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Country" sheetId="19" r:id="rId2"/>
    <sheet name="North" sheetId="1" r:id="rId3"/>
    <sheet name="South" sheetId="2" r:id="rId4"/>
    <sheet name="Production_AD Structure" sheetId="4" r:id="rId5"/>
    <sheet name="Ending MP_Structure" sheetId="5" r:id="rId6"/>
    <sheet name="Recruitment_Structure" sheetId="6" r:id="rId7"/>
    <sheet name="Recruitment KPI_Structure" sheetId="7" r:id="rId8"/>
    <sheet name="Rookie Metric" sheetId="8" r:id="rId9"/>
    <sheet name="GA" sheetId="9" r:id="rId10"/>
    <sheet name="Rider" sheetId="10" r:id="rId11"/>
    <sheet name="5.0 AG retention" sheetId="14" r:id="rId12"/>
    <sheet name="Product Mix" sheetId="18" r:id="rId13"/>
    <sheet name="BD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5" hidden="1">'Ending MP_Structure'!$A$3:$AW$3</definedName>
    <definedName name="_xlnm._FilterDatabase" localSheetId="4" hidden="1">'Production_AD Structure'!$A$3:$AX$67</definedName>
    <definedName name="_xlnm._FilterDatabase" localSheetId="7" hidden="1">'Recruitment KPI_Structure'!$A$3:$AX$3</definedName>
    <definedName name="_xlnm._FilterDatabase" localSheetId="6" hidden="1">Recruitment_Structure!$A$3:$AW$3</definedName>
    <definedName name="_xlnm._FilterDatabase" localSheetId="10" hidden="1">Rider!$A$3:$AW$456</definedName>
    <definedName name="_xlnm._FilterDatabase" localSheetId="8" hidden="1">'Rookie Metric'!$A$3:$AW$30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0">#REF!</definedName>
    <definedName name="abc" localSheetId="5">#REF!</definedName>
    <definedName name="abc" localSheetId="9">#REF!</definedName>
    <definedName name="abc" localSheetId="4">#REF!</definedName>
    <definedName name="abc" localSheetId="7">#REF!</definedName>
    <definedName name="abc" localSheetId="6">#REF!</definedName>
    <definedName name="abc" localSheetId="10">#REF!</definedName>
    <definedName name="abc" localSheetId="8">#REF!</definedName>
    <definedName name="abc">#REF!</definedName>
    <definedName name="BDName" localSheetId="11">[4]BDList!$A$2:$A$69</definedName>
    <definedName name="BDName" localSheetId="0">[5]BDList!$A$2:$A$69</definedName>
    <definedName name="BDName" localSheetId="5">[6]BDList!$A$2:$A$69</definedName>
    <definedName name="BDName" localSheetId="9">[6]BDList!$A$2:$A$69</definedName>
    <definedName name="BDName" localSheetId="4">[6]BDList!$A$2:$A$69</definedName>
    <definedName name="BDName" localSheetId="7">[6]BDList!$A$2:$A$69</definedName>
    <definedName name="BDName" localSheetId="6">[6]BDList!$A$2:$A$69</definedName>
    <definedName name="BDName" localSheetId="10">[6]BDList!$A$2:$A$69</definedName>
    <definedName name="BDName" localSheetId="8">[6]BDList!$A$2:$A$69</definedName>
    <definedName name="BDName">[7]BDList!$A$2:$A$69</definedName>
    <definedName name="CIR1M">[1]CIR1!$A$6:$AA$38</definedName>
    <definedName name="cirage" localSheetId="11">#REF!</definedName>
    <definedName name="cirage" localSheetId="0">#REF!</definedName>
    <definedName name="cirage" localSheetId="5">#REF!</definedName>
    <definedName name="cirage" localSheetId="9">#REF!</definedName>
    <definedName name="cirage" localSheetId="4">#REF!</definedName>
    <definedName name="cirage" localSheetId="7">#REF!</definedName>
    <definedName name="cirage" localSheetId="6">#REF!</definedName>
    <definedName name="cirage" localSheetId="10">#REF!</definedName>
    <definedName name="cirage" localSheetId="8">#REF!</definedName>
    <definedName name="cirage">#REF!</definedName>
    <definedName name="DSR">[1]DSR2!$A$6:$AR$48</definedName>
    <definedName name="E" localSheetId="11">#REF!</definedName>
    <definedName name="E" localSheetId="0">#REF!</definedName>
    <definedName name="E" localSheetId="5">#REF!</definedName>
    <definedName name="E" localSheetId="9">#REF!</definedName>
    <definedName name="E" localSheetId="4">#REF!</definedName>
    <definedName name="E" localSheetId="7">#REF!</definedName>
    <definedName name="E" localSheetId="6">#REF!</definedName>
    <definedName name="E" localSheetId="10">#REF!</definedName>
    <definedName name="E" localSheetId="8">#REF!</definedName>
    <definedName name="E">#REF!</definedName>
    <definedName name="EENP2">[1]EENP2!$A$7:$AA$72</definedName>
    <definedName name="Eexrate" localSheetId="11">#REF!</definedName>
    <definedName name="Eexrate" localSheetId="0">#REF!</definedName>
    <definedName name="Eexrate" localSheetId="5">#REF!</definedName>
    <definedName name="Eexrate" localSheetId="9">#REF!</definedName>
    <definedName name="Eexrate" localSheetId="4">#REF!</definedName>
    <definedName name="Eexrate" localSheetId="7">#REF!</definedName>
    <definedName name="Eexrate" localSheetId="6">#REF!</definedName>
    <definedName name="Eexrate" localSheetId="10">#REF!</definedName>
    <definedName name="Eexrate" localSheetId="8">#REF!</definedName>
    <definedName name="Eexrate">#REF!</definedName>
    <definedName name="LTRage" localSheetId="11">#REF!</definedName>
    <definedName name="LTRage" localSheetId="0">#REF!</definedName>
    <definedName name="LTRage" localSheetId="5">#REF!</definedName>
    <definedName name="LTRage" localSheetId="9">#REF!</definedName>
    <definedName name="LTRage" localSheetId="4">#REF!</definedName>
    <definedName name="LTRage" localSheetId="7">#REF!</definedName>
    <definedName name="LTRage" localSheetId="6">#REF!</definedName>
    <definedName name="LTRage" localSheetId="10">#REF!</definedName>
    <definedName name="LTRage" localSheetId="8">#REF!</definedName>
    <definedName name="LTRage">#REF!</definedName>
    <definedName name="MORTF">'[1]Mort Fac'!$B$4:$D$30</definedName>
    <definedName name="Noi_RDMs" localSheetId="11">#REF!</definedName>
    <definedName name="Noi_RDMs" localSheetId="0">#REF!</definedName>
    <definedName name="Noi_RDMs" localSheetId="5">#REF!</definedName>
    <definedName name="Noi_RDMs" localSheetId="9">#REF!</definedName>
    <definedName name="Noi_RDMs" localSheetId="4">#REF!</definedName>
    <definedName name="Noi_RDMs" localSheetId="7">#REF!</definedName>
    <definedName name="Noi_RDMs" localSheetId="6">#REF!</definedName>
    <definedName name="Noi_RDMs" localSheetId="10">#REF!</definedName>
    <definedName name="Noi_RDMs" localSheetId="8">#REF!</definedName>
    <definedName name="Noi_RDMs">#REF!</definedName>
    <definedName name="OPW2M">[1]OPW2!$A$6:$AA$38</definedName>
    <definedName name="OPW3X" localSheetId="11">#REF!</definedName>
    <definedName name="OPW3X" localSheetId="0">#REF!</definedName>
    <definedName name="OPW3X" localSheetId="5">#REF!</definedName>
    <definedName name="OPW3X" localSheetId="9">#REF!</definedName>
    <definedName name="OPW3X" localSheetId="4">#REF!</definedName>
    <definedName name="OPW3X" localSheetId="7">#REF!</definedName>
    <definedName name="OPW3X" localSheetId="6">#REF!</definedName>
    <definedName name="OPW3X" localSheetId="10">#REF!</definedName>
    <definedName name="OPW3X" localSheetId="8">#REF!</definedName>
    <definedName name="OPW3X">#REF!</definedName>
    <definedName name="polterm" localSheetId="11">#REF!</definedName>
    <definedName name="polterm" localSheetId="0">#REF!</definedName>
    <definedName name="polterm" localSheetId="5">#REF!</definedName>
    <definedName name="polterm" localSheetId="9">#REF!</definedName>
    <definedName name="polterm" localSheetId="4">#REF!</definedName>
    <definedName name="polterm" localSheetId="7">#REF!</definedName>
    <definedName name="polterm" localSheetId="6">#REF!</definedName>
    <definedName name="polterm" localSheetId="10">#REF!</definedName>
    <definedName name="polterm" localSheetId="8">#REF!</definedName>
    <definedName name="polterm">#REF!</definedName>
    <definedName name="sex" localSheetId="11">#REF!</definedName>
    <definedName name="sex" localSheetId="0">#REF!</definedName>
    <definedName name="sex" localSheetId="5">#REF!</definedName>
    <definedName name="sex" localSheetId="9">#REF!</definedName>
    <definedName name="sex" localSheetId="4">#REF!</definedName>
    <definedName name="sex" localSheetId="7">#REF!</definedName>
    <definedName name="sex" localSheetId="6">#REF!</definedName>
    <definedName name="sex" localSheetId="10">#REF!</definedName>
    <definedName name="sex" localSheetId="8">#REF!</definedName>
    <definedName name="sex">#REF!</definedName>
    <definedName name="TerRate3">'[8]brief &amp; assumptions'!$E$103</definedName>
    <definedName name="TLR1X">[1]TLR1!$A$61:$AA$106</definedName>
  </definedNames>
  <calcPr calcId="152511"/>
</workbook>
</file>

<file path=xl/calcChain.xml><?xml version="1.0" encoding="utf-8"?>
<calcChain xmlns="http://schemas.openxmlformats.org/spreadsheetml/2006/main">
  <c r="E41" i="2" l="1"/>
  <c r="C9" i="19"/>
  <c r="C3" i="19"/>
  <c r="C4" i="19"/>
  <c r="C5" i="19"/>
  <c r="C6" i="19"/>
  <c r="C7" i="19"/>
  <c r="C8" i="19"/>
  <c r="C2" i="19"/>
  <c r="AZ183" i="2"/>
  <c r="AZ190" i="2"/>
  <c r="AZ189" i="2"/>
  <c r="AZ188" i="2"/>
  <c r="AZ187" i="2"/>
  <c r="AZ186" i="2"/>
  <c r="AZ185" i="2"/>
  <c r="AZ184" i="2"/>
  <c r="AZ184" i="1"/>
  <c r="AZ185" i="1"/>
  <c r="AZ186" i="1"/>
  <c r="AZ187" i="1"/>
  <c r="AZ188" i="1"/>
  <c r="AZ189" i="1"/>
  <c r="AZ190" i="1"/>
  <c r="AZ183" i="1"/>
  <c r="AV405" i="10" l="1"/>
  <c r="AB27" i="18"/>
  <c r="AT362" i="10"/>
  <c r="AT363" i="10"/>
  <c r="AT364" i="10"/>
  <c r="AT365" i="10"/>
  <c r="AT366" i="10"/>
  <c r="AT373" i="10"/>
  <c r="AT374" i="10"/>
  <c r="AT375" i="10"/>
  <c r="AT376" i="10"/>
  <c r="AT381" i="10"/>
  <c r="AT382" i="10"/>
  <c r="AT383" i="10"/>
  <c r="AT384" i="10"/>
  <c r="AT385" i="10"/>
  <c r="AT386" i="10"/>
  <c r="AT393" i="10"/>
  <c r="AT394" i="10"/>
  <c r="AT395" i="10"/>
  <c r="AT396" i="10"/>
  <c r="AT401" i="10"/>
  <c r="AT403" i="10"/>
  <c r="AT405" i="10"/>
  <c r="AS362" i="10"/>
  <c r="AS363" i="10"/>
  <c r="AS364" i="10"/>
  <c r="AS365" i="10"/>
  <c r="AS366" i="10"/>
  <c r="AW366" i="10" s="1"/>
  <c r="AS373" i="10"/>
  <c r="AS374" i="10"/>
  <c r="AS375" i="10"/>
  <c r="AS376" i="10"/>
  <c r="AS381" i="10"/>
  <c r="AS382" i="10"/>
  <c r="AS383" i="10"/>
  <c r="AS384" i="10"/>
  <c r="AS385" i="10"/>
  <c r="AS386" i="10"/>
  <c r="AS393" i="10"/>
  <c r="AS394" i="10"/>
  <c r="AS395" i="10"/>
  <c r="AS396" i="10"/>
  <c r="AS401" i="10"/>
  <c r="AS403" i="10"/>
  <c r="AS405" i="10"/>
  <c r="AW131" i="10"/>
  <c r="AW323" i="10"/>
  <c r="AW354" i="10"/>
  <c r="AW367" i="10"/>
  <c r="AW368" i="10"/>
  <c r="AW370" i="10"/>
  <c r="AW371" i="10"/>
  <c r="AW372" i="10"/>
  <c r="AW376" i="10"/>
  <c r="AW378" i="10"/>
  <c r="AW379" i="10"/>
  <c r="AW380" i="10"/>
  <c r="AW382" i="10"/>
  <c r="AW387" i="10"/>
  <c r="AW388" i="10"/>
  <c r="AW390" i="10"/>
  <c r="AW391" i="10"/>
  <c r="AW392" i="10"/>
  <c r="AW398" i="10"/>
  <c r="AW399" i="10"/>
  <c r="AW400" i="10"/>
  <c r="AW402" i="10"/>
  <c r="AW403" i="10"/>
  <c r="AW404" i="10"/>
  <c r="AW406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W99" i="10"/>
  <c r="AW115" i="10"/>
  <c r="AW147" i="10"/>
  <c r="AW163" i="10"/>
  <c r="AW179" i="10"/>
  <c r="AT182" i="10"/>
  <c r="AT183" i="10"/>
  <c r="AT184" i="10"/>
  <c r="AT185" i="10"/>
  <c r="AT186" i="10"/>
  <c r="AT187" i="10"/>
  <c r="AT188" i="10"/>
  <c r="AT189" i="10"/>
  <c r="AT190" i="10"/>
  <c r="AT191" i="10"/>
  <c r="AT192" i="10"/>
  <c r="AT193" i="10"/>
  <c r="AT194" i="10"/>
  <c r="AT195" i="10"/>
  <c r="AT196" i="10"/>
  <c r="AT197" i="10"/>
  <c r="AT198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W273" i="10"/>
  <c r="AW275" i="10"/>
  <c r="AW277" i="10"/>
  <c r="AW281" i="10"/>
  <c r="AW285" i="10"/>
  <c r="AW289" i="10"/>
  <c r="AW291" i="10"/>
  <c r="AW293" i="10"/>
  <c r="AW297" i="10"/>
  <c r="AW301" i="10"/>
  <c r="AW305" i="10"/>
  <c r="AW307" i="10"/>
  <c r="AW309" i="10"/>
  <c r="AW313" i="10"/>
  <c r="AW317" i="10"/>
  <c r="AW321" i="10"/>
  <c r="AW325" i="10"/>
  <c r="AW329" i="10"/>
  <c r="AW333" i="10"/>
  <c r="AW337" i="10"/>
  <c r="AW339" i="10"/>
  <c r="AW341" i="10"/>
  <c r="AW345" i="10"/>
  <c r="AW346" i="10"/>
  <c r="AW349" i="10"/>
  <c r="AW350" i="10"/>
  <c r="AW353" i="10"/>
  <c r="AW357" i="10"/>
  <c r="AW358" i="10"/>
  <c r="AT361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S55" i="10"/>
  <c r="AS56" i="10"/>
  <c r="AS57" i="10"/>
  <c r="AS58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S81" i="10"/>
  <c r="AS82" i="10"/>
  <c r="AS83" i="10"/>
  <c r="AS84" i="10"/>
  <c r="AS85" i="10"/>
  <c r="AS86" i="10"/>
  <c r="AS87" i="10"/>
  <c r="AS88" i="10"/>
  <c r="AS89" i="10"/>
  <c r="AS90" i="10"/>
  <c r="AS91" i="10"/>
  <c r="AS92" i="10"/>
  <c r="AS182" i="10"/>
  <c r="AS183" i="10"/>
  <c r="AS184" i="10"/>
  <c r="AS185" i="10"/>
  <c r="AS186" i="10"/>
  <c r="AS187" i="10"/>
  <c r="AS188" i="10"/>
  <c r="AS189" i="10"/>
  <c r="AS190" i="10"/>
  <c r="AS191" i="10"/>
  <c r="AS192" i="10"/>
  <c r="AS193" i="10"/>
  <c r="AS194" i="10"/>
  <c r="AS195" i="10"/>
  <c r="AS196" i="10"/>
  <c r="AS197" i="10"/>
  <c r="AS198" i="10"/>
  <c r="AS199" i="10"/>
  <c r="AS200" i="10"/>
  <c r="AS201" i="10"/>
  <c r="AS202" i="10"/>
  <c r="AS203" i="10"/>
  <c r="AS204" i="10"/>
  <c r="AS205" i="10"/>
  <c r="AS206" i="10"/>
  <c r="AS207" i="10"/>
  <c r="AS208" i="10"/>
  <c r="AS209" i="10"/>
  <c r="AS210" i="10"/>
  <c r="AS211" i="10"/>
  <c r="AS212" i="10"/>
  <c r="AS213" i="10"/>
  <c r="AS214" i="10"/>
  <c r="AS215" i="10"/>
  <c r="AS216" i="10"/>
  <c r="AS217" i="10"/>
  <c r="AS218" i="10"/>
  <c r="AS219" i="10"/>
  <c r="AS220" i="10"/>
  <c r="AS221" i="10"/>
  <c r="AS222" i="10"/>
  <c r="AS223" i="10"/>
  <c r="AS224" i="10"/>
  <c r="AS225" i="10"/>
  <c r="AS226" i="10"/>
  <c r="AS227" i="10"/>
  <c r="AS228" i="10"/>
  <c r="AS229" i="10"/>
  <c r="AS230" i="10"/>
  <c r="AS231" i="10"/>
  <c r="AS232" i="10"/>
  <c r="AS233" i="10"/>
  <c r="AS234" i="10"/>
  <c r="AS235" i="10"/>
  <c r="AS236" i="10"/>
  <c r="AS237" i="10"/>
  <c r="AS238" i="10"/>
  <c r="AS239" i="10"/>
  <c r="AS240" i="10"/>
  <c r="AS241" i="10"/>
  <c r="AS242" i="10"/>
  <c r="AS243" i="10"/>
  <c r="AS244" i="10"/>
  <c r="AS245" i="10"/>
  <c r="AS246" i="10"/>
  <c r="AS247" i="10"/>
  <c r="AS248" i="10"/>
  <c r="AS249" i="10"/>
  <c r="AS250" i="10"/>
  <c r="AS251" i="10"/>
  <c r="AS252" i="10"/>
  <c r="AS253" i="10"/>
  <c r="AS254" i="10"/>
  <c r="AS255" i="10"/>
  <c r="AS256" i="10"/>
  <c r="AS257" i="10"/>
  <c r="AS258" i="10"/>
  <c r="AS259" i="10"/>
  <c r="AS260" i="10"/>
  <c r="AS261" i="10"/>
  <c r="AS262" i="10"/>
  <c r="AS263" i="10"/>
  <c r="AS264" i="10"/>
  <c r="AS265" i="10"/>
  <c r="AS266" i="10"/>
  <c r="AS267" i="10"/>
  <c r="AS268" i="10"/>
  <c r="AS269" i="10"/>
  <c r="AS270" i="10"/>
  <c r="AS271" i="10"/>
  <c r="AS272" i="10"/>
  <c r="AS361" i="10"/>
  <c r="AS4" i="10"/>
  <c r="AT4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V57" i="10"/>
  <c r="AV58" i="10"/>
  <c r="AV59" i="10"/>
  <c r="AV60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6" i="10"/>
  <c r="AV77" i="10"/>
  <c r="AV78" i="10"/>
  <c r="AV79" i="10"/>
  <c r="AV80" i="10"/>
  <c r="AV81" i="10"/>
  <c r="AV82" i="10"/>
  <c r="AV83" i="10"/>
  <c r="AV84" i="10"/>
  <c r="AV85" i="10"/>
  <c r="AV86" i="10"/>
  <c r="AV87" i="10"/>
  <c r="AV88" i="10"/>
  <c r="AV89" i="10"/>
  <c r="AV90" i="10"/>
  <c r="AV91" i="10"/>
  <c r="AV92" i="10"/>
  <c r="AV93" i="10"/>
  <c r="AV94" i="10"/>
  <c r="AV95" i="10"/>
  <c r="AV96" i="10"/>
  <c r="AV97" i="10"/>
  <c r="AV98" i="10"/>
  <c r="AV99" i="10"/>
  <c r="AV100" i="10"/>
  <c r="AV101" i="10"/>
  <c r="AV102" i="10"/>
  <c r="AV103" i="10"/>
  <c r="AV104" i="10"/>
  <c r="AV105" i="10"/>
  <c r="AV106" i="10"/>
  <c r="AV107" i="10"/>
  <c r="AV108" i="10"/>
  <c r="AV109" i="10"/>
  <c r="AV110" i="10"/>
  <c r="AV111" i="10"/>
  <c r="AV112" i="10"/>
  <c r="AV113" i="10"/>
  <c r="AV114" i="10"/>
  <c r="AV115" i="10"/>
  <c r="AV116" i="10"/>
  <c r="AV117" i="10"/>
  <c r="AV118" i="10"/>
  <c r="AV119" i="10"/>
  <c r="AV120" i="10"/>
  <c r="AV121" i="10"/>
  <c r="AV122" i="10"/>
  <c r="AV123" i="10"/>
  <c r="AV124" i="10"/>
  <c r="AV125" i="10"/>
  <c r="AV126" i="10"/>
  <c r="AV127" i="10"/>
  <c r="AV128" i="10"/>
  <c r="AV129" i="10"/>
  <c r="AV130" i="10"/>
  <c r="AV131" i="10"/>
  <c r="AV132" i="10"/>
  <c r="AV133" i="10"/>
  <c r="AV134" i="10"/>
  <c r="AV135" i="10"/>
  <c r="AV136" i="10"/>
  <c r="AV137" i="10"/>
  <c r="AV138" i="10"/>
  <c r="AV139" i="10"/>
  <c r="AV140" i="10"/>
  <c r="AV141" i="10"/>
  <c r="AV142" i="10"/>
  <c r="AV143" i="10"/>
  <c r="AV144" i="10"/>
  <c r="AV145" i="10"/>
  <c r="AV146" i="10"/>
  <c r="AV147" i="10"/>
  <c r="AV148" i="10"/>
  <c r="AV149" i="10"/>
  <c r="AV150" i="10"/>
  <c r="AV151" i="10"/>
  <c r="AV152" i="10"/>
  <c r="AV153" i="10"/>
  <c r="AV154" i="10"/>
  <c r="AV155" i="10"/>
  <c r="AV156" i="10"/>
  <c r="AV157" i="10"/>
  <c r="AV158" i="10"/>
  <c r="AV159" i="10"/>
  <c r="AV160" i="10"/>
  <c r="AV161" i="10"/>
  <c r="AV162" i="10"/>
  <c r="AV163" i="10"/>
  <c r="AV164" i="10"/>
  <c r="AV165" i="10"/>
  <c r="AV166" i="10"/>
  <c r="AV167" i="10"/>
  <c r="AV168" i="10"/>
  <c r="AV169" i="10"/>
  <c r="AV170" i="10"/>
  <c r="AV171" i="10"/>
  <c r="AV172" i="10"/>
  <c r="AV173" i="10"/>
  <c r="AV174" i="10"/>
  <c r="AV175" i="10"/>
  <c r="AV176" i="10"/>
  <c r="AV177" i="10"/>
  <c r="AV178" i="10"/>
  <c r="AV179" i="10"/>
  <c r="AV180" i="10"/>
  <c r="AV181" i="10"/>
  <c r="AV182" i="10"/>
  <c r="AV183" i="10"/>
  <c r="AV184" i="10"/>
  <c r="AV185" i="10"/>
  <c r="AV186" i="10"/>
  <c r="AV187" i="10"/>
  <c r="AV188" i="10"/>
  <c r="AV189" i="10"/>
  <c r="AV190" i="10"/>
  <c r="AV191" i="10"/>
  <c r="AV192" i="10"/>
  <c r="AV193" i="10"/>
  <c r="AV194" i="10"/>
  <c r="AV195" i="10"/>
  <c r="AV196" i="10"/>
  <c r="AV197" i="10"/>
  <c r="AV198" i="10"/>
  <c r="AV199" i="10"/>
  <c r="AV200" i="10"/>
  <c r="AV201" i="10"/>
  <c r="AV202" i="10"/>
  <c r="AV203" i="10"/>
  <c r="AV204" i="10"/>
  <c r="AV205" i="10"/>
  <c r="AV206" i="10"/>
  <c r="AV207" i="10"/>
  <c r="AV208" i="10"/>
  <c r="AV209" i="10"/>
  <c r="AV210" i="10"/>
  <c r="AV211" i="10"/>
  <c r="AV212" i="10"/>
  <c r="AV213" i="10"/>
  <c r="AV214" i="10"/>
  <c r="AV215" i="10"/>
  <c r="AV216" i="10"/>
  <c r="AV217" i="10"/>
  <c r="AV218" i="10"/>
  <c r="AV219" i="10"/>
  <c r="AV220" i="10"/>
  <c r="AV221" i="10"/>
  <c r="AV222" i="10"/>
  <c r="AV223" i="10"/>
  <c r="AV224" i="10"/>
  <c r="AV225" i="10"/>
  <c r="AV226" i="10"/>
  <c r="AV227" i="10"/>
  <c r="AV228" i="10"/>
  <c r="AV229" i="10"/>
  <c r="AV230" i="10"/>
  <c r="AV231" i="10"/>
  <c r="AV232" i="10"/>
  <c r="AV233" i="10"/>
  <c r="AV234" i="10"/>
  <c r="AV235" i="10"/>
  <c r="AV236" i="10"/>
  <c r="AV237" i="10"/>
  <c r="AV238" i="10"/>
  <c r="AV239" i="10"/>
  <c r="AV240" i="10"/>
  <c r="AV241" i="10"/>
  <c r="AV242" i="10"/>
  <c r="AV243" i="10"/>
  <c r="AV244" i="10"/>
  <c r="AV245" i="10"/>
  <c r="AV246" i="10"/>
  <c r="AV247" i="10"/>
  <c r="AV248" i="10"/>
  <c r="AV249" i="10"/>
  <c r="AV250" i="10"/>
  <c r="AV251" i="10"/>
  <c r="AV252" i="10"/>
  <c r="AV253" i="10"/>
  <c r="AV254" i="10"/>
  <c r="AV255" i="10"/>
  <c r="AV256" i="10"/>
  <c r="AV257" i="10"/>
  <c r="AV258" i="10"/>
  <c r="AV259" i="10"/>
  <c r="AV260" i="10"/>
  <c r="AV261" i="10"/>
  <c r="AV262" i="10"/>
  <c r="AV263" i="10"/>
  <c r="AV264" i="10"/>
  <c r="AV265" i="10"/>
  <c r="AV266" i="10"/>
  <c r="AV267" i="10"/>
  <c r="AV268" i="10"/>
  <c r="AV269" i="10"/>
  <c r="AV270" i="10"/>
  <c r="AV271" i="10"/>
  <c r="AV272" i="10"/>
  <c r="AV273" i="10"/>
  <c r="AV274" i="10"/>
  <c r="AV275" i="10"/>
  <c r="AV276" i="10"/>
  <c r="AV277" i="10"/>
  <c r="AV278" i="10"/>
  <c r="AV279" i="10"/>
  <c r="AV280" i="10"/>
  <c r="AV281" i="10"/>
  <c r="AV282" i="10"/>
  <c r="AV283" i="10"/>
  <c r="AV284" i="10"/>
  <c r="AV285" i="10"/>
  <c r="AV286" i="10"/>
  <c r="AV287" i="10"/>
  <c r="AV288" i="10"/>
  <c r="AV289" i="10"/>
  <c r="AV290" i="10"/>
  <c r="AV291" i="10"/>
  <c r="AV292" i="10"/>
  <c r="AV293" i="10"/>
  <c r="AV294" i="10"/>
  <c r="AV295" i="10"/>
  <c r="AV296" i="10"/>
  <c r="AV297" i="10"/>
  <c r="AV298" i="10"/>
  <c r="AV299" i="10"/>
  <c r="AV300" i="10"/>
  <c r="AV301" i="10"/>
  <c r="AV302" i="10"/>
  <c r="AV303" i="10"/>
  <c r="AV304" i="10"/>
  <c r="AV305" i="10"/>
  <c r="AV306" i="10"/>
  <c r="AV307" i="10"/>
  <c r="AV308" i="10"/>
  <c r="AV309" i="10"/>
  <c r="AV310" i="10"/>
  <c r="AV311" i="10"/>
  <c r="AV312" i="10"/>
  <c r="AV313" i="10"/>
  <c r="AV314" i="10"/>
  <c r="AV315" i="10"/>
  <c r="AV316" i="10"/>
  <c r="AV317" i="10"/>
  <c r="AV318" i="10"/>
  <c r="AV319" i="10"/>
  <c r="AV320" i="10"/>
  <c r="AV321" i="10"/>
  <c r="AV322" i="10"/>
  <c r="AV323" i="10"/>
  <c r="AV324" i="10"/>
  <c r="AV325" i="10"/>
  <c r="AV326" i="10"/>
  <c r="AV327" i="10"/>
  <c r="AV328" i="10"/>
  <c r="AV329" i="10"/>
  <c r="AV330" i="10"/>
  <c r="AV331" i="10"/>
  <c r="AV332" i="10"/>
  <c r="AV333" i="10"/>
  <c r="AV334" i="10"/>
  <c r="AV335" i="10"/>
  <c r="AV336" i="10"/>
  <c r="AV337" i="10"/>
  <c r="AV338" i="10"/>
  <c r="AV339" i="10"/>
  <c r="AV340" i="10"/>
  <c r="AV341" i="10"/>
  <c r="AV342" i="10"/>
  <c r="AV343" i="10"/>
  <c r="AV344" i="10"/>
  <c r="AV345" i="10"/>
  <c r="AV346" i="10"/>
  <c r="AV347" i="10"/>
  <c r="AV348" i="10"/>
  <c r="AV349" i="10"/>
  <c r="AV350" i="10"/>
  <c r="AV351" i="10"/>
  <c r="AV352" i="10"/>
  <c r="AV353" i="10"/>
  <c r="AV354" i="10"/>
  <c r="AV355" i="10"/>
  <c r="AV356" i="10"/>
  <c r="AV357" i="10"/>
  <c r="AV358" i="10"/>
  <c r="AV359" i="10"/>
  <c r="AV360" i="10"/>
  <c r="AV361" i="10"/>
  <c r="AV362" i="10"/>
  <c r="AV363" i="10"/>
  <c r="AV364" i="10"/>
  <c r="AV365" i="10"/>
  <c r="AV366" i="10"/>
  <c r="AV367" i="10"/>
  <c r="AV368" i="10"/>
  <c r="AV369" i="10"/>
  <c r="AV370" i="10"/>
  <c r="AV371" i="10"/>
  <c r="AV372" i="10"/>
  <c r="AV373" i="10"/>
  <c r="AV374" i="10"/>
  <c r="AV375" i="10"/>
  <c r="AV376" i="10"/>
  <c r="AV377" i="10"/>
  <c r="AV378" i="10"/>
  <c r="AV379" i="10"/>
  <c r="AV380" i="10"/>
  <c r="AV381" i="10"/>
  <c r="AV382" i="10"/>
  <c r="AV383" i="10"/>
  <c r="AV384" i="10"/>
  <c r="AV385" i="10"/>
  <c r="AV386" i="10"/>
  <c r="AV387" i="10"/>
  <c r="AV388" i="10"/>
  <c r="AV389" i="10"/>
  <c r="AV390" i="10"/>
  <c r="AV391" i="10"/>
  <c r="AV392" i="10"/>
  <c r="AV393" i="10"/>
  <c r="AV394" i="10"/>
  <c r="AV395" i="10"/>
  <c r="AV396" i="10"/>
  <c r="AV397" i="10"/>
  <c r="AV398" i="10"/>
  <c r="AV399" i="10"/>
  <c r="AV400" i="10"/>
  <c r="AV401" i="10"/>
  <c r="AV402" i="10"/>
  <c r="AV403" i="10"/>
  <c r="AV404" i="10"/>
  <c r="AB49" i="9"/>
  <c r="AW6" i="8"/>
  <c r="AV5" i="8"/>
  <c r="AV4" i="8"/>
  <c r="AW4" i="8"/>
  <c r="AW5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W23" i="8"/>
  <c r="AW24" i="8"/>
  <c r="AW25" i="8"/>
  <c r="AW26" i="8"/>
  <c r="AW27" i="8"/>
  <c r="AW28" i="8"/>
  <c r="AW29" i="8"/>
  <c r="AW30" i="8"/>
  <c r="AV23" i="8"/>
  <c r="AV24" i="8"/>
  <c r="AV25" i="8"/>
  <c r="AV26" i="8"/>
  <c r="AV27" i="8"/>
  <c r="AV28" i="8"/>
  <c r="AV29" i="8"/>
  <c r="AV30" i="8"/>
  <c r="AW22" i="8"/>
  <c r="AV22" i="8"/>
  <c r="AW21" i="8"/>
  <c r="AV21" i="8"/>
  <c r="AV4" i="7"/>
  <c r="AW4" i="7"/>
  <c r="AW5" i="7"/>
  <c r="AW6" i="7"/>
  <c r="AW7" i="7"/>
  <c r="AW8" i="7"/>
  <c r="AW9" i="7"/>
  <c r="AW10" i="7"/>
  <c r="AW11" i="7"/>
  <c r="AW12" i="7"/>
  <c r="AV5" i="7"/>
  <c r="AV6" i="7"/>
  <c r="AV7" i="7"/>
  <c r="AV8" i="7"/>
  <c r="AV9" i="7"/>
  <c r="AV10" i="7"/>
  <c r="AV11" i="7"/>
  <c r="AV12" i="7"/>
  <c r="AW15" i="7"/>
  <c r="AW16" i="7"/>
  <c r="AW17" i="7"/>
  <c r="AW18" i="7"/>
  <c r="AV18" i="7"/>
  <c r="AV15" i="7"/>
  <c r="AV16" i="7"/>
  <c r="AV17" i="7"/>
  <c r="AW14" i="7"/>
  <c r="AV14" i="7"/>
  <c r="AW13" i="7"/>
  <c r="AV13" i="7"/>
  <c r="AW4" i="6"/>
  <c r="AV4" i="6"/>
  <c r="AV5" i="6"/>
  <c r="AW5" i="6"/>
  <c r="AV6" i="6"/>
  <c r="AW6" i="6"/>
  <c r="AV8" i="6"/>
  <c r="AW8" i="6"/>
  <c r="AV9" i="6"/>
  <c r="AW9" i="6"/>
  <c r="AV10" i="6"/>
  <c r="AW10" i="6"/>
  <c r="AV11" i="6"/>
  <c r="AW11" i="6"/>
  <c r="AV12" i="6"/>
  <c r="AW12" i="6"/>
  <c r="AV13" i="6"/>
  <c r="AW13" i="6"/>
  <c r="AV14" i="6"/>
  <c r="AW14" i="6"/>
  <c r="AV16" i="6"/>
  <c r="AW16" i="6"/>
  <c r="AV17" i="6"/>
  <c r="AW17" i="6"/>
  <c r="AW18" i="6"/>
  <c r="AW21" i="6"/>
  <c r="AW22" i="6"/>
  <c r="AW24" i="6"/>
  <c r="AW25" i="6"/>
  <c r="AW26" i="6"/>
  <c r="AW27" i="6"/>
  <c r="AV21" i="6"/>
  <c r="AV22" i="6"/>
  <c r="AV24" i="6"/>
  <c r="AV25" i="6"/>
  <c r="AV26" i="6"/>
  <c r="AV27" i="6"/>
  <c r="AW20" i="6"/>
  <c r="AV20" i="6"/>
  <c r="AW19" i="6"/>
  <c r="AV5" i="5"/>
  <c r="AW5" i="5"/>
  <c r="AV7" i="5"/>
  <c r="AW7" i="5"/>
  <c r="AV8" i="5"/>
  <c r="AW8" i="5"/>
  <c r="AV9" i="5"/>
  <c r="AW9" i="5"/>
  <c r="AV10" i="5"/>
  <c r="AW10" i="5"/>
  <c r="AV11" i="5"/>
  <c r="AW11" i="5"/>
  <c r="AV12" i="5"/>
  <c r="AW12" i="5"/>
  <c r="AV13" i="5"/>
  <c r="AW13" i="5"/>
  <c r="AV14" i="5"/>
  <c r="AW14" i="5"/>
  <c r="AV16" i="5"/>
  <c r="AW16" i="5"/>
  <c r="AV17" i="5"/>
  <c r="AW17" i="5"/>
  <c r="AV18" i="5"/>
  <c r="AW18" i="5"/>
  <c r="AV19" i="5"/>
  <c r="AW19" i="5"/>
  <c r="AV20" i="5"/>
  <c r="AW20" i="5"/>
  <c r="AV21" i="5"/>
  <c r="AW21" i="5"/>
  <c r="AV22" i="5"/>
  <c r="AW22" i="5"/>
  <c r="AV23" i="5"/>
  <c r="AW23" i="5"/>
  <c r="AV25" i="5"/>
  <c r="AW25" i="5"/>
  <c r="AV26" i="5"/>
  <c r="AW26" i="5"/>
  <c r="AV27" i="5"/>
  <c r="AW27" i="5"/>
  <c r="AV28" i="5"/>
  <c r="AW28" i="5"/>
  <c r="AV29" i="5"/>
  <c r="AW29" i="5"/>
  <c r="AV30" i="5"/>
  <c r="AW30" i="5"/>
  <c r="AV4" i="5"/>
  <c r="AW4" i="5"/>
  <c r="AV21" i="4"/>
  <c r="AW21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4" i="4"/>
  <c r="AW4" i="4"/>
  <c r="AW396" i="10" l="1"/>
  <c r="AW386" i="10"/>
  <c r="AW259" i="10"/>
  <c r="AW195" i="10"/>
  <c r="AW364" i="10"/>
  <c r="AW83" i="10"/>
  <c r="AW67" i="10"/>
  <c r="AW51" i="10"/>
  <c r="AW35" i="10"/>
  <c r="AW19" i="10"/>
  <c r="AW383" i="10"/>
  <c r="AW375" i="10"/>
  <c r="AW395" i="10"/>
  <c r="AW363" i="10"/>
  <c r="AW374" i="10"/>
  <c r="AW394" i="10"/>
  <c r="AW384" i="10"/>
  <c r="AW362" i="10"/>
  <c r="AW361" i="10"/>
  <c r="AW265" i="10"/>
  <c r="AW257" i="10"/>
  <c r="AW249" i="10"/>
  <c r="AW241" i="10"/>
  <c r="AW233" i="10"/>
  <c r="AW269" i="10"/>
  <c r="AW261" i="10"/>
  <c r="AW253" i="10"/>
  <c r="AW245" i="10"/>
  <c r="AW237" i="10"/>
  <c r="AW243" i="10"/>
  <c r="AW227" i="10"/>
  <c r="AW211" i="10"/>
  <c r="AW4" i="10"/>
  <c r="AW360" i="10"/>
  <c r="AW356" i="10"/>
  <c r="AW352" i="10"/>
  <c r="AW348" i="10"/>
  <c r="AW344" i="10"/>
  <c r="AW340" i="10"/>
  <c r="AW336" i="10"/>
  <c r="AW332" i="10"/>
  <c r="AW328" i="10"/>
  <c r="AW324" i="10"/>
  <c r="AW320" i="10"/>
  <c r="AW316" i="10"/>
  <c r="AW312" i="10"/>
  <c r="AW308" i="10"/>
  <c r="AW304" i="10"/>
  <c r="AW300" i="10"/>
  <c r="AW296" i="10"/>
  <c r="AW292" i="10"/>
  <c r="AW288" i="10"/>
  <c r="AW284" i="10"/>
  <c r="AW280" i="10"/>
  <c r="AW276" i="10"/>
  <c r="AW272" i="10"/>
  <c r="AW268" i="10"/>
  <c r="AW264" i="10"/>
  <c r="AW260" i="10"/>
  <c r="AW256" i="10"/>
  <c r="AW252" i="10"/>
  <c r="AW248" i="10"/>
  <c r="AW244" i="10"/>
  <c r="AW240" i="10"/>
  <c r="AW236" i="10"/>
  <c r="AW359" i="10"/>
  <c r="AW355" i="10"/>
  <c r="AW351" i="10"/>
  <c r="AW347" i="10"/>
  <c r="AW343" i="10"/>
  <c r="AW335" i="10"/>
  <c r="AW331" i="10"/>
  <c r="AW327" i="10"/>
  <c r="AW319" i="10"/>
  <c r="AW315" i="10"/>
  <c r="AW311" i="10"/>
  <c r="AW303" i="10"/>
  <c r="AW299" i="10"/>
  <c r="AW295" i="10"/>
  <c r="AW287" i="10"/>
  <c r="AW283" i="10"/>
  <c r="AW279" i="10"/>
  <c r="AW271" i="10"/>
  <c r="AW267" i="10"/>
  <c r="AW263" i="10"/>
  <c r="AW255" i="10"/>
  <c r="AW251" i="10"/>
  <c r="AW247" i="10"/>
  <c r="AW239" i="10"/>
  <c r="AW235" i="10"/>
  <c r="AW231" i="10"/>
  <c r="AW223" i="10"/>
  <c r="AW219" i="10"/>
  <c r="AW215" i="10"/>
  <c r="AW207" i="10"/>
  <c r="AW203" i="10"/>
  <c r="AW199" i="10"/>
  <c r="AW191" i="10"/>
  <c r="AW187" i="10"/>
  <c r="AW183" i="10"/>
  <c r="AW175" i="10"/>
  <c r="AW171" i="10"/>
  <c r="AW167" i="10"/>
  <c r="AW159" i="10"/>
  <c r="AW155" i="10"/>
  <c r="AW151" i="10"/>
  <c r="AW143" i="10"/>
  <c r="AW139" i="10"/>
  <c r="AW135" i="10"/>
  <c r="AW127" i="10"/>
  <c r="AW123" i="10"/>
  <c r="AW119" i="10"/>
  <c r="AW111" i="10"/>
  <c r="AW107" i="10"/>
  <c r="AW103" i="10"/>
  <c r="AW95" i="10"/>
  <c r="AW91" i="10"/>
  <c r="AW87" i="10"/>
  <c r="AW79" i="10"/>
  <c r="AW75" i="10"/>
  <c r="AW71" i="10"/>
  <c r="AW63" i="10"/>
  <c r="AW59" i="10"/>
  <c r="AW55" i="10"/>
  <c r="AW47" i="10"/>
  <c r="AW43" i="10"/>
  <c r="AW39" i="10"/>
  <c r="AW31" i="10"/>
  <c r="AW27" i="10"/>
  <c r="AW23" i="10"/>
  <c r="AW15" i="10"/>
  <c r="AW11" i="10"/>
  <c r="AW7" i="10"/>
  <c r="AW342" i="10"/>
  <c r="AW338" i="10"/>
  <c r="AW334" i="10"/>
  <c r="AW330" i="10"/>
  <c r="AW326" i="10"/>
  <c r="AW322" i="10"/>
  <c r="AW318" i="10"/>
  <c r="AW314" i="10"/>
  <c r="AW310" i="10"/>
  <c r="AW306" i="10"/>
  <c r="AW302" i="10"/>
  <c r="AW298" i="10"/>
  <c r="AW294" i="10"/>
  <c r="AW290" i="10"/>
  <c r="AW286" i="10"/>
  <c r="AW282" i="10"/>
  <c r="AW278" i="10"/>
  <c r="AW274" i="10"/>
  <c r="AW270" i="10"/>
  <c r="AW266" i="10"/>
  <c r="AW262" i="10"/>
  <c r="AW258" i="10"/>
  <c r="AW254" i="10"/>
  <c r="AW250" i="10"/>
  <c r="AW246" i="10"/>
  <c r="AW242" i="10"/>
  <c r="AW238" i="10"/>
  <c r="AW234" i="10"/>
  <c r="AW230" i="10"/>
  <c r="AW226" i="10"/>
  <c r="AW222" i="10"/>
  <c r="AW218" i="10"/>
  <c r="AW214" i="10"/>
  <c r="AW210" i="10"/>
  <c r="AW206" i="10"/>
  <c r="AW202" i="10"/>
  <c r="AW198" i="10"/>
  <c r="AW194" i="10"/>
  <c r="AW190" i="10"/>
  <c r="AW186" i="10"/>
  <c r="AW182" i="10"/>
  <c r="AW178" i="10"/>
  <c r="AW174" i="10"/>
  <c r="AW170" i="10"/>
  <c r="AW166" i="10"/>
  <c r="AW162" i="10"/>
  <c r="AW158" i="10"/>
  <c r="AW154" i="10"/>
  <c r="AW150" i="10"/>
  <c r="AW146" i="10"/>
  <c r="AW142" i="10"/>
  <c r="AW138" i="10"/>
  <c r="AW134" i="10"/>
  <c r="AW130" i="10"/>
  <c r="AW126" i="10"/>
  <c r="AW122" i="10"/>
  <c r="AW118" i="10"/>
  <c r="AW114" i="10"/>
  <c r="AW110" i="10"/>
  <c r="AW106" i="10"/>
  <c r="AW102" i="10"/>
  <c r="AW98" i="10"/>
  <c r="AW94" i="10"/>
  <c r="AW90" i="10"/>
  <c r="AW86" i="10"/>
  <c r="AW82" i="10"/>
  <c r="AW78" i="10"/>
  <c r="AW74" i="10"/>
  <c r="AW70" i="10"/>
  <c r="AW66" i="10"/>
  <c r="AW62" i="10"/>
  <c r="AW58" i="10"/>
  <c r="AW54" i="10"/>
  <c r="AW50" i="10"/>
  <c r="AW46" i="10"/>
  <c r="AW42" i="10"/>
  <c r="AW38" i="10"/>
  <c r="AW34" i="10"/>
  <c r="AW30" i="10"/>
  <c r="AW26" i="10"/>
  <c r="AW22" i="10"/>
  <c r="AW18" i="10"/>
  <c r="AW14" i="10"/>
  <c r="AW10" i="10"/>
  <c r="AW6" i="10"/>
  <c r="AW229" i="10"/>
  <c r="AW225" i="10"/>
  <c r="AW221" i="10"/>
  <c r="AW217" i="10"/>
  <c r="AW213" i="10"/>
  <c r="AW209" i="10"/>
  <c r="AW205" i="10"/>
  <c r="AW201" i="10"/>
  <c r="AW197" i="10"/>
  <c r="AW193" i="10"/>
  <c r="AW189" i="10"/>
  <c r="AW185" i="10"/>
  <c r="AW181" i="10"/>
  <c r="AW177" i="10"/>
  <c r="AW173" i="10"/>
  <c r="AW169" i="10"/>
  <c r="AW165" i="10"/>
  <c r="AW161" i="10"/>
  <c r="AW157" i="10"/>
  <c r="AW153" i="10"/>
  <c r="AW149" i="10"/>
  <c r="AW145" i="10"/>
  <c r="AW141" i="10"/>
  <c r="AW137" i="10"/>
  <c r="AW133" i="10"/>
  <c r="AW129" i="10"/>
  <c r="AW125" i="10"/>
  <c r="AW121" i="10"/>
  <c r="AW117" i="10"/>
  <c r="AW113" i="10"/>
  <c r="AW109" i="10"/>
  <c r="AW105" i="10"/>
  <c r="AW101" i="10"/>
  <c r="AW97" i="10"/>
  <c r="AW93" i="10"/>
  <c r="AW89" i="10"/>
  <c r="AW85" i="10"/>
  <c r="AW81" i="10"/>
  <c r="AW77" i="10"/>
  <c r="AW73" i="10"/>
  <c r="AW69" i="10"/>
  <c r="AW65" i="10"/>
  <c r="AW61" i="10"/>
  <c r="AW57" i="10"/>
  <c r="AW53" i="10"/>
  <c r="AW49" i="10"/>
  <c r="AW45" i="10"/>
  <c r="AW41" i="10"/>
  <c r="AW37" i="10"/>
  <c r="AW33" i="10"/>
  <c r="AW29" i="10"/>
  <c r="AW25" i="10"/>
  <c r="AW21" i="10"/>
  <c r="AW17" i="10"/>
  <c r="AW13" i="10"/>
  <c r="AW9" i="10"/>
  <c r="AW5" i="10"/>
  <c r="AW232" i="10"/>
  <c r="AW228" i="10"/>
  <c r="AW224" i="10"/>
  <c r="AW220" i="10"/>
  <c r="AW216" i="10"/>
  <c r="AW212" i="10"/>
  <c r="AW208" i="10"/>
  <c r="AW204" i="10"/>
  <c r="AW200" i="10"/>
  <c r="AW196" i="10"/>
  <c r="AW192" i="10"/>
  <c r="AW188" i="10"/>
  <c r="AW184" i="10"/>
  <c r="AW180" i="10"/>
  <c r="AW176" i="10"/>
  <c r="AW172" i="10"/>
  <c r="AW168" i="10"/>
  <c r="AW164" i="10"/>
  <c r="AW160" i="10"/>
  <c r="AW156" i="10"/>
  <c r="AW152" i="10"/>
  <c r="AW148" i="10"/>
  <c r="AW144" i="10"/>
  <c r="AW140" i="10"/>
  <c r="AW136" i="10"/>
  <c r="AW132" i="10"/>
  <c r="AW128" i="10"/>
  <c r="AW124" i="10"/>
  <c r="AW120" i="10"/>
  <c r="AW116" i="10"/>
  <c r="AW112" i="10"/>
  <c r="AW108" i="10"/>
  <c r="AW104" i="10"/>
  <c r="AW100" i="10"/>
  <c r="AW96" i="10"/>
  <c r="AW92" i="10"/>
  <c r="AW88" i="10"/>
  <c r="AW84" i="10"/>
  <c r="AW80" i="10"/>
  <c r="AW76" i="10"/>
  <c r="AW72" i="10"/>
  <c r="AW68" i="10"/>
  <c r="AW64" i="10"/>
  <c r="AW60" i="10"/>
  <c r="AW56" i="10"/>
  <c r="AW52" i="10"/>
  <c r="AW48" i="10"/>
  <c r="AW44" i="10"/>
  <c r="AW40" i="10"/>
  <c r="AW36" i="10"/>
  <c r="AW32" i="10"/>
  <c r="AW28" i="10"/>
  <c r="AW24" i="10"/>
  <c r="AW20" i="10"/>
  <c r="AW16" i="10"/>
  <c r="AW12" i="10"/>
  <c r="AW8" i="10"/>
  <c r="AW405" i="10"/>
  <c r="AW401" i="10"/>
  <c r="AW397" i="10"/>
  <c r="AW393" i="10"/>
  <c r="AW389" i="10"/>
  <c r="AW385" i="10"/>
  <c r="AW381" i="10"/>
  <c r="AW377" i="10"/>
  <c r="AW373" i="10"/>
  <c r="AW369" i="10"/>
  <c r="AW365" i="10"/>
  <c r="B2" i="14"/>
  <c r="B2" i="17" l="1"/>
  <c r="AG1" i="17" l="1"/>
  <c r="AG7" i="17"/>
  <c r="B2" i="9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R10" i="1" s="1"/>
  <c r="Q121" i="1"/>
  <c r="Q10" i="1" s="1"/>
  <c r="P121" i="1"/>
  <c r="P10" i="1" s="1"/>
  <c r="O121" i="1"/>
  <c r="O10" i="1" s="1"/>
  <c r="N121" i="1"/>
  <c r="N10" i="1" s="1"/>
  <c r="M121" i="1"/>
  <c r="L121" i="1"/>
  <c r="L10" i="1" s="1"/>
  <c r="K121" i="1"/>
  <c r="K10" i="1" s="1"/>
  <c r="J121" i="1"/>
  <c r="J10" i="1" s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BM100" i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L4" i="1" s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H5" i="1" s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H12" i="1" s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M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BQ4" i="1"/>
  <c r="BP4" i="1"/>
  <c r="BO4" i="1"/>
  <c r="BN4" i="1"/>
  <c r="BM4" i="1"/>
  <c r="BL4" i="1"/>
  <c r="BK4" i="1"/>
  <c r="BJ4" i="1"/>
  <c r="BI4" i="1"/>
  <c r="BH4" i="1"/>
  <c r="BG4" i="1"/>
  <c r="BF4" i="1"/>
  <c r="B2" i="1"/>
  <c r="K8" i="1" l="1"/>
  <c r="Q120" i="1"/>
  <c r="L8" i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Q71" i="1" s="1"/>
  <c r="H120" i="1"/>
  <c r="L120" i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R144" i="1" l="1"/>
  <c r="M108" i="1"/>
  <c r="L144" i="1"/>
  <c r="I71" i="1"/>
  <c r="R156" i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C64" i="1" l="1"/>
  <c r="C69" i="1"/>
  <c r="D67" i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3" i="1" l="1"/>
  <c r="F64" i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9" i="9" l="1"/>
  <c r="V49" i="9"/>
  <c r="R49" i="9"/>
  <c r="Q49" i="9"/>
  <c r="P49" i="9"/>
  <c r="N49" i="9"/>
  <c r="M49" i="9"/>
  <c r="L49" i="9"/>
  <c r="K49" i="9"/>
  <c r="J49" i="9"/>
  <c r="O49" i="9" l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BM144" i="2" s="1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BI132" i="2" s="1"/>
  <c r="AJ71" i="2"/>
  <c r="BB156" i="2"/>
  <c r="BB71" i="2"/>
  <c r="AX156" i="2"/>
  <c r="BK156" i="2" s="1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AG132" i="2"/>
  <c r="BF132" i="2" s="1"/>
  <c r="AG71" i="2"/>
  <c r="AP156" i="2"/>
  <c r="AP132" i="2"/>
  <c r="BO132" i="2" s="1"/>
  <c r="AP71" i="2"/>
  <c r="BO71" i="2" s="1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BL156" i="2" s="1"/>
  <c r="AM132" i="2"/>
  <c r="AM71" i="2"/>
  <c r="AI156" i="2"/>
  <c r="AI132" i="2"/>
  <c r="BH132" i="2" s="1"/>
  <c r="AI71" i="2"/>
  <c r="BA156" i="2"/>
  <c r="BN156" i="2" s="1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AX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I156" i="2"/>
  <c r="BK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F156" i="2" l="1"/>
  <c r="BG144" i="2"/>
  <c r="BH71" i="2"/>
  <c r="BL132" i="2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68" i="2" l="1"/>
  <c r="F156" i="2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<sst xmlns="http://schemas.openxmlformats.org/spreadsheetml/2006/main" count="6513" uniqueCount="924">
  <si>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</si>
  <si>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</si>
  <si>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</si>
  <si>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</si>
  <si>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</si>
  <si>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</si>
  <si>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</si>
  <si>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</si>
  <si>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</si>
  <si>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</si>
  <si>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</si>
  <si>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</si>
  <si>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</si>
  <si>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</si>
  <si>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</si>
  <si>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</si>
  <si>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</si>
  <si>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</si>
  <si>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</si>
  <si>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</si>
  <si>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</si>
  <si>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</si>
  <si>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</si>
  <si>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</si>
  <si>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</si>
  <si>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</si>
  <si>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</si>
  <si>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</si>
  <si>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</si>
  <si>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</si>
  <si>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</si>
  <si>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</si>
  <si>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</si>
  <si>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</si>
  <si>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</si>
  <si>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</si>
  <si>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</si>
  <si>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</si>
  <si>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</si>
  <si>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</si>
  <si>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</si>
  <si>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</si>
  <si>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</si>
  <si>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</si>
  <si>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</si>
  <si>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</si>
  <si>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</si>
  <si>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</si>
  <si>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</si>
  <si>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</si>
  <si>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</si>
  <si>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</si>
  <si>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</si>
  <si>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</si>
  <si>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</si>
  <si>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</si>
  <si>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</si>
  <si>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</si>
  <si>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</si>
  <si>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</si>
  <si>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</si>
  <si>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</si>
  <si>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</si>
  <si>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</si>
  <si>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</si>
  <si>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</si>
  <si>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</si>
  <si>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</si>
  <si>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</si>
  <si>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</si>
  <si>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</si>
  <si>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</si>
  <si>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</si>
  <si>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</si>
  <si>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</si>
  <si>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</si>
  <si>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</si>
  <si>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</si>
  <si>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</si>
  <si>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</si>
  <si>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</si>
  <si>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</si>
  <si>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</si>
  <si>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</si>
  <si>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</si>
  <si>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</si>
  <si>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</si>
  <si>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</si>
  <si>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</si>
  <si>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</si>
  <si>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</si>
  <si>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</si>
  <si>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</si>
  <si>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</si>
  <si>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</si>
  <si>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</si>
  <si>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</si>
  <si>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</si>
  <si>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</si>
  <si>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</si>
  <si>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</si>
  <si>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</si>
  <si>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</si>
  <si>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</si>
  <si>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</si>
  <si>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</si>
  <si>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</si>
  <si>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</si>
  <si>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</si>
  <si>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</si>
  <si>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</si>
  <si>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</si>
  <si>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</si>
  <si>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</si>
  <si>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</si>
  <si>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</si>
  <si>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</si>
  <si>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</si>
  <si>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</si>
  <si>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</si>
  <si>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</si>
  <si>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</si>
  <si>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</si>
  <si>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</si>
  <si>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</si>
  <si>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</si>
  <si>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</si>
  <si>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</si>
  <si>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</si>
  <si>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</si>
  <si>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</si>
  <si>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</si>
  <si>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</si>
  <si>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</si>
  <si>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</si>
  <si>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</si>
  <si>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</si>
  <si>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</si>
  <si>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</si>
  <si>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</si>
  <si>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</si>
  <si>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</si>
  <si>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</si>
  <si>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</si>
  <si>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</si>
  <si>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</si>
  <si>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</si>
  <si>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</si>
  <si>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</si>
  <si>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</si>
  <si>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</si>
  <si>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</si>
  <si>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</si>
  <si>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</si>
  <si>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</si>
  <si>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</si>
  <si>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</si>
  <si>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</si>
  <si>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</si>
  <si>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</si>
  <si>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</si>
  <si>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</si>
  <si>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</si>
  <si>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</si>
  <si>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</si>
  <si>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</si>
  <si>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</si>
  <si>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</si>
  <si>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</si>
  <si>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</si>
  <si>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</si>
  <si>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</si>
  <si>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</si>
  <si>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</si>
  <si>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</si>
  <si>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</si>
  <si>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</si>
  <si>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</si>
  <si>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</si>
  <si>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</si>
  <si>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</si>
  <si>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</si>
  <si>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</si>
  <si>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</si>
  <si>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</si>
  <si>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</si>
  <si>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</si>
  <si>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</si>
  <si>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</si>
  <si>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</si>
  <si>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</si>
  <si>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</si>
  <si>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</si>
  <si>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</si>
  <si>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</si>
  <si>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</si>
  <si>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</si>
  <si>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</si>
  <si>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</si>
  <si>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</si>
  <si>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</si>
  <si>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</si>
  <si>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</si>
  <si>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</si>
  <si>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</si>
  <si>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</si>
  <si>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</si>
  <si>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</si>
  <si>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</si>
  <si>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</si>
  <si>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</si>
  <si>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</si>
  <si>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</si>
  <si>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</si>
  <si>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</si>
  <si>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</si>
  <si>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</si>
  <si>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</si>
  <si>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</si>
  <si>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</si>
  <si>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</si>
  <si>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</si>
  <si>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</si>
  <si>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</si>
  <si>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</si>
  <si>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</si>
  <si>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</si>
  <si>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</si>
  <si>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</si>
  <si>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</si>
  <si>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</si>
  <si>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</si>
  <si>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</si>
  <si>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</si>
  <si>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</si>
  <si>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</si>
  <si>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</si>
  <si>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</si>
  <si>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</si>
  <si>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</si>
  <si>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</si>
  <si>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</si>
  <si>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</si>
  <si>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</si>
  <si>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</si>
  <si>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</si>
  <si>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</si>
  <si>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</si>
  <si>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</si>
  <si>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</si>
  <si>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</si>
  <si>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</si>
  <si>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</si>
  <si>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</si>
  <si>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</si>
  <si>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</si>
  <si>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</si>
  <si>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</si>
  <si>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</si>
  <si>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</si>
  <si>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</si>
  <si>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</si>
  <si>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</si>
  <si>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</si>
  <si>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</si>
  <si>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</si>
  <si>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</si>
  <si>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</si>
  <si>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</si>
  <si>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</si>
  <si>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</si>
  <si>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</si>
  <si>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</si>
  <si>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</si>
  <si>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</si>
  <si>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</si>
  <si>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</si>
  <si>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</si>
  <si>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</si>
  <si>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</si>
  <si>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</si>
  <si>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</si>
  <si>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</si>
  <si>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</si>
  <si>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</si>
  <si>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</si>
  <si>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</si>
  <si>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</si>
  <si>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</si>
  <si>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</si>
  <si>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</si>
  <si>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</si>
  <si>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</si>
  <si>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</si>
  <si>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</si>
  <si>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</si>
  <si>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</si>
  <si>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</si>
  <si>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</si>
  <si>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</si>
  <si>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</si>
  <si>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</si>
  <si>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</si>
  <si>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</si>
  <si>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</si>
  <si>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</si>
  <si>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</si>
  <si>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</si>
  <si>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</si>
  <si>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</si>
  <si>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</si>
  <si>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</si>
  <si>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</si>
  <si>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</si>
  <si>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</si>
  <si>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</si>
  <si>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</si>
  <si>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</si>
  <si>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</si>
  <si>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</si>
  <si>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</si>
  <si>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</si>
  <si>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</si>
  <si>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</si>
  <si>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</si>
  <si>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</si>
  <si>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</si>
  <si>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</si>
  <si>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</si>
  <si>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</si>
  <si>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</si>
  <si>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</si>
  <si>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</si>
  <si>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</si>
  <si>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</si>
  <si>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</si>
  <si>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</si>
  <si>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</si>
  <si>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</si>
  <si>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</si>
  <si>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</si>
  <si>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</si>
  <si>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</si>
  <si>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</si>
  <si>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</si>
  <si>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</si>
  <si>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</si>
  <si>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</si>
  <si>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</si>
  <si>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</si>
  <si>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</si>
  <si>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</si>
  <si>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</si>
  <si>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</si>
  <si>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</si>
  <si>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</si>
  <si>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</si>
  <si>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</si>
  <si>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</si>
  <si>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</si>
  <si>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</si>
  <si>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</si>
  <si>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</si>
  <si>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</si>
  <si>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</si>
  <si>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</si>
  <si>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</si>
  <si>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</si>
  <si>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</si>
  <si>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</si>
  <si>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</si>
  <si>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</si>
  <si>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APE_by_rookie_mdrt:SP 100%</t>
  </si>
  <si>
    <t>SP 100%</t>
  </si>
  <si>
    <t>APE_total_mdrt_rookie_sa_10%sp</t>
  </si>
  <si>
    <t>Total (incl. 10%SP)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</si>
  <si>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</si>
  <si>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</si>
  <si>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</si>
  <si>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</si>
  <si>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</si>
  <si>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</si>
  <si>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</si>
  <si>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</si>
  <si>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</si>
  <si>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</si>
  <si>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</si>
  <si>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</si>
  <si>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</si>
  <si>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</si>
  <si>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</si>
  <si>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</si>
  <si>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</si>
  <si>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</si>
  <si>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</si>
  <si>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</si>
  <si>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</si>
  <si>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</si>
  <si>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</si>
  <si>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</si>
  <si>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</si>
  <si>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</si>
  <si>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</si>
  <si>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</si>
  <si>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</si>
  <si>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</si>
  <si>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</si>
  <si>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</si>
  <si>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</si>
  <si>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</si>
  <si>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</si>
  <si>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</si>
  <si>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2017_APE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</si>
  <si>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</si>
  <si>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</si>
  <si>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</si>
  <si>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</si>
  <si>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</si>
  <si>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</si>
  <si>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</si>
  <si>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</si>
  <si>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</si>
  <si>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</si>
  <si>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</si>
  <si>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</si>
  <si>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</si>
  <si>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</si>
  <si>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</si>
  <si>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</si>
  <si>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</si>
  <si>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</si>
  <si>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</si>
  <si>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</si>
  <si>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</si>
  <si>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</si>
  <si>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</si>
  <si>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</si>
  <si>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BD  Performance</t>
  </si>
  <si>
    <t>CIB1</t>
  </si>
  <si>
    <t>CIB2</t>
  </si>
  <si>
    <t>ULP2</t>
  </si>
  <si>
    <t>YCB1</t>
  </si>
  <si>
    <t>WLP1</t>
  </si>
  <si>
    <t>EDU3</t>
  </si>
  <si>
    <t>EDU4</t>
  </si>
  <si>
    <t>ULP1</t>
  </si>
  <si>
    <t>YCB2</t>
  </si>
  <si>
    <t>END1</t>
  </si>
  <si>
    <t>YCB3</t>
  </si>
  <si>
    <t>YCB4</t>
  </si>
  <si>
    <t>TLB1</t>
  </si>
  <si>
    <t>EDU1</t>
  </si>
  <si>
    <t>CI Endowment</t>
  </si>
  <si>
    <t>Enhanced critial illness</t>
  </si>
  <si>
    <t>Universal Life</t>
  </si>
  <si>
    <t>Yearly Cash Back Basic Regular</t>
  </si>
  <si>
    <t>Education Endowment Enhancement</t>
  </si>
  <si>
    <t>Yearly Cash Back Basic Limited</t>
  </si>
  <si>
    <t>Years Term Endowment</t>
  </si>
  <si>
    <t>BAO AN DANG KHOA Regular</t>
  </si>
  <si>
    <t>BAO AN DANG KHOA Limited</t>
  </si>
  <si>
    <t>Level Term Basic</t>
  </si>
  <si>
    <t>Education Endowment</t>
  </si>
  <si>
    <t>Basic Total</t>
  </si>
  <si>
    <t>RIDER</t>
  </si>
  <si>
    <t>SME</t>
  </si>
  <si>
    <t>Grand Total</t>
  </si>
  <si>
    <t>APE (bil)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</si>
  <si>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</si>
  <si>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</si>
  <si>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</si>
  <si>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</si>
  <si>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</si>
  <si>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</si>
  <si>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</si>
  <si>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</si>
  <si>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</si>
  <si>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</si>
  <si>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</si>
  <si>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</si>
  <si>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</si>
  <si>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</si>
  <si>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</si>
  <si>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</si>
  <si>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</si>
  <si>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</si>
  <si>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</si>
  <si>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</si>
  <si>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</si>
  <si>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</si>
  <si>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</si>
  <si>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</si>
  <si>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</si>
  <si>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</si>
  <si>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</si>
  <si>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</si>
  <si>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</si>
  <si>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</si>
  <si>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</si>
  <si>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</si>
  <si>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</si>
  <si>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</si>
  <si>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</si>
  <si>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</si>
  <si>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</si>
  <si>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</si>
  <si>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</si>
  <si>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030 GA AN GIANG 1</t>
  </si>
  <si>
    <t>031 GA HÀ NỘI 6</t>
  </si>
  <si>
    <t>032 GA HƯNG YÊN 2</t>
  </si>
  <si>
    <t>033 GA HẢI PHÒNG 1</t>
  </si>
  <si>
    <t>034 GA LÀO CAI 1</t>
  </si>
  <si>
    <t>035 GA TUYÊN QUANG 1</t>
  </si>
  <si>
    <t>036 GA ĐÀ NẴNG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</si>
  <si>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</si>
  <si>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</si>
  <si>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</si>
  <si>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</si>
  <si>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</si>
  <si>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</si>
  <si>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</si>
  <si>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</si>
  <si>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</si>
  <si>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</si>
  <si>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</si>
  <si>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</si>
  <si>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</si>
  <si>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</si>
  <si>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</si>
  <si>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</si>
  <si>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</si>
  <si>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</si>
  <si>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</si>
  <si>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</si>
  <si>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</si>
  <si>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</si>
  <si>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</si>
  <si>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</si>
  <si>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</si>
  <si>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</si>
  <si>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</si>
  <si>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</si>
  <si>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</si>
  <si>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CTY TNHH MTV VĨNH LINH CHÂU ĐỐC</t>
  </si>
  <si>
    <t>CÔNG TY TNHH GENCASA THANH XUÂN</t>
  </si>
  <si>
    <t>CÔNG TY TNHH GIANG MINH HUY</t>
  </si>
  <si>
    <t>CÔNG TY TNHH GEN NGỌC TRANG</t>
  </si>
  <si>
    <t>CÔNG TY TNHH MỘT THÀNH VIÊN THIÊN TRƯỜNG HẠNH PHÚC</t>
  </si>
  <si>
    <t>CÔNG TY TNHH MỘT THÀNH VIÊN TRỊNH XUÂN QUANG</t>
  </si>
  <si>
    <t>CÔNG TY TNHH MTV KHA GIA LONG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</si>
  <si>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</si>
  <si>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</si>
  <si>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</si>
  <si>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</si>
  <si>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</si>
  <si>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</si>
  <si>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</si>
  <si>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</si>
  <si>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</si>
  <si>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</si>
  <si>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</si>
  <si>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</si>
  <si>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</si>
  <si>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</si>
  <si>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</si>
  <si>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</si>
  <si>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</si>
  <si>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</si>
  <si>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</si>
  <si>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</si>
  <si>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</si>
  <si>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</si>
  <si>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</si>
  <si>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</si>
  <si>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</si>
  <si>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</si>
  <si>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</si>
  <si>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</si>
  <si>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</si>
  <si>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AG017832</t>
  </si>
  <si>
    <t>AG006939</t>
  </si>
  <si>
    <t>AG017307</t>
  </si>
  <si>
    <t>AG003132</t>
  </si>
  <si>
    <t>AG008253</t>
  </si>
  <si>
    <t>AG020141</t>
  </si>
  <si>
    <t>AG017312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</si>
  <si>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</si>
  <si>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</si>
  <si>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</si>
  <si>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</si>
  <si>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</si>
  <si>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</si>
  <si>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</si>
  <si>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</si>
  <si>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</si>
  <si>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</si>
  <si>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</si>
  <si>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</si>
  <si>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</si>
  <si>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</si>
  <si>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</si>
  <si>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</si>
  <si>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</si>
  <si>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</si>
  <si>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</si>
  <si>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</si>
  <si>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</si>
  <si>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</si>
  <si>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</si>
  <si>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</si>
  <si>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</si>
  <si>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</si>
  <si>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</si>
  <si>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</si>
  <si>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</si>
  <si>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NGUYỄN VĨNH LINH</t>
  </si>
  <si>
    <t>ĐỖ KIM DUNG</t>
  </si>
  <si>
    <t>ĐÀO GIANG HẢI</t>
  </si>
  <si>
    <t>TRẦN THỊ TOÀN</t>
  </si>
  <si>
    <t>ĐOÀN NGỌC QUỲNH</t>
  </si>
  <si>
    <t>TRỊNH XUÂN QUANG</t>
  </si>
  <si>
    <t>VŨ THỊ LY KHA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</si>
  <si>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</si>
  <si>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</si>
  <si>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</si>
  <si>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</si>
  <si>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</si>
  <si>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</si>
  <si>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</si>
  <si>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</si>
  <si>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</si>
  <si>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</si>
  <si>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</si>
  <si>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</si>
  <si>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</si>
  <si>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</si>
  <si>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</si>
  <si>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</si>
  <si>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</si>
  <si>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</si>
  <si>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</si>
  <si>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</si>
  <si>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</si>
  <si>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</si>
  <si>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</si>
  <si>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</si>
  <si>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</si>
  <si>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</si>
  <si>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2017-07-19</t>
  </si>
  <si>
    <t>2017-07-14</t>
  </si>
  <si>
    <t>2017-08-04</t>
  </si>
  <si>
    <t>2017-07-27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</si>
  <si>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</si>
  <si>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</si>
  <si>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</si>
  <si>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</si>
  <si>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</si>
  <si>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</si>
  <si>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</si>
  <si>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</si>
  <si>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</si>
  <si>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</si>
  <si>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</si>
  <si>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</si>
  <si>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</si>
  <si>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</si>
  <si>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</si>
  <si>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</si>
  <si>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</si>
  <si>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</si>
  <si>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</si>
  <si>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</si>
  <si>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</si>
  <si>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</si>
  <si>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2017-08-02</t>
  </si>
  <si>
    <t>2017-08-14</t>
  </si>
  <si>
    <t>2017-08-16</t>
  </si>
  <si>
    <t>2017-08-17</t>
  </si>
  <si>
    <t>2017-08-21</t>
  </si>
  <si>
    <t>2017-08-23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</si>
  <si>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</si>
  <si>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</si>
  <si>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</si>
  <si>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</si>
  <si>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</si>
  <si>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</si>
  <si>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</si>
  <si>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</si>
  <si>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</si>
  <si>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</si>
  <si>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</si>
  <si>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</si>
  <si>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</si>
  <si>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</si>
  <si>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</si>
  <si>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</si>
  <si>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</si>
  <si>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2017-08-15</t>
  </si>
  <si>
    <t>2016-11-30</t>
  </si>
  <si>
    <t>2016-07-22</t>
  </si>
  <si>
    <t>NA</t>
  </si>
  <si>
    <t>2017-08-25</t>
  </si>
  <si>
    <t>ANT</t>
  </si>
  <si>
    <t>PANDA</t>
  </si>
  <si>
    <t>REDBULL</t>
  </si>
  <si>
    <t>BATTLE HORSE</t>
  </si>
  <si>
    <t>RACE HORSE</t>
  </si>
  <si>
    <t>CAO NGUYÊN</t>
  </si>
  <si>
    <t>ĐÔNG NAM 1</t>
  </si>
  <si>
    <t>ĐÔNG NAM 2</t>
  </si>
  <si>
    <t>DOLPHIN</t>
  </si>
  <si>
    <t>SEALION</t>
  </si>
  <si>
    <t>HỒ CHÍ MINH 1</t>
  </si>
  <si>
    <t>HỒ CHÍ MINH 2</t>
  </si>
  <si>
    <t>HỒ CHÍ MINH 3</t>
  </si>
  <si>
    <t>HỒ CHÍ MINH 4</t>
  </si>
  <si>
    <t>HỒ CHÍ MINH 5</t>
  </si>
  <si>
    <t>HỒ CHÍ MINH 6</t>
  </si>
  <si>
    <t>DRAGON</t>
  </si>
  <si>
    <t>LION</t>
  </si>
  <si>
    <t>SPIDER</t>
  </si>
  <si>
    <t>MIỀN TRUNG 1</t>
  </si>
  <si>
    <t>BEAR</t>
  </si>
  <si>
    <t>PANTHER</t>
  </si>
  <si>
    <t>TÂY NAM 1</t>
  </si>
  <si>
    <t>TÂY NAM 2</t>
  </si>
  <si>
    <t>GENCASA HÀ TRUNG</t>
  </si>
  <si>
    <t>GENCASA LAM SƠN</t>
  </si>
  <si>
    <t>GENCASA THANH HÓA</t>
  </si>
  <si>
    <t>SPRING</t>
  </si>
  <si>
    <t>GENCASA NAM ĐỊNH</t>
  </si>
  <si>
    <t>GENCASA THÁI BÌNH</t>
  </si>
  <si>
    <t>TBH VĂN PHÒNG TVBH THÁI BÌNH</t>
  </si>
  <si>
    <t>GENCASA HÀ TĨNH</t>
  </si>
  <si>
    <t>GENCASA NGHỆ AN 1</t>
  </si>
  <si>
    <t>GENCASA NGHỆ AN 2</t>
  </si>
  <si>
    <t>HTI VĂN PHÒNG TVBH HÀ TĨNH</t>
  </si>
  <si>
    <t>BẮC GIANG</t>
  </si>
  <si>
    <t>GENCASA BẮC GIANG</t>
  </si>
  <si>
    <t>GENCASA BẮC NINH</t>
  </si>
  <si>
    <t>GENCASA LẠNG SƠN</t>
  </si>
  <si>
    <t>GENCASA HƯNG YÊN</t>
  </si>
  <si>
    <t>GENCASA NHƯ QUỲNH</t>
  </si>
  <si>
    <t>GENCASA THÁI NGUYÊN</t>
  </si>
  <si>
    <t>HYN VĂN PHÒNG TVBH HƯNG YÊN</t>
  </si>
  <si>
    <t>DAKLAK</t>
  </si>
  <si>
    <t>GIALAI</t>
  </si>
  <si>
    <t>LÂM ĐỒNG</t>
  </si>
  <si>
    <t>BIÊN HÒA 1</t>
  </si>
  <si>
    <t>BIÊN HÒA 2</t>
  </si>
  <si>
    <t>ĐẮK NÔNG</t>
  </si>
  <si>
    <t>TÂY NINH</t>
  </si>
  <si>
    <t>VTU VĂN PHÒNG TVBH VŨNG TÀU</t>
  </si>
  <si>
    <t>VŨNG TÀU</t>
  </si>
  <si>
    <t>BÌNH DƯƠNG</t>
  </si>
  <si>
    <t>GENCASA BÀ RỊA</t>
  </si>
  <si>
    <t>GENCASA HẢI PHÒNG</t>
  </si>
  <si>
    <t>HẢI DƯƠNG 1</t>
  </si>
  <si>
    <t>HẢI DƯƠNG 2</t>
  </si>
  <si>
    <t>HP2 VĂN PHÒNG TVBH HẢI PHÒNG</t>
  </si>
  <si>
    <t>GENCASA HẠ LONG 1</t>
  </si>
  <si>
    <t>GENCASA UÔNG BÍ</t>
  </si>
  <si>
    <t>ALLEGRO</t>
  </si>
  <si>
    <t>EVEREST</t>
  </si>
  <si>
    <t>GENCASA TÂN PHÚ</t>
  </si>
  <si>
    <t>LIB</t>
  </si>
  <si>
    <t>LLA VĂN PHÒNG CHÍNH LÊ LAI</t>
  </si>
  <si>
    <t>MIGHTY WARRIORS</t>
  </si>
  <si>
    <t>RAINBOW</t>
  </si>
  <si>
    <t>BELIEVE IN FUTURE</t>
  </si>
  <si>
    <t>GENCASA BÌNH THẠNH</t>
  </si>
  <si>
    <t>THE QUEEN</t>
  </si>
  <si>
    <t>BIG HERO</t>
  </si>
  <si>
    <t>GENCASA MỸ THO</t>
  </si>
  <si>
    <t>GENCASA PHÚ NHUẬN</t>
  </si>
  <si>
    <t>GENCASA TÂN BÌNH</t>
  </si>
  <si>
    <t>LUCKY STAR</t>
  </si>
  <si>
    <t>PHOENIX</t>
  </si>
  <si>
    <t>FAST</t>
  </si>
  <si>
    <t>FLYING HORSE</t>
  </si>
  <si>
    <t>LET WE GO</t>
  </si>
  <si>
    <t>GENCASA HÀ ĐÔNG</t>
  </si>
  <si>
    <t>GENCASA THANH XUÂN</t>
  </si>
  <si>
    <t>F.B.I</t>
  </si>
  <si>
    <t>GENCASA BA ĐÌNH</t>
  </si>
  <si>
    <t>GENCASA CẦU GIẤY</t>
  </si>
  <si>
    <t>LDH VĂN PHÒNG CHI NHÁNH 14 LÊ ĐẠI HÀNH</t>
  </si>
  <si>
    <t>NAN VĂN PHÒNG TVBH NGHỆ AN</t>
  </si>
  <si>
    <t>GENCASA HOÀNG MAI</t>
  </si>
  <si>
    <t>GENCASA LONG BIÊN</t>
  </si>
  <si>
    <t>THĂNG LONG</t>
  </si>
  <si>
    <t>DANANG1</t>
  </si>
  <si>
    <t>GENCASA ĐÀ NẴNG 1</t>
  </si>
  <si>
    <t>GENCASA ĐÀ NẴNG 2</t>
  </si>
  <si>
    <t>GENCASA HUẾ 1</t>
  </si>
  <si>
    <t>HUẾ 2</t>
  </si>
  <si>
    <t>KHÁNH HÒA</t>
  </si>
  <si>
    <t>PHÚ YÊN</t>
  </si>
  <si>
    <t>QUẢNG TRỊ</t>
  </si>
  <si>
    <t>GENCASA HÒA BÌNH</t>
  </si>
  <si>
    <t>GENCASA LÀO CAI</t>
  </si>
  <si>
    <t>GENCASA YÊN BÁI</t>
  </si>
  <si>
    <t>BÌNH MINH</t>
  </si>
  <si>
    <t>GENCASA TUYÊN QUANG</t>
  </si>
  <si>
    <t>PHÚ THỌ</t>
  </si>
  <si>
    <t>CÀ MAU</t>
  </si>
  <si>
    <t>CT2 VĂN PHÒNG TVBH CẦN THƠ</t>
  </si>
  <si>
    <t>ĐỒNG THÁP</t>
  </si>
  <si>
    <t>GENCASA LONG XUYÊN</t>
  </si>
  <si>
    <t>KIÊN GIANG</t>
  </si>
  <si>
    <t>CẦN THƠ</t>
  </si>
  <si>
    <t>GENCASA BẾN TRE</t>
  </si>
  <si>
    <t>LX1 VĂN PHÒNG TVBH LONG XUYÊN</t>
  </si>
  <si>
    <t>VĨNH LONG</t>
  </si>
  <si>
    <t>TRỊNH VĂN HÒA</t>
  </si>
  <si>
    <t>HOÀNG NGỌC PHƯƠNG</t>
  </si>
  <si>
    <t>LÊ VĂN TÙNG</t>
  </si>
  <si>
    <t>ĐINH THỊ KIM LIÊN</t>
  </si>
  <si>
    <t>TRẦN NGỌC ANH</t>
  </si>
  <si>
    <t>TRẦN ĐẮC THẾ</t>
  </si>
  <si>
    <t>NGUYỄN TUẤN VŨ</t>
  </si>
  <si>
    <t>NGUYỄN NGỌC BÁ</t>
  </si>
  <si>
    <t>TRẦN QUANG HÒA</t>
  </si>
  <si>
    <t>NGÔ XUÂN HƯỞNG</t>
  </si>
  <si>
    <t>NGUYỄN THÀNH LONG</t>
  </si>
  <si>
    <t>NGUYỄN HỒNG PHƯƠNG</t>
  </si>
  <si>
    <t>ĐỖ NGỌC PHƯƠNG QUỲNH</t>
  </si>
  <si>
    <t>TRÀ HỮU VINH</t>
  </si>
  <si>
    <t>TRẦN MAI PHƯƠNG</t>
  </si>
  <si>
    <t>NGUYỄN TRÍ TÀI</t>
  </si>
  <si>
    <t>NGUYỄN THÚY HÒA</t>
  </si>
  <si>
    <t>ĐỖ THỊ MƠ</t>
  </si>
  <si>
    <t>MẠC NGUYỄN DƯƠNG</t>
  </si>
  <si>
    <t>LÊ THỊ THƠI</t>
  </si>
  <si>
    <t>NGUYỄN HẢI LINH</t>
  </si>
  <si>
    <t>NGUYỄN THANH MỸ</t>
  </si>
  <si>
    <t>NGUYỄN DUY SƠN</t>
  </si>
  <si>
    <t>TRƯƠNG THỊ THU TRÂM</t>
  </si>
  <si>
    <t>THÁI THỊ ANH THƯ</t>
  </si>
  <si>
    <t>PHẠM TẤN PHÁT</t>
  </si>
  <si>
    <t>ĐẶNG THỊ THU THỦY</t>
  </si>
  <si>
    <t>TRẦN THỊ THÚY HẰNG</t>
  </si>
  <si>
    <t>TRẦN HOÀNG NGÂN KHÁNH</t>
  </si>
  <si>
    <t>LƯƠNG HỮU PHÚC</t>
  </si>
  <si>
    <t>NGUYỄN QUÝ NHÂN</t>
  </si>
  <si>
    <t>HOÀNG NGUYỆT HẰNG</t>
  </si>
  <si>
    <t>LÊ MINH HÙNG</t>
  </si>
  <si>
    <t>NGUYỄN HỮU NGHIỆM</t>
  </si>
  <si>
    <t>NGUYỄN THU HẰNG</t>
  </si>
  <si>
    <t>LƯƠNG CÔNG BẢO NGHIỆP</t>
  </si>
  <si>
    <t>HÀ VĂN NGỌC</t>
  </si>
  <si>
    <t>MAI VIỆT HÒA</t>
  </si>
  <si>
    <t>NGUYỄN THỊ HOÀNG YẾN</t>
  </si>
  <si>
    <t>NGUYỄN CAO MINH</t>
  </si>
  <si>
    <t>TRẦN THỊ THU GIANG</t>
  </si>
  <si>
    <t>NGUYỄN THỊ BÌNH</t>
  </si>
  <si>
    <t>TRẦN THỊ HẢI YẾN</t>
  </si>
  <si>
    <t>NGUYỄN ĐỨC DUY</t>
  </si>
  <si>
    <t>TRẦN TRUNG HIẾU</t>
  </si>
  <si>
    <t>NGUYỄN THỊ KIM CHUNG</t>
  </si>
  <si>
    <t>PHAN THỊ THANH LAN</t>
  </si>
  <si>
    <t>DƯƠNG NGỌC THANH</t>
  </si>
  <si>
    <t>NGUYỄN THỊ KIM HOÀNG</t>
  </si>
  <si>
    <t>PHAN ĐÌNH LONG</t>
  </si>
  <si>
    <t>NGUYỄN VĂN CÔNG</t>
  </si>
  <si>
    <t>TRẦN VĂN NAM</t>
  </si>
  <si>
    <t>PHẠM CHÍ THANH</t>
  </si>
  <si>
    <t>TÔ MI SA</t>
  </si>
  <si>
    <t>LÊ VIỆT DŨNG</t>
  </si>
  <si>
    <t>NGUYỄN THÀNH TRUNG</t>
  </si>
  <si>
    <t>TRẦN THẾ HUY</t>
  </si>
  <si>
    <t>NGUYỄN VĂN HUYỆN</t>
  </si>
  <si>
    <t>PHẠM THỊ THU CÚC</t>
  </si>
  <si>
    <t>NGUYỄN KHẮC BẢO CHUYÊN</t>
  </si>
  <si>
    <t>NGUYỄN MINH HIẾU</t>
  </si>
  <si>
    <t>NGUYỄN HỒNG TRÍ</t>
  </si>
  <si>
    <t>TERRITORY</t>
  </si>
  <si>
    <t>NORTH</t>
  </si>
  <si>
    <t>SOUTH</t>
  </si>
  <si>
    <t>COUNTRY</t>
  </si>
  <si>
    <t>MP</t>
  </si>
  <si>
    <t>AR</t>
  </si>
  <si>
    <t>Active</t>
  </si>
  <si>
    <t>Case</t>
  </si>
  <si>
    <t>Active_excSA</t>
  </si>
  <si>
    <t>Leader</t>
  </si>
  <si>
    <t>active_leader</t>
  </si>
  <si>
    <t>%a.leader</t>
  </si>
  <si>
    <t xml:space="preserve"> recruit/a.leader</t>
  </si>
  <si>
    <t>TEAM</t>
  </si>
  <si>
    <t>REGION</t>
  </si>
  <si>
    <t>EAGLES</t>
  </si>
  <si>
    <t>G-G</t>
  </si>
  <si>
    <t>THANH HÓA</t>
  </si>
  <si>
    <t>THIÊN SƠN</t>
  </si>
  <si>
    <t>GENCASA HẠ LONG 2</t>
  </si>
  <si>
    <t>HẢI PHÒNG</t>
  </si>
  <si>
    <t>THE CAPITAL</t>
  </si>
  <si>
    <t>DIAMOND</t>
  </si>
  <si>
    <t>LION 2</t>
  </si>
  <si>
    <t>THE TIGERS</t>
  </si>
  <si>
    <t>CUPID</t>
  </si>
  <si>
    <t>GOLD DRAGON</t>
  </si>
  <si>
    <t>LUCKY CAT</t>
  </si>
  <si>
    <t>RED DRAGON</t>
  </si>
  <si>
    <t>THÁI DƯƠNG</t>
  </si>
  <si>
    <t>THIÊN LONG</t>
  </si>
  <si>
    <t>MEGA</t>
  </si>
  <si>
    <t>BORN TO WIN</t>
  </si>
  <si>
    <t>WHITE HORSE</t>
  </si>
  <si>
    <t>PHI MÃ</t>
  </si>
  <si>
    <t>MARS</t>
  </si>
  <si>
    <t>NEW IDEA</t>
  </si>
  <si>
    <t>NEW VISION</t>
  </si>
  <si>
    <t>THE SUN</t>
  </si>
  <si>
    <t>THE WINNERS</t>
  </si>
  <si>
    <t>VENUS</t>
  </si>
  <si>
    <t>WE ARE 1</t>
  </si>
  <si>
    <t>LONG XUYÊN 1</t>
  </si>
  <si>
    <t>rider_attach</t>
  </si>
  <si>
    <t>ratio_case4riders</t>
  </si>
  <si>
    <t>Sort by APE Aug '17</t>
  </si>
  <si>
    <t>ZONE</t>
  </si>
  <si>
    <t>APE/Active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</si>
</sst>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  <numFmt numFmtId="180" formatCode="#,###.0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4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5" borderId="0" applyNumberFormat="0" applyBorder="0" applyAlignment="0" applyProtection="0"/>
  </cellStyleXfs>
  <cellXfs count="1954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19" borderId="12" xfId="26" applyFill="1" applyBorder="1" applyAlignment="1" applyProtection="1">
      <alignment horizontal="center" vertical="center"/>
      <protection locked="0"/>
    </xf>
    <xf numFmtId="0" fontId="1" fillId="9" borderId="12" xfId="26" applyFill="1" applyBorder="1" applyAlignment="1" applyProtection="1">
      <alignment horizontal="center" vertical="center" wrapText="1"/>
      <protection locked="0"/>
    </xf>
    <xf numFmtId="0" fontId="53" fillId="20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3" borderId="12" xfId="26" applyNumberFormat="1" applyFill="1" applyBorder="1" applyAlignment="1" applyProtection="1">
      <alignment horizontal="center" vertical="center"/>
      <protection locked="0"/>
    </xf>
    <xf numFmtId="175" fontId="14" fillId="13" borderId="12" xfId="26" applyNumberFormat="1" applyFont="1" applyFill="1" applyBorder="1" applyAlignment="1" applyProtection="1">
      <alignment horizontal="center" vertical="center"/>
      <protection locked="0"/>
    </xf>
    <xf numFmtId="175" fontId="54" fillId="13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1" borderId="12" xfId="27" applyNumberFormat="1" applyFont="1" applyFill="1" applyBorder="1" applyProtection="1">
      <protection locked="0"/>
    </xf>
    <xf numFmtId="9" fontId="56" fillId="22" borderId="12" xfId="27" applyNumberFormat="1" applyFont="1" applyFill="1" applyBorder="1" applyAlignment="1" applyProtection="1">
      <alignment vertical="center" wrapText="1"/>
    </xf>
    <xf numFmtId="0" fontId="55" fillId="21" borderId="0" xfId="26" applyFont="1" applyFill="1" applyProtection="1">
      <protection locked="0"/>
    </xf>
    <xf numFmtId="174" fontId="55" fillId="21" borderId="12" xfId="26" applyNumberFormat="1" applyFont="1" applyFill="1" applyBorder="1" applyAlignment="1" applyProtection="1">
      <alignment horizontal="center" vertical="center"/>
      <protection locked="0"/>
    </xf>
    <xf numFmtId="3" fontId="55" fillId="21" borderId="12" xfId="26" applyNumberFormat="1" applyFont="1" applyFill="1" applyBorder="1" applyAlignment="1" applyProtection="1">
      <alignment horizontal="center" vertical="center"/>
      <protection locked="0"/>
    </xf>
    <xf numFmtId="9" fontId="55" fillId="22" borderId="12" xfId="27" applyNumberFormat="1" applyFont="1" applyFill="1" applyBorder="1" applyAlignment="1" applyProtection="1">
      <alignment vertical="center" wrapText="1"/>
    </xf>
    <xf numFmtId="0" fontId="1" fillId="21" borderId="3" xfId="26" applyFill="1" applyBorder="1" applyProtection="1">
      <protection locked="0"/>
    </xf>
    <xf numFmtId="0" fontId="35" fillId="21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1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1" borderId="0" xfId="26" applyNumberFormat="1" applyFill="1" applyBorder="1" applyAlignment="1" applyProtection="1">
      <alignment horizontal="center" vertical="center"/>
      <protection locked="0"/>
    </xf>
    <xf numFmtId="174" fontId="1" fillId="21" borderId="1" xfId="26" applyNumberFormat="1" applyFill="1" applyBorder="1" applyAlignment="1" applyProtection="1">
      <alignment horizontal="center" vertical="center"/>
      <protection locked="0"/>
    </xf>
    <xf numFmtId="174" fontId="1" fillId="21" borderId="3" xfId="26" applyNumberFormat="1" applyFill="1" applyBorder="1" applyAlignment="1" applyProtection="1">
      <alignment horizontal="center" vertical="center"/>
      <protection locked="0"/>
    </xf>
    <xf numFmtId="0" fontId="1" fillId="21" borderId="0" xfId="26" applyFill="1" applyBorder="1" applyAlignment="1" applyProtection="1">
      <alignment horizontal="center" vertical="center"/>
      <protection locked="0"/>
    </xf>
    <xf numFmtId="0" fontId="1" fillId="21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19" borderId="13" xfId="26" applyFill="1" applyBorder="1" applyAlignment="1" applyProtection="1">
      <alignment horizontal="right" indent="1"/>
      <protection locked="0"/>
    </xf>
    <xf numFmtId="176" fontId="1" fillId="9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1" borderId="15" xfId="26" applyFill="1" applyBorder="1" applyAlignment="1" applyProtection="1">
      <alignment horizontal="right" vertical="center" indent="1"/>
      <protection locked="0"/>
    </xf>
    <xf numFmtId="0" fontId="59" fillId="21" borderId="15" xfId="28" applyFont="1" applyFill="1" applyBorder="1" applyAlignment="1">
      <alignment horizontal="right" vertical="center" wrapText="1" indent="1"/>
    </xf>
    <xf numFmtId="3" fontId="1" fillId="21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1" borderId="13" xfId="26" applyFill="1" applyBorder="1" applyAlignment="1" applyProtection="1">
      <alignment horizontal="right" vertical="center" indent="1"/>
      <protection locked="0"/>
    </xf>
    <xf numFmtId="0" fontId="58" fillId="21" borderId="13" xfId="28" applyFill="1" applyBorder="1" applyAlignment="1">
      <alignment horizontal="right" vertical="center" indent="1"/>
    </xf>
    <xf numFmtId="3" fontId="1" fillId="21" borderId="13" xfId="26" applyNumberFormat="1" applyFill="1" applyBorder="1" applyAlignment="1" applyProtection="1">
      <alignment horizontal="right" vertical="center" indent="1"/>
      <protection locked="0"/>
    </xf>
    <xf numFmtId="0" fontId="59" fillId="21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1" borderId="13" xfId="26" applyFont="1" applyFill="1" applyBorder="1" applyAlignment="1" applyProtection="1">
      <alignment horizontal="right" vertical="center" indent="1"/>
      <protection locked="0"/>
    </xf>
    <xf numFmtId="9" fontId="0" fillId="21" borderId="12" xfId="27" applyFont="1" applyFill="1" applyBorder="1" applyProtection="1">
      <protection locked="0"/>
    </xf>
    <xf numFmtId="3" fontId="1" fillId="19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19" borderId="17" xfId="26" applyFill="1" applyBorder="1" applyAlignment="1" applyProtection="1">
      <alignment horizontal="right" indent="1"/>
      <protection locked="0"/>
    </xf>
    <xf numFmtId="176" fontId="1" fillId="9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1" borderId="17" xfId="26" applyFill="1" applyBorder="1" applyAlignment="1" applyProtection="1">
      <alignment horizontal="right" vertical="center" indent="1"/>
      <protection locked="0"/>
    </xf>
    <xf numFmtId="3" fontId="1" fillId="21" borderId="17" xfId="26" applyNumberFormat="1" applyFill="1" applyBorder="1" applyAlignment="1" applyProtection="1">
      <alignment horizontal="right" vertical="center" indent="1"/>
      <protection locked="0"/>
    </xf>
    <xf numFmtId="171" fontId="16" fillId="12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5" borderId="0" xfId="30" applyFont="1" applyFill="1"/>
    <xf numFmtId="0" fontId="48" fillId="15" borderId="0" xfId="30" applyFill="1"/>
    <xf numFmtId="0" fontId="47" fillId="23" borderId="0" xfId="30" applyFont="1" applyFill="1"/>
    <xf numFmtId="0" fontId="48" fillId="23" borderId="0" xfId="30" applyFill="1"/>
    <xf numFmtId="0" fontId="47" fillId="24" borderId="0" xfId="30" applyFont="1" applyFill="1"/>
    <xf numFmtId="0" fontId="48" fillId="24" borderId="0" xfId="30" applyFill="1"/>
    <xf numFmtId="0" fontId="47" fillId="11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1" borderId="0" xfId="26" applyFont="1" applyFill="1" applyProtection="1">
      <protection locked="0"/>
    </xf>
    <xf numFmtId="0" fontId="35" fillId="21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2" borderId="0" xfId="0" applyNumberFormat="1" applyFont="1" applyFill="1" applyAlignment="1">
      <alignment horizontal="left" indent="1"/>
    </xf>
    <xf numFmtId="0" fontId="42" fillId="0" borderId="0" xfId="0" applyFont="1"/>
    <xf numFmtId="0" fontId="40" fillId="13" borderId="4" xfId="0" applyFont="1" applyFill="1" applyBorder="1" applyAlignment="1">
      <alignment horizontal="centerContinuous"/>
    </xf>
    <xf numFmtId="0" fontId="40" fillId="13" borderId="5" xfId="0" applyFont="1" applyFill="1" applyBorder="1" applyAlignment="1">
      <alignment horizontal="centerContinuous"/>
    </xf>
    <xf numFmtId="0" fontId="43" fillId="14" borderId="5" xfId="0" applyFont="1" applyFill="1" applyBorder="1" applyAlignment="1">
      <alignment horizontal="centerContinuous"/>
    </xf>
    <xf numFmtId="0" fontId="40" fillId="15" borderId="5" xfId="0" applyFont="1" applyFill="1" applyBorder="1" applyAlignment="1">
      <alignment horizontal="centerContinuous"/>
    </xf>
    <xf numFmtId="0" fontId="40" fillId="15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9" borderId="6" xfId="23" applyFill="1" applyBorder="1" applyAlignment="1">
      <alignment horizontal="center" vertical="center" wrapText="1"/>
    </xf>
    <xf numFmtId="171" fontId="44" fillId="14" borderId="6" xfId="23" applyFill="1" applyBorder="1" applyAlignment="1">
      <alignment horizontal="center" vertical="center" wrapText="1"/>
    </xf>
    <xf numFmtId="171" fontId="44" fillId="16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0" borderId="23" xfId="0" applyNumberFormat="1" applyFill="1" applyBorder="1"/>
    <xf numFmtId="0" fontId="0" fillId="10" borderId="24" xfId="0" applyNumberFormat="1" applyFill="1" applyBorder="1"/>
    <xf numFmtId="9" fontId="0" fillId="10" borderId="24" xfId="24" applyNumberFormat="1" applyFont="1" applyFill="1" applyBorder="1"/>
    <xf numFmtId="166" fontId="0" fillId="9" borderId="24" xfId="25" applyNumberFormat="1" applyFont="1" applyFill="1" applyBorder="1"/>
    <xf numFmtId="166" fontId="40" fillId="14" borderId="24" xfId="25" applyNumberFormat="1" applyFont="1" applyFill="1" applyBorder="1"/>
    <xf numFmtId="0" fontId="0" fillId="14" borderId="24" xfId="0" applyNumberFormat="1" applyFill="1" applyBorder="1"/>
    <xf numFmtId="166" fontId="0" fillId="16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0" borderId="28" xfId="0" applyNumberFormat="1" applyFill="1" applyBorder="1"/>
    <xf numFmtId="0" fontId="0" fillId="10" borderId="29" xfId="0" applyNumberFormat="1" applyFill="1" applyBorder="1"/>
    <xf numFmtId="9" fontId="0" fillId="10" borderId="29" xfId="24" applyNumberFormat="1" applyFont="1" applyFill="1" applyBorder="1"/>
    <xf numFmtId="166" fontId="0" fillId="9" borderId="29" xfId="25" applyNumberFormat="1" applyFont="1" applyFill="1" applyBorder="1"/>
    <xf numFmtId="166" fontId="40" fillId="14" borderId="29" xfId="25" applyNumberFormat="1" applyFont="1" applyFill="1" applyBorder="1"/>
    <xf numFmtId="0" fontId="0" fillId="14" borderId="29" xfId="0" applyNumberFormat="1" applyFill="1" applyBorder="1"/>
    <xf numFmtId="166" fontId="0" fillId="16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0" borderId="34" xfId="0" applyNumberFormat="1" applyFill="1" applyBorder="1"/>
    <xf numFmtId="0" fontId="0" fillId="10" borderId="35" xfId="0" applyNumberFormat="1" applyFill="1" applyBorder="1"/>
    <xf numFmtId="9" fontId="0" fillId="10" borderId="35" xfId="24" applyNumberFormat="1" applyFont="1" applyFill="1" applyBorder="1"/>
    <xf numFmtId="166" fontId="0" fillId="9" borderId="35" xfId="25" applyNumberFormat="1" applyFont="1" applyFill="1" applyBorder="1"/>
    <xf numFmtId="166" fontId="40" fillId="14" borderId="35" xfId="25" applyNumberFormat="1" applyFont="1" applyFill="1" applyBorder="1"/>
    <xf numFmtId="0" fontId="0" fillId="14" borderId="35" xfId="0" applyNumberFormat="1" applyFill="1" applyBorder="1"/>
    <xf numFmtId="166" fontId="0" fillId="16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0" borderId="39" xfId="0" applyNumberFormat="1" applyFont="1" applyFill="1" applyBorder="1"/>
    <xf numFmtId="3" fontId="40" fillId="10" borderId="40" xfId="0" applyNumberFormat="1" applyFont="1" applyFill="1" applyBorder="1"/>
    <xf numFmtId="9" fontId="40" fillId="10" borderId="40" xfId="0" applyNumberFormat="1" applyFont="1" applyFill="1" applyBorder="1"/>
    <xf numFmtId="3" fontId="40" fillId="9" borderId="40" xfId="0" applyNumberFormat="1" applyFont="1" applyFill="1" applyBorder="1"/>
    <xf numFmtId="3" fontId="40" fillId="14" borderId="40" xfId="0" applyNumberFormat="1" applyFont="1" applyFill="1" applyBorder="1"/>
    <xf numFmtId="3" fontId="40" fillId="16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7" borderId="0" xfId="0" applyFill="1"/>
    <xf numFmtId="0" fontId="0" fillId="12" borderId="0" xfId="0" applyFill="1"/>
    <xf numFmtId="0" fontId="46" fillId="18" borderId="0" xfId="0" applyFont="1" applyFill="1"/>
    <xf numFmtId="0" fontId="63" fillId="0" borderId="0" xfId="0" quotePrefix="1" applyFont="1"/>
    <xf numFmtId="17" fontId="41" fillId="21" borderId="0" xfId="0" applyNumberFormat="1" applyFont="1" applyFill="1" applyAlignment="1">
      <alignment horizontal="center"/>
    </xf>
    <xf numFmtId="0" fontId="35" fillId="25" borderId="0" xfId="31" applyAlignment="1">
      <alignment horizontal="center"/>
    </xf>
    <xf numFmtId="0" fontId="35" fillId="25" borderId="18" xfId="31" applyBorder="1" applyAlignment="1">
      <alignment horizontal="center"/>
    </xf>
    <xf numFmtId="0" fontId="35" fillId="25" borderId="14" xfId="31" applyBorder="1" applyAlignment="1">
      <alignment horizontal="center"/>
    </xf>
    <xf numFmtId="0" fontId="35" fillId="25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6" borderId="1" xfId="21" applyFont="1" applyFill="1" applyBorder="1"/>
    <xf numFmtId="179" fontId="67" fillId="26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172" fontId="0" fillId="36" borderId="0" xfId="0" applyNumberFormat="1" applyFill="1"/>
    <xf numFmtId="172" fontId="0" fillId="3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172" fontId="0" fillId="46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3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172" fontId="0" fillId="45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6" borderId="0" xfId="0" applyNumberFormat="1" applyFill="1"/>
    <xf numFmtId="172" fontId="0" fillId="46" borderId="0" xfId="0" applyNumberFormat="1" applyFill="1"/>
    <xf numFmtId="3" fontId="0" fillId="47" borderId="0" xfId="0" applyNumberFormat="1" applyFill="1"/>
    <xf numFmtId="172" fontId="0" fillId="47" borderId="0" xfId="0" applyNumberFormat="1" applyFill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4" fontId="0" fillId="0" borderId="0" xfId="0" applyNumberFormat="1"/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0"/>
  <sheetViews>
    <sheetView showGridLines="0" zoomScale="85" zoomScaleNormal="85" workbookViewId="0"/>
  </sheetViews>
  <sheetFormatPr defaultRowHeight="12.75" x14ac:dyDescent="0.2"/>
  <cols>
    <col min="1" max="1" width="1.625" style="60" customWidth="1" collapsed="1"/>
    <col min="2" max="2" width="3.5" style="60" customWidth="1" collapsed="1"/>
    <col min="3" max="3" width="2.625" style="60" customWidth="1" collapsed="1"/>
    <col min="4" max="4" width="4.375" style="60" customWidth="1" collapsed="1"/>
    <col min="5" max="5" width="9" style="60" collapsed="1"/>
    <col min="6" max="6" width="9.5" style="60" customWidth="1" collapsed="1"/>
    <col min="7" max="7" width="15.25" style="60" customWidth="1" collapsed="1"/>
    <col min="8" max="8" width="12.375" style="60" customWidth="1" collapsed="1"/>
    <col min="9" max="9" width="7.5" style="60" customWidth="1" collapsed="1"/>
    <col min="10" max="10" width="8.25" style="60" bestFit="1" customWidth="1" collapsed="1"/>
    <col min="11" max="11" width="11.625" style="60" bestFit="1" customWidth="1" collapsed="1"/>
    <col min="12" max="16384" width="9" style="60" collapsed="1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19539" t="s">
        <v>224</v>
      </c>
      <c r="C3" s="19539"/>
      <c r="D3" s="19539"/>
      <c r="E3" s="19539"/>
      <c r="F3" s="19539"/>
      <c r="G3" s="19539"/>
      <c r="H3" s="19539"/>
      <c r="I3" s="19539"/>
    </row>
    <row r="4" spans="2:10" s="52" customFormat="1" ht="20.25" x14ac:dyDescent="0.3">
      <c r="B4" s="19539" t="s">
        <v>225</v>
      </c>
      <c r="C4" s="19539"/>
      <c r="D4" s="19539"/>
      <c r="E4" s="19539"/>
      <c r="F4" s="19539"/>
      <c r="G4" s="19539"/>
      <c r="H4" s="19539"/>
      <c r="I4" s="19539"/>
    </row>
    <row r="5" spans="2:10" s="52" customFormat="1" ht="20.45" customHeight="1" x14ac:dyDescent="0.3">
      <c r="B5" s="53" t="s">
        <v>229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69">
        <v>1</v>
      </c>
      <c r="E8" s="19538" t="s">
        <v>294</v>
      </c>
      <c r="F8" s="19538"/>
      <c r="G8" s="19538"/>
      <c r="H8" s="19538"/>
      <c r="I8" s="19538"/>
    </row>
    <row r="9" spans="2:10" s="52" customFormat="1" ht="24.75" customHeight="1" x14ac:dyDescent="0.3">
      <c r="B9" s="57"/>
      <c r="C9" s="57"/>
      <c r="D9" s="169">
        <v>2</v>
      </c>
      <c r="E9" s="19538" t="s">
        <v>295</v>
      </c>
      <c r="F9" s="19538"/>
      <c r="G9" s="19538"/>
      <c r="H9" s="19538"/>
      <c r="I9" s="19538"/>
    </row>
    <row r="10" spans="2:10" s="52" customFormat="1" ht="24.75" customHeight="1" x14ac:dyDescent="0.3">
      <c r="B10" s="57"/>
      <c r="C10" s="57"/>
      <c r="D10" s="169">
        <v>3</v>
      </c>
      <c r="E10" s="19538" t="s">
        <v>296</v>
      </c>
      <c r="F10" s="19538"/>
      <c r="G10" s="19538"/>
      <c r="H10" s="19538"/>
      <c r="I10" s="19538"/>
    </row>
    <row r="11" spans="2:10" s="52" customFormat="1" ht="24.75" customHeight="1" x14ac:dyDescent="0.3">
      <c r="B11" s="57"/>
      <c r="C11" s="57"/>
      <c r="D11" s="169">
        <v>4</v>
      </c>
      <c r="E11" s="19538" t="s">
        <v>297</v>
      </c>
      <c r="F11" s="19538"/>
      <c r="G11" s="19538"/>
      <c r="H11" s="19538"/>
      <c r="I11" s="19538"/>
    </row>
    <row r="12" spans="2:10" s="52" customFormat="1" ht="24.75" customHeight="1" x14ac:dyDescent="0.3">
      <c r="B12" s="57"/>
      <c r="C12" s="57"/>
      <c r="D12" s="169">
        <v>5</v>
      </c>
      <c r="E12" s="19538" t="s">
        <v>298</v>
      </c>
      <c r="F12" s="19538"/>
      <c r="G12" s="19538"/>
      <c r="H12" s="19538"/>
      <c r="I12" s="19538"/>
    </row>
    <row r="13" spans="2:10" s="52" customFormat="1" ht="24.75" customHeight="1" x14ac:dyDescent="0.3">
      <c r="B13" s="57"/>
      <c r="C13" s="57"/>
      <c r="D13" s="169">
        <v>6</v>
      </c>
      <c r="E13" s="19538" t="s">
        <v>369</v>
      </c>
      <c r="F13" s="19538"/>
      <c r="G13" s="19538"/>
      <c r="H13" s="19538"/>
      <c r="I13" s="19538"/>
    </row>
    <row r="14" spans="2:10" s="52" customFormat="1" ht="24.75" customHeight="1" x14ac:dyDescent="0.3">
      <c r="B14" s="57"/>
      <c r="C14" s="57"/>
      <c r="D14" s="169">
        <v>7</v>
      </c>
      <c r="E14" s="19538" t="s">
        <v>370</v>
      </c>
      <c r="F14" s="19538"/>
      <c r="G14" s="19538"/>
      <c r="H14" s="19538"/>
      <c r="I14" s="19538"/>
    </row>
    <row r="15" spans="2:10" s="52" customFormat="1" ht="24.75" customHeight="1" x14ac:dyDescent="0.3">
      <c r="B15" s="57"/>
      <c r="C15" s="57"/>
      <c r="D15" s="169">
        <v>8</v>
      </c>
      <c r="E15" s="19538" t="s">
        <v>228</v>
      </c>
      <c r="F15" s="19538"/>
      <c r="G15" s="19538"/>
      <c r="H15" s="19538"/>
      <c r="I15" s="19538"/>
    </row>
    <row r="16" spans="2:10" s="52" customFormat="1" ht="24.75" customHeight="1" x14ac:dyDescent="0.3">
      <c r="B16" s="57"/>
      <c r="C16" s="57"/>
      <c r="D16" s="169">
        <v>9</v>
      </c>
      <c r="E16" s="19538" t="s">
        <v>267</v>
      </c>
      <c r="F16" s="19538"/>
      <c r="G16" s="19538"/>
      <c r="H16" s="19538"/>
      <c r="I16" s="19538"/>
    </row>
    <row r="17" spans="2:9" s="52" customFormat="1" ht="24.75" customHeight="1" x14ac:dyDescent="0.3">
      <c r="B17" s="57"/>
      <c r="C17" s="57"/>
      <c r="D17" s="169">
        <v>10</v>
      </c>
      <c r="E17" s="19538" t="s">
        <v>430</v>
      </c>
      <c r="F17" s="19538"/>
      <c r="G17" s="19538"/>
      <c r="H17" s="19538"/>
      <c r="I17" s="19538"/>
    </row>
    <row r="18" spans="2:9" s="52" customFormat="1" ht="24.75" customHeight="1" x14ac:dyDescent="0.3">
      <c r="B18" s="57"/>
      <c r="C18" s="57"/>
      <c r="D18" s="169">
        <v>11</v>
      </c>
      <c r="E18" s="19538" t="s">
        <v>371</v>
      </c>
      <c r="F18" s="19538"/>
      <c r="G18" s="19538"/>
      <c r="H18" s="19538"/>
      <c r="I18" s="19538"/>
    </row>
    <row r="19" spans="2:9" s="52" customFormat="1" ht="24.75" customHeight="1" x14ac:dyDescent="0.3">
      <c r="B19" s="57"/>
      <c r="C19" s="57"/>
      <c r="D19" s="169">
        <v>12</v>
      </c>
      <c r="E19" s="19538" t="s">
        <v>437</v>
      </c>
      <c r="F19" s="19538"/>
      <c r="G19" s="19538"/>
      <c r="H19" s="19538"/>
      <c r="I19" s="19538"/>
    </row>
    <row r="20" spans="2:9" s="52" customFormat="1" ht="24.75" customHeight="1" x14ac:dyDescent="0.3">
      <c r="B20" s="57"/>
      <c r="C20" s="57"/>
      <c r="D20" s="169"/>
      <c r="E20" s="19538"/>
      <c r="F20" s="19538"/>
      <c r="G20" s="19538"/>
      <c r="H20" s="19538"/>
      <c r="I20" s="19538"/>
    </row>
  </sheetData>
  <mergeCells count="15">
    <mergeCell ref="E18:I18"/>
    <mergeCell ref="E19:I19"/>
    <mergeCell ref="E20:I20"/>
    <mergeCell ref="E17:I17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2:I12" location="Recruitment_Structure!A1" display="Recruitment_Structure"/>
    <hyperlink ref="E15:I15" location="GA!A1" display="GA Performance"/>
    <hyperlink ref="E17:I17" location="'Product Mix'!A1" display="Agency Product Mix"/>
    <hyperlink ref="E14:I14" location="'Rookie Metric'!A1" display="Rookie Metric"/>
    <hyperlink ref="E16:I16" location="Rider!A1" display="Rider"/>
    <hyperlink ref="E18:I18" location="'5.0 AG retention'!A1" display="Retention"/>
    <hyperlink ref="E19:I19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52"/>
  <sheetViews>
    <sheetView showGridLines="0" zoomScale="80" zoomScaleNormal="80" workbookViewId="0">
      <pane xSplit="3" ySplit="8" topLeftCell="J30" activePane="bottomRight" state="frozen"/>
      <selection pane="topRight" activeCell="D1" sqref="D1"/>
      <selection pane="bottomLeft" activeCell="A9" sqref="A9"/>
      <selection pane="bottomRight" activeCell="C1" sqref="C1"/>
    </sheetView>
  </sheetViews>
  <sheetFormatPr defaultRowHeight="15" outlineLevelCol="1" x14ac:dyDescent="0.25"/>
  <cols>
    <col min="1" max="1" width="1" customWidth="1" collapsed="1"/>
    <col min="2" max="2" width="16.25" bestFit="1" customWidth="1" collapsed="1"/>
    <col min="3" max="3" width="32.375" bestFit="1" customWidth="1" collapsed="1"/>
    <col min="4" max="4" width="42.625" customWidth="1" outlineLevel="1" collapsed="1"/>
    <col min="5" max="5" width="11.875" customWidth="1" outlineLevel="1" collapsed="1"/>
    <col min="6" max="6" width="22.75" customWidth="1" outlineLevel="1" collapsed="1"/>
    <col min="7" max="7" width="11.25" customWidth="1" outlineLevel="1" collapsed="1"/>
    <col min="8" max="8" width="10.875" bestFit="1" customWidth="1" outlineLevel="1" collapsed="1"/>
    <col min="9" max="9" width="10.375" customWidth="1" outlineLevel="1" collapsed="1"/>
    <col min="10" max="10" width="6.75" customWidth="1"/>
    <col min="11" max="11" width="6.75" customWidth="1" collapsed="1"/>
    <col min="12" max="12" width="8.75" customWidth="1" collapsed="1"/>
    <col min="13" max="15" width="6.75" customWidth="1" collapsed="1"/>
    <col min="16" max="16" width="8.75" customWidth="1" collapsed="1"/>
    <col min="17" max="17" width="9" customWidth="1" collapsed="1"/>
    <col min="18" max="18" width="9.375" customWidth="1" collapsed="1"/>
    <col min="19" max="22" width="8.375" customWidth="1" collapsed="1"/>
    <col min="23" max="23" width="8.875" customWidth="1" collapsed="1"/>
    <col min="24" max="27" width="8.375" hidden="1" customWidth="1" outlineLevel="1" collapsed="1"/>
    <col min="28" max="28" width="7.25" customWidth="1" collapsed="1"/>
    <col min="29" max="29" width="8.375" customWidth="1" collapsed="1"/>
    <col min="30" max="30" width="6.375" customWidth="1" collapsed="1"/>
    <col min="31" max="31" width="6.25" customWidth="1" collapsed="1"/>
  </cols>
  <sheetData>
    <row r="1" spans="2:31" x14ac:dyDescent="0.25">
      <c r="B1" s="179" t="s">
        <v>228</v>
      </c>
      <c r="C1" s="155" t="s">
        <v>269</v>
      </c>
    </row>
    <row r="2" spans="2:31" x14ac:dyDescent="0.25">
      <c r="B2" s="180">
        <f>Cover!G5</f>
        <v>42978</v>
      </c>
    </row>
    <row r="4" spans="2:31" x14ac:dyDescent="0.25">
      <c r="B4" s="181" t="s">
        <v>921</v>
      </c>
    </row>
    <row r="5" spans="2:31" s="85" customFormat="1" x14ac:dyDescent="0.25">
      <c r="B5" s="85" t="s">
        <v>235</v>
      </c>
      <c r="C5" s="85" t="s">
        <v>244</v>
      </c>
      <c r="D5" s="85" t="s">
        <v>381</v>
      </c>
      <c r="E5" s="85" t="s">
        <v>246</v>
      </c>
      <c r="F5" s="85" t="s">
        <v>382</v>
      </c>
      <c r="G5" s="85" t="s">
        <v>248</v>
      </c>
      <c r="H5" s="85" t="s">
        <v>249</v>
      </c>
      <c r="I5" s="85" t="s">
        <v>250</v>
      </c>
      <c r="J5" s="85" t="s">
        <v>251</v>
      </c>
      <c r="K5" s="85" t="s">
        <v>252</v>
      </c>
      <c r="L5" s="85" t="s">
        <v>383</v>
      </c>
      <c r="M5" s="85" t="s">
        <v>254</v>
      </c>
      <c r="N5" s="85" t="s">
        <v>384</v>
      </c>
      <c r="O5" s="85" t="s">
        <v>385</v>
      </c>
      <c r="P5" s="261" t="s">
        <v>386</v>
      </c>
      <c r="Q5" s="261" t="s">
        <v>387</v>
      </c>
      <c r="R5" s="261" t="s">
        <v>388</v>
      </c>
      <c r="S5" s="261" t="s">
        <v>389</v>
      </c>
      <c r="T5" s="261" t="s">
        <v>390</v>
      </c>
      <c r="U5" s="261" t="s">
        <v>391</v>
      </c>
      <c r="V5" s="261" t="s">
        <v>392</v>
      </c>
      <c r="W5" s="261" t="s">
        <v>396</v>
      </c>
      <c r="X5" s="261" t="s">
        <v>397</v>
      </c>
      <c r="Y5" s="261" t="s">
        <v>398</v>
      </c>
      <c r="Z5" s="261" t="s">
        <v>399</v>
      </c>
      <c r="AA5" s="261" t="s">
        <v>400</v>
      </c>
      <c r="AB5" s="261" t="s">
        <v>401</v>
      </c>
      <c r="AC5" s="85" t="s">
        <v>393</v>
      </c>
      <c r="AD5" s="261" t="s">
        <v>394</v>
      </c>
      <c r="AE5" s="261" t="s">
        <v>395</v>
      </c>
    </row>
    <row r="6" spans="2:31" ht="15.75" thickBot="1" x14ac:dyDescent="0.3"/>
    <row r="7" spans="2:31" ht="15.75" thickBot="1" x14ac:dyDescent="0.3">
      <c r="J7" s="182" t="s">
        <v>241</v>
      </c>
      <c r="K7" s="183"/>
      <c r="L7" s="183"/>
      <c r="M7" s="183"/>
      <c r="N7" s="183"/>
      <c r="O7" s="183"/>
      <c r="P7" s="184" t="s">
        <v>242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5" t="s">
        <v>243</v>
      </c>
      <c r="AE7" s="186"/>
    </row>
    <row r="8" spans="2:31" ht="32.25" thickBot="1" x14ac:dyDescent="0.3">
      <c r="B8" s="187" t="s">
        <v>235</v>
      </c>
      <c r="C8" s="188" t="s">
        <v>244</v>
      </c>
      <c r="D8" s="188" t="s">
        <v>245</v>
      </c>
      <c r="E8" s="188" t="s">
        <v>246</v>
      </c>
      <c r="F8" s="188" t="s">
        <v>247</v>
      </c>
      <c r="G8" s="188" t="s">
        <v>248</v>
      </c>
      <c r="H8" s="188" t="s">
        <v>249</v>
      </c>
      <c r="I8" s="188" t="s">
        <v>250</v>
      </c>
      <c r="J8" s="189" t="s">
        <v>251</v>
      </c>
      <c r="K8" s="189" t="s">
        <v>252</v>
      </c>
      <c r="L8" s="189" t="s">
        <v>253</v>
      </c>
      <c r="M8" s="189" t="s">
        <v>254</v>
      </c>
      <c r="N8" s="189" t="s">
        <v>255</v>
      </c>
      <c r="O8" s="189" t="s">
        <v>256</v>
      </c>
      <c r="P8" s="190" t="s">
        <v>292</v>
      </c>
      <c r="Q8" s="190" t="s">
        <v>257</v>
      </c>
      <c r="R8" s="190" t="s">
        <v>376</v>
      </c>
      <c r="S8" s="190" t="s">
        <v>377</v>
      </c>
      <c r="T8" s="190" t="s">
        <v>378</v>
      </c>
      <c r="U8" s="190" t="s">
        <v>379</v>
      </c>
      <c r="V8" s="190" t="s">
        <v>380</v>
      </c>
      <c r="W8" s="191" t="s">
        <v>432</v>
      </c>
      <c r="X8" s="190" t="s">
        <v>433</v>
      </c>
      <c r="Y8" s="190" t="s">
        <v>434</v>
      </c>
      <c r="Z8" s="190" t="s">
        <v>435</v>
      </c>
      <c r="AA8" s="190" t="s">
        <v>436</v>
      </c>
      <c r="AB8" s="191" t="str">
        <f>TEXT(B2,"mmm") &amp; " Case"</f>
        <v>Aug Case</v>
      </c>
      <c r="AC8" s="192" t="s">
        <v>258</v>
      </c>
      <c r="AD8" s="191" t="s">
        <v>259</v>
      </c>
      <c r="AE8" s="191" t="s">
        <v>260</v>
      </c>
    </row>
    <row r="9" spans="2:31" x14ac:dyDescent="0.25">
      <c r="B9" s="193" t="s">
        <v>468</v>
      </c>
      <c r="C9" s="194" t="s">
        <v>478</v>
      </c>
      <c r="D9" s="195" t="s">
        <v>514</v>
      </c>
      <c r="E9" s="196" t="s">
        <v>550</v>
      </c>
      <c r="F9" s="196" t="s">
        <v>586</v>
      </c>
      <c r="G9" s="197" t="s">
        <v>622</v>
      </c>
      <c r="H9" s="198" t="s">
        <v>652</v>
      </c>
      <c r="I9" s="199" t="s">
        <v>667</v>
      </c>
      <c r="J9" s="200">
        <v>195</v>
      </c>
      <c r="K9" s="201">
        <v>223</v>
      </c>
      <c r="L9" s="201">
        <v>31</v>
      </c>
      <c r="M9" s="201">
        <v>20</v>
      </c>
      <c r="N9" s="201">
        <v>85</v>
      </c>
      <c r="O9" s="202">
        <v>0.40669856459330145</v>
      </c>
      <c r="P9" s="203">
        <v>3292.7759999999998</v>
      </c>
      <c r="Q9" s="203">
        <v>6609.683</v>
      </c>
      <c r="R9" s="203">
        <v>6829.5559999999996</v>
      </c>
      <c r="S9" s="203">
        <v>5643.7719999999999</v>
      </c>
      <c r="T9" s="203">
        <v>6019.0079999999998</v>
      </c>
      <c r="U9" s="203">
        <v>10661.888999999999</v>
      </c>
      <c r="V9" s="203">
        <v>5299.9870000000001</v>
      </c>
      <c r="W9" s="204">
        <v>5960.11</v>
      </c>
      <c r="X9" s="203"/>
      <c r="Y9" s="203"/>
      <c r="Z9" s="203"/>
      <c r="AA9" s="203"/>
      <c r="AB9" s="205">
        <v>260</v>
      </c>
      <c r="AC9" s="206">
        <v>50316.781000000003</v>
      </c>
      <c r="AD9" s="207"/>
      <c r="AE9" s="208">
        <v>1</v>
      </c>
    </row>
    <row r="10" spans="2:31" x14ac:dyDescent="0.25">
      <c r="B10" s="209" t="s">
        <v>468</v>
      </c>
      <c r="C10" s="210" t="s">
        <v>479</v>
      </c>
      <c r="D10" s="211" t="s">
        <v>515</v>
      </c>
      <c r="E10" s="212" t="s">
        <v>551</v>
      </c>
      <c r="F10" s="212" t="s">
        <v>587</v>
      </c>
      <c r="G10" s="213" t="s">
        <v>623</v>
      </c>
      <c r="H10" s="214" t="s">
        <v>627</v>
      </c>
      <c r="I10" s="215" t="s">
        <v>680</v>
      </c>
      <c r="J10" s="216">
        <v>75</v>
      </c>
      <c r="K10" s="217">
        <v>75</v>
      </c>
      <c r="L10" s="217">
        <v>2</v>
      </c>
      <c r="M10" s="217">
        <v>10</v>
      </c>
      <c r="N10" s="217">
        <v>46</v>
      </c>
      <c r="O10" s="218">
        <v>0.61333333333333329</v>
      </c>
      <c r="P10" s="219">
        <v>2662.625</v>
      </c>
      <c r="Q10" s="219">
        <v>3746.09</v>
      </c>
      <c r="R10" s="219">
        <v>4580.857</v>
      </c>
      <c r="S10" s="219">
        <v>4420.7299999999996</v>
      </c>
      <c r="T10" s="219">
        <v>4465.8209999999999</v>
      </c>
      <c r="U10" s="219">
        <v>5760.1279999999997</v>
      </c>
      <c r="V10" s="219">
        <v>4361.7740000000003</v>
      </c>
      <c r="W10" s="220">
        <v>4464.3490000000002</v>
      </c>
      <c r="X10" s="219"/>
      <c r="Y10" s="219"/>
      <c r="Z10" s="219"/>
      <c r="AA10" s="219"/>
      <c r="AB10" s="221">
        <v>136</v>
      </c>
      <c r="AC10" s="222">
        <v>34462.374000000003</v>
      </c>
      <c r="AD10" s="223">
        <v>0.78316665765717064</v>
      </c>
      <c r="AE10" s="224">
        <v>0.95113568296602835</v>
      </c>
    </row>
    <row r="11" spans="2:31" x14ac:dyDescent="0.25">
      <c r="B11" s="209" t="s">
        <v>469</v>
      </c>
      <c r="C11" s="210" t="s">
        <v>480</v>
      </c>
      <c r="D11" s="211" t="s">
        <v>516</v>
      </c>
      <c r="E11" s="212" t="s">
        <v>552</v>
      </c>
      <c r="F11" s="212" t="s">
        <v>588</v>
      </c>
      <c r="G11" s="213" t="s">
        <v>624</v>
      </c>
      <c r="H11" s="214" t="s">
        <v>653</v>
      </c>
      <c r="I11" s="215" t="s">
        <v>681</v>
      </c>
      <c r="J11" s="216">
        <v>76</v>
      </c>
      <c r="K11" s="217">
        <v>81</v>
      </c>
      <c r="L11" s="217">
        <v>8</v>
      </c>
      <c r="M11" s="217">
        <v>7</v>
      </c>
      <c r="N11" s="217">
        <v>23</v>
      </c>
      <c r="O11" s="218">
        <v>0.2929936305732484</v>
      </c>
      <c r="P11" s="219">
        <v>215.79300000000001</v>
      </c>
      <c r="Q11" s="219">
        <v>448.596</v>
      </c>
      <c r="R11" s="219">
        <v>1633.075</v>
      </c>
      <c r="S11" s="219">
        <v>758.20299999999997</v>
      </c>
      <c r="T11" s="219">
        <v>1319.096</v>
      </c>
      <c r="U11" s="219">
        <v>2480.1889999999999</v>
      </c>
      <c r="V11" s="219">
        <v>1941.327</v>
      </c>
      <c r="W11" s="220">
        <v>2109.8980000000001</v>
      </c>
      <c r="X11" s="219"/>
      <c r="Y11" s="219"/>
      <c r="Z11" s="219"/>
      <c r="AA11" s="219"/>
      <c r="AB11" s="221">
        <v>98</v>
      </c>
      <c r="AC11" s="222">
        <v>10906.177</v>
      </c>
      <c r="AD11" s="223"/>
      <c r="AE11" s="224">
        <v>0.93241587719946573</v>
      </c>
    </row>
    <row r="12" spans="2:31" x14ac:dyDescent="0.25">
      <c r="B12" s="209" t="s">
        <v>470</v>
      </c>
      <c r="C12" s="210" t="s">
        <v>481</v>
      </c>
      <c r="D12" s="211" t="s">
        <v>517</v>
      </c>
      <c r="E12" s="212" t="s">
        <v>553</v>
      </c>
      <c r="F12" s="212" t="s">
        <v>589</v>
      </c>
      <c r="G12" s="213" t="s">
        <v>625</v>
      </c>
      <c r="H12" s="214" t="s">
        <v>654</v>
      </c>
      <c r="I12" s="215" t="s">
        <v>682</v>
      </c>
      <c r="J12" s="216">
        <v>331</v>
      </c>
      <c r="K12" s="217">
        <v>378</v>
      </c>
      <c r="L12" s="217">
        <v>80</v>
      </c>
      <c r="M12" s="217">
        <v>42</v>
      </c>
      <c r="N12" s="217">
        <v>73</v>
      </c>
      <c r="O12" s="218">
        <v>0.20592383638928069</v>
      </c>
      <c r="P12" s="219">
        <v>765.41</v>
      </c>
      <c r="Q12" s="219">
        <v>1180.972</v>
      </c>
      <c r="R12" s="219">
        <v>1563.673</v>
      </c>
      <c r="S12" s="219">
        <v>1637.6659999999999</v>
      </c>
      <c r="T12" s="219">
        <v>1204.4280000000001</v>
      </c>
      <c r="U12" s="219">
        <v>1867.7809999999999</v>
      </c>
      <c r="V12" s="219">
        <v>1863.5920000000001</v>
      </c>
      <c r="W12" s="220">
        <v>1522.7059999999999</v>
      </c>
      <c r="X12" s="219"/>
      <c r="Y12" s="219"/>
      <c r="Z12" s="219"/>
      <c r="AA12" s="219"/>
      <c r="AB12" s="221">
        <v>118</v>
      </c>
      <c r="AC12" s="222">
        <v>11606.227999999999</v>
      </c>
      <c r="AD12" s="223">
        <v>0.48786147275386033</v>
      </c>
      <c r="AE12" s="224">
        <v>0.97068062658919474</v>
      </c>
    </row>
    <row r="13" spans="2:31" x14ac:dyDescent="0.25">
      <c r="B13" s="209" t="s">
        <v>471</v>
      </c>
      <c r="C13" s="210" t="s">
        <v>482</v>
      </c>
      <c r="D13" s="211" t="s">
        <v>518</v>
      </c>
      <c r="E13" s="212" t="s">
        <v>554</v>
      </c>
      <c r="F13" s="212" t="s">
        <v>590</v>
      </c>
      <c r="G13" s="213" t="s">
        <v>626</v>
      </c>
      <c r="H13" s="214" t="s">
        <v>655</v>
      </c>
      <c r="I13" s="215" t="s">
        <v>683</v>
      </c>
      <c r="J13" s="216">
        <v>566</v>
      </c>
      <c r="K13" s="217">
        <v>499</v>
      </c>
      <c r="L13" s="217">
        <v>99</v>
      </c>
      <c r="M13" s="217">
        <v>41</v>
      </c>
      <c r="N13" s="217">
        <v>70</v>
      </c>
      <c r="O13" s="218">
        <v>0.13145539906103287</v>
      </c>
      <c r="P13" s="219">
        <v>901.29399999999998</v>
      </c>
      <c r="Q13" s="219">
        <v>1371.9459999999999</v>
      </c>
      <c r="R13" s="219">
        <v>2876.96</v>
      </c>
      <c r="S13" s="219">
        <v>2433.9949999999999</v>
      </c>
      <c r="T13" s="219">
        <v>1437.1189999999999</v>
      </c>
      <c r="U13" s="219">
        <v>2019.4960000000001</v>
      </c>
      <c r="V13" s="219">
        <v>1552.143</v>
      </c>
      <c r="W13" s="220">
        <v>1409.98</v>
      </c>
      <c r="X13" s="219"/>
      <c r="Y13" s="219"/>
      <c r="Z13" s="219"/>
      <c r="AA13" s="219"/>
      <c r="AB13" s="221">
        <v>112</v>
      </c>
      <c r="AC13" s="222">
        <v>14002.933000000001</v>
      </c>
      <c r="AD13" s="223">
        <v>0.84815141447076947</v>
      </c>
      <c r="AE13" s="224">
        <v>0.98485046265475484</v>
      </c>
    </row>
    <row r="14" spans="2:31" x14ac:dyDescent="0.25">
      <c r="B14" s="209" t="s">
        <v>472</v>
      </c>
      <c r="C14" s="210" t="s">
        <v>483</v>
      </c>
      <c r="D14" s="211" t="s">
        <v>519</v>
      </c>
      <c r="E14" s="212" t="s">
        <v>555</v>
      </c>
      <c r="F14" s="212" t="s">
        <v>591</v>
      </c>
      <c r="G14" s="213" t="s">
        <v>627</v>
      </c>
      <c r="H14" s="214" t="s">
        <v>627</v>
      </c>
      <c r="I14" s="215" t="s">
        <v>642</v>
      </c>
      <c r="J14" s="216">
        <v>215</v>
      </c>
      <c r="K14" s="217">
        <v>197</v>
      </c>
      <c r="L14" s="217">
        <v>15</v>
      </c>
      <c r="M14" s="217">
        <v>32</v>
      </c>
      <c r="N14" s="217">
        <v>40</v>
      </c>
      <c r="O14" s="218">
        <v>0.1941747572815534</v>
      </c>
      <c r="P14" s="219">
        <v>1306.336</v>
      </c>
      <c r="Q14" s="219">
        <v>1399.374</v>
      </c>
      <c r="R14" s="219">
        <v>2186.5079999999998</v>
      </c>
      <c r="S14" s="219">
        <v>1390.0429999999999</v>
      </c>
      <c r="T14" s="219">
        <v>1150.8630000000001</v>
      </c>
      <c r="U14" s="219">
        <v>1124.864</v>
      </c>
      <c r="V14" s="219">
        <v>1358.4269999999999</v>
      </c>
      <c r="W14" s="220">
        <v>1079.856</v>
      </c>
      <c r="X14" s="219"/>
      <c r="Y14" s="219"/>
      <c r="Z14" s="219"/>
      <c r="AA14" s="219"/>
      <c r="AB14" s="221">
        <v>72</v>
      </c>
      <c r="AC14" s="222">
        <v>10996.271000000001</v>
      </c>
      <c r="AD14" s="223">
        <v>0.69179407211290356</v>
      </c>
      <c r="AE14" s="224">
        <v>0.88982738500744707</v>
      </c>
    </row>
    <row r="15" spans="2:31" x14ac:dyDescent="0.25">
      <c r="B15" s="209" t="s">
        <v>473</v>
      </c>
      <c r="C15" s="210" t="s">
        <v>484</v>
      </c>
      <c r="D15" s="211" t="s">
        <v>520</v>
      </c>
      <c r="E15" s="212" t="s">
        <v>556</v>
      </c>
      <c r="F15" s="212" t="s">
        <v>592</v>
      </c>
      <c r="G15" s="213" t="s">
        <v>628</v>
      </c>
      <c r="H15" s="214" t="s">
        <v>656</v>
      </c>
      <c r="I15" s="215" t="s">
        <v>656</v>
      </c>
      <c r="J15" s="216">
        <v>319</v>
      </c>
      <c r="K15" s="217">
        <v>369</v>
      </c>
      <c r="L15" s="217">
        <v>82</v>
      </c>
      <c r="M15" s="217">
        <v>54</v>
      </c>
      <c r="N15" s="217">
        <v>106</v>
      </c>
      <c r="O15" s="218">
        <v>0.30813953488372092</v>
      </c>
      <c r="P15" s="219">
        <v>942.95799999999997</v>
      </c>
      <c r="Q15" s="219">
        <v>1082.45</v>
      </c>
      <c r="R15" s="219">
        <v>1587.011</v>
      </c>
      <c r="S15" s="219">
        <v>1911.2339999999999</v>
      </c>
      <c r="T15" s="219">
        <v>2048.7750000000001</v>
      </c>
      <c r="U15" s="219">
        <v>2095.1570000000002</v>
      </c>
      <c r="V15" s="219">
        <v>1257.0340000000001</v>
      </c>
      <c r="W15" s="220">
        <v>2159.0630000000001</v>
      </c>
      <c r="X15" s="219"/>
      <c r="Y15" s="219"/>
      <c r="Z15" s="219"/>
      <c r="AA15" s="219"/>
      <c r="AB15" s="221">
        <v>153</v>
      </c>
      <c r="AC15" s="222">
        <v>13083.682000000001</v>
      </c>
      <c r="AD15" s="223">
        <v>0.90661750970446298</v>
      </c>
      <c r="AE15" s="224">
        <v>0.99551879132605781</v>
      </c>
    </row>
    <row r="16" spans="2:31" x14ac:dyDescent="0.25">
      <c r="B16" s="209" t="s">
        <v>473</v>
      </c>
      <c r="C16" s="210" t="s">
        <v>485</v>
      </c>
      <c r="D16" s="211" t="s">
        <v>521</v>
      </c>
      <c r="E16" s="212" t="s">
        <v>557</v>
      </c>
      <c r="F16" s="212" t="s">
        <v>593</v>
      </c>
      <c r="G16" s="213" t="s">
        <v>629</v>
      </c>
      <c r="H16" s="214" t="s">
        <v>634</v>
      </c>
      <c r="I16" s="214" t="s">
        <v>634</v>
      </c>
      <c r="J16" s="216">
        <v>162</v>
      </c>
      <c r="K16" s="217">
        <v>183</v>
      </c>
      <c r="L16" s="217">
        <v>45</v>
      </c>
      <c r="M16" s="217">
        <v>36</v>
      </c>
      <c r="N16" s="217">
        <v>63</v>
      </c>
      <c r="O16" s="218">
        <v>0.36521739130434783</v>
      </c>
      <c r="P16" s="219">
        <v>767.95100000000002</v>
      </c>
      <c r="Q16" s="219">
        <v>1067.277</v>
      </c>
      <c r="R16" s="219">
        <v>1114.2270000000001</v>
      </c>
      <c r="S16" s="219">
        <v>557.13699999999994</v>
      </c>
      <c r="T16" s="219">
        <v>1265.165</v>
      </c>
      <c r="U16" s="219">
        <v>1167.67</v>
      </c>
      <c r="V16" s="219">
        <v>1107.269</v>
      </c>
      <c r="W16" s="220">
        <v>1317.6569999999999</v>
      </c>
      <c r="X16" s="219"/>
      <c r="Y16" s="219"/>
      <c r="Z16" s="219"/>
      <c r="AA16" s="219"/>
      <c r="AB16" s="221">
        <v>97</v>
      </c>
      <c r="AC16" s="222">
        <v>8364.3529999999992</v>
      </c>
      <c r="AD16" s="223">
        <v>0.82873315929183522</v>
      </c>
      <c r="AE16" s="224">
        <v>0.94428886226160613</v>
      </c>
    </row>
    <row r="17" spans="2:31" x14ac:dyDescent="0.25">
      <c r="B17" s="209" t="s">
        <v>472</v>
      </c>
      <c r="C17" s="210" t="s">
        <v>486</v>
      </c>
      <c r="D17" s="211" t="s">
        <v>522</v>
      </c>
      <c r="E17" s="212" t="s">
        <v>558</v>
      </c>
      <c r="F17" s="212" t="s">
        <v>594</v>
      </c>
      <c r="G17" s="213" t="s">
        <v>630</v>
      </c>
      <c r="H17" s="214" t="s">
        <v>657</v>
      </c>
      <c r="I17" s="214" t="s">
        <v>684</v>
      </c>
      <c r="J17" s="216">
        <v>191</v>
      </c>
      <c r="K17" s="217">
        <v>187</v>
      </c>
      <c r="L17" s="217">
        <v>25</v>
      </c>
      <c r="M17" s="217">
        <v>17</v>
      </c>
      <c r="N17" s="217">
        <v>38</v>
      </c>
      <c r="O17" s="218">
        <v>0.20105820105820105</v>
      </c>
      <c r="P17" s="219"/>
      <c r="Q17" s="219"/>
      <c r="R17" s="219"/>
      <c r="S17" s="219">
        <v>663.53599999999994</v>
      </c>
      <c r="T17" s="219">
        <v>836.49300000000005</v>
      </c>
      <c r="U17" s="219">
        <v>1361.953</v>
      </c>
      <c r="V17" s="219">
        <v>1085.549</v>
      </c>
      <c r="W17" s="220">
        <v>1073.9849999999999</v>
      </c>
      <c r="X17" s="219"/>
      <c r="Y17" s="219"/>
      <c r="Z17" s="219"/>
      <c r="AA17" s="219"/>
      <c r="AB17" s="221">
        <v>76</v>
      </c>
      <c r="AC17" s="222">
        <v>5021.5159999999996</v>
      </c>
      <c r="AD17" s="223"/>
      <c r="AE17" s="224">
        <v>1</v>
      </c>
    </row>
    <row r="18" spans="2:31" x14ac:dyDescent="0.25">
      <c r="B18" s="209" t="s">
        <v>474</v>
      </c>
      <c r="C18" s="210" t="s">
        <v>487</v>
      </c>
      <c r="D18" s="211" t="s">
        <v>523</v>
      </c>
      <c r="E18" s="212" t="s">
        <v>559</v>
      </c>
      <c r="F18" s="212" t="s">
        <v>595</v>
      </c>
      <c r="G18" s="213" t="s">
        <v>631</v>
      </c>
      <c r="H18" s="214" t="s">
        <v>658</v>
      </c>
      <c r="I18" s="214" t="s">
        <v>685</v>
      </c>
      <c r="J18" s="216">
        <v>341</v>
      </c>
      <c r="K18" s="217">
        <v>341</v>
      </c>
      <c r="L18" s="217">
        <v>59</v>
      </c>
      <c r="M18" s="217">
        <v>71</v>
      </c>
      <c r="N18" s="217">
        <v>71</v>
      </c>
      <c r="O18" s="218">
        <v>0.20821114369501467</v>
      </c>
      <c r="P18" s="219"/>
      <c r="Q18" s="219"/>
      <c r="R18" s="219"/>
      <c r="S18" s="219">
        <v>1002.527</v>
      </c>
      <c r="T18" s="219">
        <v>948.428</v>
      </c>
      <c r="U18" s="219">
        <v>974.83</v>
      </c>
      <c r="V18" s="219">
        <v>1079.211</v>
      </c>
      <c r="W18" s="220">
        <v>1395.048</v>
      </c>
      <c r="X18" s="219"/>
      <c r="Y18" s="219"/>
      <c r="Z18" s="219"/>
      <c r="AA18" s="219"/>
      <c r="AB18" s="221">
        <v>96</v>
      </c>
      <c r="AC18" s="222">
        <v>5400.0439999999999</v>
      </c>
      <c r="AD18" s="223">
        <v>0.75390175955181205</v>
      </c>
      <c r="AE18" s="224">
        <v>0.87522971180881515</v>
      </c>
    </row>
    <row r="19" spans="2:31" x14ac:dyDescent="0.25">
      <c r="B19" s="209" t="s">
        <v>471</v>
      </c>
      <c r="C19" s="210" t="s">
        <v>488</v>
      </c>
      <c r="D19" s="211" t="s">
        <v>524</v>
      </c>
      <c r="E19" s="212" t="s">
        <v>560</v>
      </c>
      <c r="F19" s="212" t="s">
        <v>596</v>
      </c>
      <c r="G19" s="213" t="s">
        <v>632</v>
      </c>
      <c r="H19" s="214" t="s">
        <v>659</v>
      </c>
      <c r="I19" s="214" t="s">
        <v>686</v>
      </c>
      <c r="J19" s="216">
        <v>204</v>
      </c>
      <c r="K19" s="217">
        <v>195</v>
      </c>
      <c r="L19" s="217">
        <v>31</v>
      </c>
      <c r="M19" s="217">
        <v>30</v>
      </c>
      <c r="N19" s="217">
        <v>57</v>
      </c>
      <c r="O19" s="218">
        <v>0.2857142857142857</v>
      </c>
      <c r="P19" s="219">
        <v>643.30899999999997</v>
      </c>
      <c r="Q19" s="219">
        <v>769.31399999999996</v>
      </c>
      <c r="R19" s="219">
        <v>1080.951</v>
      </c>
      <c r="S19" s="219">
        <v>1172.83</v>
      </c>
      <c r="T19" s="219">
        <v>1116.145</v>
      </c>
      <c r="U19" s="219">
        <v>907.3</v>
      </c>
      <c r="V19" s="219">
        <v>1071.6199999999999</v>
      </c>
      <c r="W19" s="220">
        <v>1276.027</v>
      </c>
      <c r="X19" s="219"/>
      <c r="Y19" s="219"/>
      <c r="Z19" s="219"/>
      <c r="AA19" s="219"/>
      <c r="AB19" s="221">
        <v>93</v>
      </c>
      <c r="AC19" s="222">
        <v>8037.4960000000001</v>
      </c>
      <c r="AD19" s="223">
        <v>0.43821095824281919</v>
      </c>
      <c r="AE19" s="224">
        <v>0.94440592543800861</v>
      </c>
    </row>
    <row r="20" spans="2:31" x14ac:dyDescent="0.25">
      <c r="B20" s="209" t="s">
        <v>471</v>
      </c>
      <c r="C20" s="210" t="s">
        <v>489</v>
      </c>
      <c r="D20" s="211" t="s">
        <v>525</v>
      </c>
      <c r="E20" s="212" t="s">
        <v>561</v>
      </c>
      <c r="F20" s="212" t="s">
        <v>597</v>
      </c>
      <c r="G20" s="213" t="s">
        <v>633</v>
      </c>
      <c r="H20" s="214" t="s">
        <v>660</v>
      </c>
      <c r="I20" s="214" t="s">
        <v>687</v>
      </c>
      <c r="J20" s="216">
        <v>159</v>
      </c>
      <c r="K20" s="217">
        <v>162</v>
      </c>
      <c r="L20" s="217">
        <v>42</v>
      </c>
      <c r="M20" s="217">
        <v>26</v>
      </c>
      <c r="N20" s="217">
        <v>43</v>
      </c>
      <c r="O20" s="218">
        <v>0.26791277258566976</v>
      </c>
      <c r="P20" s="219"/>
      <c r="Q20" s="219"/>
      <c r="R20" s="219"/>
      <c r="S20" s="219"/>
      <c r="T20" s="219"/>
      <c r="U20" s="219">
        <v>281.25799999999998</v>
      </c>
      <c r="V20" s="219">
        <v>978.59500000000003</v>
      </c>
      <c r="W20" s="220">
        <v>1063.5809999999999</v>
      </c>
      <c r="X20" s="219"/>
      <c r="Y20" s="219"/>
      <c r="Z20" s="219"/>
      <c r="AA20" s="219"/>
      <c r="AB20" s="221">
        <v>77</v>
      </c>
      <c r="AC20" s="222">
        <v>2323.4340000000002</v>
      </c>
      <c r="AD20" s="223"/>
      <c r="AE20" s="224">
        <v>1</v>
      </c>
    </row>
    <row r="21" spans="2:31" x14ac:dyDescent="0.25">
      <c r="B21" s="209" t="s">
        <v>475</v>
      </c>
      <c r="C21" s="210" t="s">
        <v>490</v>
      </c>
      <c r="D21" s="211" t="s">
        <v>526</v>
      </c>
      <c r="E21" s="212" t="s">
        <v>562</v>
      </c>
      <c r="F21" s="212" t="s">
        <v>598</v>
      </c>
      <c r="G21" s="213" t="s">
        <v>626</v>
      </c>
      <c r="H21" s="214" t="s">
        <v>656</v>
      </c>
      <c r="I21" s="214" t="s">
        <v>688</v>
      </c>
      <c r="J21" s="216">
        <v>87</v>
      </c>
      <c r="K21" s="217">
        <v>88</v>
      </c>
      <c r="L21" s="217">
        <v>10</v>
      </c>
      <c r="M21" s="217">
        <v>17</v>
      </c>
      <c r="N21" s="217">
        <v>12</v>
      </c>
      <c r="O21" s="218">
        <v>0.13714285714285715</v>
      </c>
      <c r="P21" s="219">
        <v>-22.446999999999999</v>
      </c>
      <c r="Q21" s="219">
        <v>576.36400000000003</v>
      </c>
      <c r="R21" s="219">
        <v>568.69000000000005</v>
      </c>
      <c r="S21" s="219">
        <v>224.518</v>
      </c>
      <c r="T21" s="219">
        <v>623.16600000000005</v>
      </c>
      <c r="U21" s="219">
        <v>871.25699999999995</v>
      </c>
      <c r="V21" s="219">
        <v>887.45699999999999</v>
      </c>
      <c r="W21" s="220">
        <v>283.274</v>
      </c>
      <c r="X21" s="219"/>
      <c r="Y21" s="219"/>
      <c r="Z21" s="219"/>
      <c r="AA21" s="219"/>
      <c r="AB21" s="221">
        <v>18</v>
      </c>
      <c r="AC21" s="222">
        <v>4012.279</v>
      </c>
      <c r="AD21" s="223">
        <v>0.75288006303610433</v>
      </c>
      <c r="AE21" s="224">
        <v>0.87977924568214994</v>
      </c>
    </row>
    <row r="22" spans="2:31" x14ac:dyDescent="0.25">
      <c r="B22" s="209" t="s">
        <v>476</v>
      </c>
      <c r="C22" s="210" t="s">
        <v>491</v>
      </c>
      <c r="D22" s="211" t="s">
        <v>527</v>
      </c>
      <c r="E22" s="212" t="s">
        <v>563</v>
      </c>
      <c r="F22" s="212" t="s">
        <v>599</v>
      </c>
      <c r="G22" s="213" t="s">
        <v>634</v>
      </c>
      <c r="H22" s="214" t="s">
        <v>661</v>
      </c>
      <c r="I22" s="214" t="s">
        <v>689</v>
      </c>
      <c r="J22" s="216">
        <v>78</v>
      </c>
      <c r="K22" s="217">
        <v>113</v>
      </c>
      <c r="L22" s="217">
        <v>52</v>
      </c>
      <c r="M22" s="217">
        <v>26</v>
      </c>
      <c r="N22" s="217">
        <v>41</v>
      </c>
      <c r="O22" s="218">
        <v>0.4293193717277487</v>
      </c>
      <c r="P22" s="219">
        <v>12.092000000000001</v>
      </c>
      <c r="Q22" s="219">
        <v>298.19900000000001</v>
      </c>
      <c r="R22" s="219">
        <v>319.46300000000002</v>
      </c>
      <c r="S22" s="219">
        <v>359.45800000000003</v>
      </c>
      <c r="T22" s="219">
        <v>76.040000000000006</v>
      </c>
      <c r="U22" s="219">
        <v>333.88</v>
      </c>
      <c r="V22" s="219">
        <v>884.55600000000004</v>
      </c>
      <c r="W22" s="220">
        <v>1327.742</v>
      </c>
      <c r="X22" s="219"/>
      <c r="Y22" s="219"/>
      <c r="Z22" s="219"/>
      <c r="AA22" s="219"/>
      <c r="AB22" s="221">
        <v>81</v>
      </c>
      <c r="AC22" s="222">
        <v>3611.43</v>
      </c>
      <c r="AD22" s="223">
        <v>0.59647018921482964</v>
      </c>
      <c r="AE22" s="224">
        <v>0.82587438571998917</v>
      </c>
    </row>
    <row r="23" spans="2:31" x14ac:dyDescent="0.25">
      <c r="B23" s="209" t="s">
        <v>468</v>
      </c>
      <c r="C23" s="210" t="s">
        <v>492</v>
      </c>
      <c r="D23" s="211" t="s">
        <v>528</v>
      </c>
      <c r="E23" s="212" t="s">
        <v>564</v>
      </c>
      <c r="F23" s="212" t="s">
        <v>600</v>
      </c>
      <c r="G23" s="213" t="s">
        <v>635</v>
      </c>
      <c r="H23" s="214" t="s">
        <v>662</v>
      </c>
      <c r="I23" s="214" t="s">
        <v>690</v>
      </c>
      <c r="J23" s="216">
        <v>50</v>
      </c>
      <c r="K23" s="217">
        <v>54</v>
      </c>
      <c r="L23" s="217">
        <v>8</v>
      </c>
      <c r="M23" s="217">
        <v>17</v>
      </c>
      <c r="N23" s="217">
        <v>23</v>
      </c>
      <c r="O23" s="218">
        <v>0.44230769230769229</v>
      </c>
      <c r="P23" s="219"/>
      <c r="Q23" s="219"/>
      <c r="R23" s="219"/>
      <c r="S23" s="219"/>
      <c r="T23" s="219"/>
      <c r="U23" s="219">
        <v>683.22799999999995</v>
      </c>
      <c r="V23" s="219">
        <v>819.02599999999995</v>
      </c>
      <c r="W23" s="220">
        <v>1082.672</v>
      </c>
      <c r="X23" s="219"/>
      <c r="Y23" s="219"/>
      <c r="Z23" s="219"/>
      <c r="AA23" s="219"/>
      <c r="AB23" s="221">
        <v>58</v>
      </c>
      <c r="AC23" s="222">
        <v>2584.9259999999999</v>
      </c>
      <c r="AD23" s="223">
        <v>0.84593171576563253</v>
      </c>
      <c r="AE23" s="224">
        <v>0.91419172971366147</v>
      </c>
    </row>
    <row r="24" spans="2:31" x14ac:dyDescent="0.25">
      <c r="B24" s="209" t="s">
        <v>470</v>
      </c>
      <c r="C24" s="210" t="s">
        <v>493</v>
      </c>
      <c r="D24" s="211" t="s">
        <v>529</v>
      </c>
      <c r="E24" s="212" t="s">
        <v>565</v>
      </c>
      <c r="F24" s="212" t="s">
        <v>601</v>
      </c>
      <c r="G24" s="213" t="s">
        <v>636</v>
      </c>
      <c r="H24" s="214" t="s">
        <v>663</v>
      </c>
      <c r="I24" s="214" t="s">
        <v>691</v>
      </c>
      <c r="J24" s="216">
        <v>282</v>
      </c>
      <c r="K24" s="217">
        <v>295</v>
      </c>
      <c r="L24" s="217">
        <v>57</v>
      </c>
      <c r="M24" s="217">
        <v>49</v>
      </c>
      <c r="N24" s="217">
        <v>77</v>
      </c>
      <c r="O24" s="218">
        <v>0.26689774696707108</v>
      </c>
      <c r="P24" s="219">
        <v>759.18700000000001</v>
      </c>
      <c r="Q24" s="219">
        <v>1038.06</v>
      </c>
      <c r="R24" s="219">
        <v>994.91800000000001</v>
      </c>
      <c r="S24" s="219">
        <v>966.44200000000001</v>
      </c>
      <c r="T24" s="219">
        <v>930.93600000000004</v>
      </c>
      <c r="U24" s="219">
        <v>1055.1179999999999</v>
      </c>
      <c r="V24" s="219">
        <v>813.774</v>
      </c>
      <c r="W24" s="220">
        <v>1302.8599999999999</v>
      </c>
      <c r="X24" s="219"/>
      <c r="Y24" s="219"/>
      <c r="Z24" s="219"/>
      <c r="AA24" s="219"/>
      <c r="AB24" s="221">
        <v>99</v>
      </c>
      <c r="AC24" s="222">
        <v>7861.2950000000001</v>
      </c>
      <c r="AD24" s="223">
        <v>0.51992379463631477</v>
      </c>
      <c r="AE24" s="224">
        <v>0.97628000549060578</v>
      </c>
    </row>
    <row r="25" spans="2:31" x14ac:dyDescent="0.25">
      <c r="B25" s="209" t="s">
        <v>469</v>
      </c>
      <c r="C25" s="210" t="s">
        <v>494</v>
      </c>
      <c r="D25" s="211" t="s">
        <v>530</v>
      </c>
      <c r="E25" s="212" t="s">
        <v>566</v>
      </c>
      <c r="F25" s="212" t="s">
        <v>602</v>
      </c>
      <c r="G25" s="213" t="s">
        <v>637</v>
      </c>
      <c r="H25" s="214" t="s">
        <v>664</v>
      </c>
      <c r="I25" s="214" t="s">
        <v>692</v>
      </c>
      <c r="J25" s="216">
        <v>84</v>
      </c>
      <c r="K25" s="217">
        <v>89</v>
      </c>
      <c r="L25" s="217">
        <v>19</v>
      </c>
      <c r="M25" s="217">
        <v>15</v>
      </c>
      <c r="N25" s="217">
        <v>25</v>
      </c>
      <c r="O25" s="218">
        <v>0.28901734104046245</v>
      </c>
      <c r="P25" s="219"/>
      <c r="Q25" s="219"/>
      <c r="R25" s="219"/>
      <c r="S25" s="219"/>
      <c r="T25" s="219"/>
      <c r="U25" s="219"/>
      <c r="V25" s="219">
        <v>782.69600000000003</v>
      </c>
      <c r="W25" s="220">
        <v>1130.212</v>
      </c>
      <c r="X25" s="219"/>
      <c r="Y25" s="219"/>
      <c r="Z25" s="219"/>
      <c r="AA25" s="219"/>
      <c r="AB25" s="221">
        <v>44</v>
      </c>
      <c r="AC25" s="222">
        <v>1912.9079999999999</v>
      </c>
      <c r="AD25" s="223">
        <v>0.7137191711561367</v>
      </c>
      <c r="AE25" s="224">
        <v>0.83647428268684487</v>
      </c>
    </row>
    <row r="26" spans="2:31" x14ac:dyDescent="0.25">
      <c r="B26" s="209" t="s">
        <v>477</v>
      </c>
      <c r="C26" s="210" t="s">
        <v>495</v>
      </c>
      <c r="D26" s="211" t="s">
        <v>531</v>
      </c>
      <c r="E26" s="212" t="s">
        <v>567</v>
      </c>
      <c r="F26" s="212" t="s">
        <v>603</v>
      </c>
      <c r="G26" s="213" t="s">
        <v>638</v>
      </c>
      <c r="H26" s="214" t="s">
        <v>665</v>
      </c>
      <c r="I26" s="214" t="s">
        <v>693</v>
      </c>
      <c r="J26" s="216">
        <v>217</v>
      </c>
      <c r="K26" s="217">
        <v>212</v>
      </c>
      <c r="L26" s="217">
        <v>33</v>
      </c>
      <c r="M26" s="217">
        <v>21</v>
      </c>
      <c r="N26" s="217">
        <v>35</v>
      </c>
      <c r="O26" s="218">
        <v>0.16317016317016317</v>
      </c>
      <c r="P26" s="219">
        <v>431.81099999999998</v>
      </c>
      <c r="Q26" s="219">
        <v>838.86199999999997</v>
      </c>
      <c r="R26" s="219">
        <v>1100.729</v>
      </c>
      <c r="S26" s="219">
        <v>866.48400000000004</v>
      </c>
      <c r="T26" s="219">
        <v>599.27499999999998</v>
      </c>
      <c r="U26" s="219">
        <v>816.89099999999996</v>
      </c>
      <c r="V26" s="219">
        <v>773.25199999999995</v>
      </c>
      <c r="W26" s="220">
        <v>449.80700000000002</v>
      </c>
      <c r="X26" s="219"/>
      <c r="Y26" s="219"/>
      <c r="Z26" s="219"/>
      <c r="AA26" s="219"/>
      <c r="AB26" s="221">
        <v>38</v>
      </c>
      <c r="AC26" s="222">
        <v>5877.1109999999999</v>
      </c>
      <c r="AD26" s="223">
        <v>0.64666515282256232</v>
      </c>
      <c r="AE26" s="224">
        <v>0.95708303214590817</v>
      </c>
    </row>
    <row r="27" spans="2:31" x14ac:dyDescent="0.25">
      <c r="B27" s="209" t="s">
        <v>475</v>
      </c>
      <c r="C27" s="210" t="s">
        <v>496</v>
      </c>
      <c r="D27" s="211" t="s">
        <v>532</v>
      </c>
      <c r="E27" s="212" t="s">
        <v>568</v>
      </c>
      <c r="F27" s="212" t="s">
        <v>604</v>
      </c>
      <c r="G27" s="213" t="s">
        <v>639</v>
      </c>
      <c r="H27" s="214" t="s">
        <v>645</v>
      </c>
      <c r="I27" s="214" t="s">
        <v>652</v>
      </c>
      <c r="J27" s="216">
        <v>83</v>
      </c>
      <c r="K27" s="217">
        <v>83</v>
      </c>
      <c r="L27" s="217">
        <v>15</v>
      </c>
      <c r="M27" s="217">
        <v>17</v>
      </c>
      <c r="N27" s="217">
        <v>18</v>
      </c>
      <c r="O27" s="218">
        <v>0.21686746987951808</v>
      </c>
      <c r="P27" s="219">
        <v>392.34199999999998</v>
      </c>
      <c r="Q27" s="219">
        <v>660.54899999999998</v>
      </c>
      <c r="R27" s="219">
        <v>1003.804</v>
      </c>
      <c r="S27" s="219">
        <v>851.447</v>
      </c>
      <c r="T27" s="219">
        <v>538.11599999999999</v>
      </c>
      <c r="U27" s="219">
        <v>856.44899999999996</v>
      </c>
      <c r="V27" s="219">
        <v>769.36699999999996</v>
      </c>
      <c r="W27" s="220">
        <v>840.23199999999997</v>
      </c>
      <c r="X27" s="219"/>
      <c r="Y27" s="219"/>
      <c r="Z27" s="219"/>
      <c r="AA27" s="219"/>
      <c r="AB27" s="221">
        <v>48</v>
      </c>
      <c r="AC27" s="222">
        <v>5912.3059999999996</v>
      </c>
      <c r="AD27" s="223">
        <v>0.66057407216268915</v>
      </c>
      <c r="AE27" s="224">
        <v>0.85967123163174308</v>
      </c>
    </row>
    <row r="28" spans="2:31" x14ac:dyDescent="0.25">
      <c r="B28" s="209" t="s">
        <v>470</v>
      </c>
      <c r="C28" s="210" t="s">
        <v>497</v>
      </c>
      <c r="D28" s="211" t="s">
        <v>533</v>
      </c>
      <c r="E28" s="212" t="s">
        <v>569</v>
      </c>
      <c r="F28" s="212" t="s">
        <v>605</v>
      </c>
      <c r="G28" s="213" t="s">
        <v>640</v>
      </c>
      <c r="H28" s="214" t="s">
        <v>666</v>
      </c>
      <c r="I28" s="214" t="s">
        <v>694</v>
      </c>
      <c r="J28" s="216">
        <v>211</v>
      </c>
      <c r="K28" s="217">
        <v>234</v>
      </c>
      <c r="L28" s="217">
        <v>66</v>
      </c>
      <c r="M28" s="217">
        <v>31</v>
      </c>
      <c r="N28" s="217">
        <v>41</v>
      </c>
      <c r="O28" s="218">
        <v>0.1842696629213483</v>
      </c>
      <c r="P28" s="219"/>
      <c r="Q28" s="219"/>
      <c r="R28" s="219"/>
      <c r="S28" s="219"/>
      <c r="T28" s="219"/>
      <c r="U28" s="219">
        <v>729.92</v>
      </c>
      <c r="V28" s="219">
        <v>753.34299999999996</v>
      </c>
      <c r="W28" s="220">
        <v>892.46400000000006</v>
      </c>
      <c r="X28" s="219"/>
      <c r="Y28" s="219"/>
      <c r="Z28" s="219"/>
      <c r="AA28" s="219"/>
      <c r="AB28" s="221">
        <v>68</v>
      </c>
      <c r="AC28" s="222">
        <v>2375.7269999999999</v>
      </c>
      <c r="AD28" s="223">
        <v>1.0800915331807781</v>
      </c>
      <c r="AE28" s="224">
        <v>1.000255539736429</v>
      </c>
    </row>
    <row r="29" spans="2:31" x14ac:dyDescent="0.25">
      <c r="B29" s="209" t="s">
        <v>471</v>
      </c>
      <c r="C29" s="210" t="s">
        <v>498</v>
      </c>
      <c r="D29" s="211" t="s">
        <v>534</v>
      </c>
      <c r="E29" s="212" t="s">
        <v>570</v>
      </c>
      <c r="F29" s="212" t="s">
        <v>606</v>
      </c>
      <c r="G29" s="213" t="s">
        <v>641</v>
      </c>
      <c r="H29" s="214" t="s">
        <v>667</v>
      </c>
      <c r="I29" s="214" t="s">
        <v>665</v>
      </c>
      <c r="J29" s="216">
        <v>262</v>
      </c>
      <c r="K29" s="217">
        <v>244</v>
      </c>
      <c r="L29" s="217">
        <v>20</v>
      </c>
      <c r="M29" s="217">
        <v>35</v>
      </c>
      <c r="N29" s="217">
        <v>24</v>
      </c>
      <c r="O29" s="218">
        <v>9.4861660079051377E-2</v>
      </c>
      <c r="P29" s="219">
        <v>512.09199999999998</v>
      </c>
      <c r="Q29" s="219">
        <v>813.197</v>
      </c>
      <c r="R29" s="219">
        <v>1464.654</v>
      </c>
      <c r="S29" s="219">
        <v>1108.2750000000001</v>
      </c>
      <c r="T29" s="219">
        <v>634.60799999999995</v>
      </c>
      <c r="U29" s="219">
        <v>1553.7190000000001</v>
      </c>
      <c r="V29" s="219">
        <v>693.10900000000004</v>
      </c>
      <c r="W29" s="220">
        <v>649.03499999999997</v>
      </c>
      <c r="X29" s="219"/>
      <c r="Y29" s="219"/>
      <c r="Z29" s="219"/>
      <c r="AA29" s="219"/>
      <c r="AB29" s="221">
        <v>49</v>
      </c>
      <c r="AC29" s="222">
        <v>7428.6890000000003</v>
      </c>
      <c r="AD29" s="223">
        <v>0.55843408593260757</v>
      </c>
      <c r="AE29" s="224">
        <v>0.97732634614571956</v>
      </c>
    </row>
    <row r="30" spans="2:31" x14ac:dyDescent="0.25">
      <c r="B30" s="209" t="s">
        <v>472</v>
      </c>
      <c r="C30" s="210" t="s">
        <v>499</v>
      </c>
      <c r="D30" s="211" t="s">
        <v>535</v>
      </c>
      <c r="E30" s="212" t="s">
        <v>571</v>
      </c>
      <c r="F30" s="212" t="s">
        <v>607</v>
      </c>
      <c r="G30" s="213" t="s">
        <v>642</v>
      </c>
      <c r="H30" s="214" t="s">
        <v>668</v>
      </c>
      <c r="I30" s="214" t="s">
        <v>668</v>
      </c>
      <c r="J30" s="216">
        <v>137</v>
      </c>
      <c r="K30" s="217">
        <v>131</v>
      </c>
      <c r="L30" s="217">
        <v>16</v>
      </c>
      <c r="M30" s="217">
        <v>22</v>
      </c>
      <c r="N30" s="217">
        <v>21</v>
      </c>
      <c r="O30" s="218">
        <v>0.15671641791044777</v>
      </c>
      <c r="P30" s="219">
        <v>191.654</v>
      </c>
      <c r="Q30" s="219">
        <v>552.74400000000003</v>
      </c>
      <c r="R30" s="219">
        <v>1072.693</v>
      </c>
      <c r="S30" s="219">
        <v>379.166</v>
      </c>
      <c r="T30" s="219">
        <v>592.47500000000002</v>
      </c>
      <c r="U30" s="219">
        <v>686.62800000000004</v>
      </c>
      <c r="V30" s="219">
        <v>684.27499999999998</v>
      </c>
      <c r="W30" s="220">
        <v>352.654</v>
      </c>
      <c r="X30" s="219"/>
      <c r="Y30" s="219"/>
      <c r="Z30" s="219"/>
      <c r="AA30" s="219"/>
      <c r="AB30" s="221">
        <v>28</v>
      </c>
      <c r="AC30" s="222">
        <v>4512.2889999999998</v>
      </c>
      <c r="AD30" s="223">
        <v>0.65709888101622305</v>
      </c>
      <c r="AE30" s="224">
        <v>0.9465504865018739</v>
      </c>
    </row>
    <row r="31" spans="2:31" x14ac:dyDescent="0.25">
      <c r="B31" s="209" t="s">
        <v>475</v>
      </c>
      <c r="C31" s="210" t="s">
        <v>500</v>
      </c>
      <c r="D31" s="211" t="s">
        <v>536</v>
      </c>
      <c r="E31" s="212" t="s">
        <v>572</v>
      </c>
      <c r="F31" s="212" t="s">
        <v>608</v>
      </c>
      <c r="G31" s="213" t="s">
        <v>630</v>
      </c>
      <c r="H31" s="214" t="s">
        <v>669</v>
      </c>
      <c r="I31" s="214" t="s">
        <v>695</v>
      </c>
      <c r="J31" s="216">
        <v>124</v>
      </c>
      <c r="K31" s="217">
        <v>115</v>
      </c>
      <c r="L31" s="217">
        <v>17</v>
      </c>
      <c r="M31" s="217">
        <v>27</v>
      </c>
      <c r="N31" s="217">
        <v>29</v>
      </c>
      <c r="O31" s="218">
        <v>0.24267782426778242</v>
      </c>
      <c r="P31" s="219"/>
      <c r="Q31" s="219"/>
      <c r="R31" s="219">
        <v>206.93299999999999</v>
      </c>
      <c r="S31" s="219">
        <v>1083.2809999999999</v>
      </c>
      <c r="T31" s="219">
        <v>1647.462</v>
      </c>
      <c r="U31" s="219">
        <v>1064.3209999999999</v>
      </c>
      <c r="V31" s="219">
        <v>615.70100000000002</v>
      </c>
      <c r="W31" s="220">
        <v>1175.952</v>
      </c>
      <c r="X31" s="219"/>
      <c r="Y31" s="219"/>
      <c r="Z31" s="219"/>
      <c r="AA31" s="219"/>
      <c r="AB31" s="221">
        <v>53</v>
      </c>
      <c r="AC31" s="222">
        <v>5793.65</v>
      </c>
      <c r="AD31" s="223">
        <v>0.76183982627991231</v>
      </c>
      <c r="AE31" s="224">
        <v>0.86926418409551653</v>
      </c>
    </row>
    <row r="32" spans="2:31" x14ac:dyDescent="0.25">
      <c r="B32" s="209" t="s">
        <v>474</v>
      </c>
      <c r="C32" s="210" t="s">
        <v>501</v>
      </c>
      <c r="D32" s="211" t="s">
        <v>537</v>
      </c>
      <c r="E32" s="212" t="s">
        <v>573</v>
      </c>
      <c r="F32" s="212" t="s">
        <v>609</v>
      </c>
      <c r="G32" s="213" t="s">
        <v>631</v>
      </c>
      <c r="H32" s="214" t="s">
        <v>670</v>
      </c>
      <c r="I32" s="214" t="s">
        <v>696</v>
      </c>
      <c r="J32" s="216">
        <v>124</v>
      </c>
      <c r="K32" s="217">
        <v>122</v>
      </c>
      <c r="L32" s="217">
        <v>16</v>
      </c>
      <c r="M32" s="217">
        <v>35</v>
      </c>
      <c r="N32" s="217">
        <v>36</v>
      </c>
      <c r="O32" s="218">
        <v>0.29268292682926828</v>
      </c>
      <c r="P32" s="219"/>
      <c r="Q32" s="219"/>
      <c r="R32" s="219"/>
      <c r="S32" s="219"/>
      <c r="T32" s="219">
        <v>768.92600000000004</v>
      </c>
      <c r="U32" s="219">
        <v>629.59299999999996</v>
      </c>
      <c r="V32" s="219">
        <v>598.625</v>
      </c>
      <c r="W32" s="220">
        <v>602.08600000000001</v>
      </c>
      <c r="X32" s="219"/>
      <c r="Y32" s="219"/>
      <c r="Z32" s="219"/>
      <c r="AA32" s="219"/>
      <c r="AB32" s="221">
        <v>46</v>
      </c>
      <c r="AC32" s="222">
        <v>2599.23</v>
      </c>
      <c r="AD32" s="223">
        <v>0.75358298228253384</v>
      </c>
      <c r="AE32" s="224">
        <v>0.94623428670341025</v>
      </c>
    </row>
    <row r="33" spans="2:31" x14ac:dyDescent="0.25">
      <c r="B33" s="209" t="s">
        <v>475</v>
      </c>
      <c r="C33" s="210" t="s">
        <v>502</v>
      </c>
      <c r="D33" s="211" t="s">
        <v>538</v>
      </c>
      <c r="E33" s="212" t="s">
        <v>574</v>
      </c>
      <c r="F33" s="212" t="s">
        <v>610</v>
      </c>
      <c r="G33" s="213" t="s">
        <v>643</v>
      </c>
      <c r="H33" s="214" t="s">
        <v>671</v>
      </c>
      <c r="I33" s="214" t="s">
        <v>697</v>
      </c>
      <c r="J33" s="216">
        <v>70</v>
      </c>
      <c r="K33" s="217">
        <v>72</v>
      </c>
      <c r="L33" s="217">
        <v>8</v>
      </c>
      <c r="M33" s="217">
        <v>14</v>
      </c>
      <c r="N33" s="217">
        <v>12</v>
      </c>
      <c r="O33" s="218">
        <v>0.16901408450704225</v>
      </c>
      <c r="P33" s="219"/>
      <c r="Q33" s="219"/>
      <c r="R33" s="219"/>
      <c r="S33" s="219"/>
      <c r="T33" s="219"/>
      <c r="U33" s="219"/>
      <c r="V33" s="219">
        <v>543.29999999999995</v>
      </c>
      <c r="W33" s="220">
        <v>946.548</v>
      </c>
      <c r="X33" s="219"/>
      <c r="Y33" s="219"/>
      <c r="Z33" s="219"/>
      <c r="AA33" s="219"/>
      <c r="AB33" s="221">
        <v>16</v>
      </c>
      <c r="AC33" s="222">
        <v>1489.848</v>
      </c>
      <c r="AD33" s="223">
        <v>0.73783106756340344</v>
      </c>
      <c r="AE33" s="224">
        <v>0.8494224740345222</v>
      </c>
    </row>
    <row r="34" spans="2:31" x14ac:dyDescent="0.25">
      <c r="B34" s="209" t="s">
        <v>468</v>
      </c>
      <c r="C34" s="210" t="s">
        <v>503</v>
      </c>
      <c r="D34" s="211" t="s">
        <v>539</v>
      </c>
      <c r="E34" s="212" t="s">
        <v>575</v>
      </c>
      <c r="F34" s="212" t="s">
        <v>611</v>
      </c>
      <c r="G34" s="213" t="s">
        <v>644</v>
      </c>
      <c r="H34" s="214" t="s">
        <v>672</v>
      </c>
      <c r="I34" s="214" t="s">
        <v>672</v>
      </c>
      <c r="J34" s="216">
        <v>59</v>
      </c>
      <c r="K34" s="217">
        <v>65</v>
      </c>
      <c r="L34" s="217">
        <v>14</v>
      </c>
      <c r="M34" s="217">
        <v>18</v>
      </c>
      <c r="N34" s="217">
        <v>16</v>
      </c>
      <c r="O34" s="218">
        <v>0.25806451612903225</v>
      </c>
      <c r="P34" s="219">
        <v>227.63800000000001</v>
      </c>
      <c r="Q34" s="219">
        <v>376.09</v>
      </c>
      <c r="R34" s="219">
        <v>612.21600000000001</v>
      </c>
      <c r="S34" s="219">
        <v>653.36199999999997</v>
      </c>
      <c r="T34" s="219">
        <v>1117.9159999999999</v>
      </c>
      <c r="U34" s="219">
        <v>484.07</v>
      </c>
      <c r="V34" s="219">
        <v>465.279</v>
      </c>
      <c r="W34" s="220">
        <v>480.22899999999998</v>
      </c>
      <c r="X34" s="219"/>
      <c r="Y34" s="219"/>
      <c r="Z34" s="219"/>
      <c r="AA34" s="219"/>
      <c r="AB34" s="221">
        <v>27</v>
      </c>
      <c r="AC34" s="222">
        <v>4416.8</v>
      </c>
      <c r="AD34" s="223">
        <v>0.76944987847037072</v>
      </c>
      <c r="AE34" s="224">
        <v>0.88680655514231044</v>
      </c>
    </row>
    <row r="35" spans="2:31" x14ac:dyDescent="0.25">
      <c r="B35" s="209" t="s">
        <v>475</v>
      </c>
      <c r="C35" s="210" t="s">
        <v>504</v>
      </c>
      <c r="D35" s="211" t="s">
        <v>540</v>
      </c>
      <c r="E35" s="212" t="s">
        <v>576</v>
      </c>
      <c r="F35" s="212" t="s">
        <v>612</v>
      </c>
      <c r="G35" s="213" t="s">
        <v>645</v>
      </c>
      <c r="H35" s="214" t="s">
        <v>638</v>
      </c>
      <c r="I35" s="214" t="s">
        <v>698</v>
      </c>
      <c r="J35" s="216">
        <v>118</v>
      </c>
      <c r="K35" s="217">
        <v>108</v>
      </c>
      <c r="L35" s="217">
        <v>6</v>
      </c>
      <c r="M35" s="217">
        <v>17</v>
      </c>
      <c r="N35" s="217">
        <v>10</v>
      </c>
      <c r="O35" s="218">
        <v>8.8495575221238937E-2</v>
      </c>
      <c r="P35" s="219">
        <v>74.915000000000006</v>
      </c>
      <c r="Q35" s="219">
        <v>273.142</v>
      </c>
      <c r="R35" s="219">
        <v>877.74900000000002</v>
      </c>
      <c r="S35" s="219">
        <v>427.43</v>
      </c>
      <c r="T35" s="219">
        <v>843.87300000000005</v>
      </c>
      <c r="U35" s="219">
        <v>388.63400000000001</v>
      </c>
      <c r="V35" s="219">
        <v>389.29199999999997</v>
      </c>
      <c r="W35" s="220">
        <v>283.95699999999999</v>
      </c>
      <c r="X35" s="219"/>
      <c r="Y35" s="219"/>
      <c r="Z35" s="219"/>
      <c r="AA35" s="219"/>
      <c r="AB35" s="221">
        <v>15</v>
      </c>
      <c r="AC35" s="222">
        <v>3558.9920000000002</v>
      </c>
      <c r="AD35" s="223">
        <v>0.3972739698288954</v>
      </c>
      <c r="AE35" s="224">
        <v>0.96878525326872933</v>
      </c>
    </row>
    <row r="36" spans="2:31" x14ac:dyDescent="0.25">
      <c r="B36" s="209" t="s">
        <v>468</v>
      </c>
      <c r="C36" s="210" t="s">
        <v>505</v>
      </c>
      <c r="D36" s="211" t="s">
        <v>541</v>
      </c>
      <c r="E36" s="212" t="s">
        <v>577</v>
      </c>
      <c r="F36" s="212" t="s">
        <v>613</v>
      </c>
      <c r="G36" s="213" t="s">
        <v>646</v>
      </c>
      <c r="H36" s="214" t="s">
        <v>673</v>
      </c>
      <c r="I36" s="214" t="s">
        <v>699</v>
      </c>
      <c r="J36" s="216">
        <v>63</v>
      </c>
      <c r="K36" s="217">
        <v>62</v>
      </c>
      <c r="L36" s="217">
        <v>5</v>
      </c>
      <c r="M36" s="217">
        <v>14</v>
      </c>
      <c r="N36" s="217">
        <v>17</v>
      </c>
      <c r="O36" s="218">
        <v>0.27200000000000002</v>
      </c>
      <c r="P36" s="219">
        <v>258.12900000000002</v>
      </c>
      <c r="Q36" s="219">
        <v>332.62099999999998</v>
      </c>
      <c r="R36" s="219">
        <v>372.82100000000003</v>
      </c>
      <c r="S36" s="219">
        <v>715.87099999999998</v>
      </c>
      <c r="T36" s="219">
        <v>5712.03</v>
      </c>
      <c r="U36" s="219">
        <v>491.82400000000001</v>
      </c>
      <c r="V36" s="219">
        <v>383.24099999999999</v>
      </c>
      <c r="W36" s="220">
        <v>715.76599999999996</v>
      </c>
      <c r="X36" s="219"/>
      <c r="Y36" s="219"/>
      <c r="Z36" s="219"/>
      <c r="AA36" s="219"/>
      <c r="AB36" s="221">
        <v>36</v>
      </c>
      <c r="AC36" s="222">
        <v>8982.3029999999999</v>
      </c>
      <c r="AD36" s="223">
        <v>0.60570854022288501</v>
      </c>
      <c r="AE36" s="224">
        <v>0.78468606012100361</v>
      </c>
    </row>
    <row r="37" spans="2:31" x14ac:dyDescent="0.25">
      <c r="B37" s="209" t="s">
        <v>471</v>
      </c>
      <c r="C37" s="210" t="s">
        <v>506</v>
      </c>
      <c r="D37" s="211" t="s">
        <v>542</v>
      </c>
      <c r="E37" s="212" t="s">
        <v>578</v>
      </c>
      <c r="F37" s="212" t="s">
        <v>614</v>
      </c>
      <c r="G37" s="213" t="s">
        <v>647</v>
      </c>
      <c r="H37" s="214" t="s">
        <v>661</v>
      </c>
      <c r="I37" s="214" t="s">
        <v>661</v>
      </c>
      <c r="J37" s="216">
        <v>190</v>
      </c>
      <c r="K37" s="217">
        <v>153</v>
      </c>
      <c r="L37" s="217">
        <v>14</v>
      </c>
      <c r="M37" s="217">
        <v>26</v>
      </c>
      <c r="N37" s="217">
        <v>32</v>
      </c>
      <c r="O37" s="218">
        <v>0.18658892128279883</v>
      </c>
      <c r="P37" s="219">
        <v>362.863</v>
      </c>
      <c r="Q37" s="219">
        <v>667.52099999999996</v>
      </c>
      <c r="R37" s="219">
        <v>1282.866</v>
      </c>
      <c r="S37" s="219">
        <v>1087.7729999999999</v>
      </c>
      <c r="T37" s="219">
        <v>664.81</v>
      </c>
      <c r="U37" s="219">
        <v>991.96699999999998</v>
      </c>
      <c r="V37" s="219">
        <v>372.82</v>
      </c>
      <c r="W37" s="220">
        <v>517.56899999999996</v>
      </c>
      <c r="X37" s="219"/>
      <c r="Y37" s="219"/>
      <c r="Z37" s="219"/>
      <c r="AA37" s="219"/>
      <c r="AB37" s="221">
        <v>42</v>
      </c>
      <c r="AC37" s="222">
        <v>5948.1890000000003</v>
      </c>
      <c r="AD37" s="223"/>
      <c r="AE37" s="224">
        <v>0.98282961455889484</v>
      </c>
    </row>
    <row r="38" spans="2:31" x14ac:dyDescent="0.25">
      <c r="B38" s="209" t="s">
        <v>476</v>
      </c>
      <c r="C38" s="210" t="s">
        <v>507</v>
      </c>
      <c r="D38" s="211" t="s">
        <v>543</v>
      </c>
      <c r="E38" s="212" t="s">
        <v>579</v>
      </c>
      <c r="F38" s="212" t="s">
        <v>615</v>
      </c>
      <c r="G38" s="213" t="s">
        <v>648</v>
      </c>
      <c r="H38" s="214" t="s">
        <v>674</v>
      </c>
      <c r="I38" s="214" t="s">
        <v>674</v>
      </c>
      <c r="J38" s="216">
        <v>126</v>
      </c>
      <c r="K38" s="217">
        <v>124</v>
      </c>
      <c r="L38" s="217">
        <v>14</v>
      </c>
      <c r="M38" s="217">
        <v>28</v>
      </c>
      <c r="N38" s="217">
        <v>23</v>
      </c>
      <c r="O38" s="218">
        <v>0.184</v>
      </c>
      <c r="P38" s="219"/>
      <c r="Q38" s="219"/>
      <c r="R38" s="219"/>
      <c r="S38" s="219"/>
      <c r="T38" s="219"/>
      <c r="U38" s="219"/>
      <c r="V38" s="219"/>
      <c r="W38" s="220">
        <v>466.80599999999998</v>
      </c>
      <c r="X38" s="219"/>
      <c r="Y38" s="219"/>
      <c r="Z38" s="219"/>
      <c r="AA38" s="219"/>
      <c r="AB38" s="221">
        <v>32</v>
      </c>
      <c r="AC38" s="222">
        <v>466.80599999999998</v>
      </c>
      <c r="AD38" s="223">
        <v>0.82715976809634728</v>
      </c>
      <c r="AE38" s="224">
        <v>0.94483795324246844</v>
      </c>
    </row>
    <row r="39" spans="2:31" x14ac:dyDescent="0.25">
      <c r="B39" s="209" t="s">
        <v>475</v>
      </c>
      <c r="C39" s="210" t="s">
        <v>508</v>
      </c>
      <c r="D39" s="211" t="s">
        <v>544</v>
      </c>
      <c r="E39" s="212" t="s">
        <v>580</v>
      </c>
      <c r="F39" s="212" t="s">
        <v>616</v>
      </c>
      <c r="G39" s="213" t="s">
        <v>648</v>
      </c>
      <c r="H39" s="214" t="s">
        <v>675</v>
      </c>
      <c r="I39" s="214" t="s">
        <v>676</v>
      </c>
      <c r="J39" s="216">
        <v>81</v>
      </c>
      <c r="K39" s="217">
        <v>82</v>
      </c>
      <c r="L39" s="217">
        <v>9</v>
      </c>
      <c r="M39" s="217">
        <v>22</v>
      </c>
      <c r="N39" s="217">
        <v>11</v>
      </c>
      <c r="O39" s="218">
        <v>0.13496932515337423</v>
      </c>
      <c r="P39" s="219"/>
      <c r="Q39" s="219"/>
      <c r="R39" s="219"/>
      <c r="S39" s="219"/>
      <c r="T39" s="219"/>
      <c r="U39" s="219"/>
      <c r="V39" s="219"/>
      <c r="W39" s="220">
        <v>298.19099999999997</v>
      </c>
      <c r="X39" s="219"/>
      <c r="Y39" s="219"/>
      <c r="Z39" s="219"/>
      <c r="AA39" s="219"/>
      <c r="AB39" s="221">
        <v>18</v>
      </c>
      <c r="AC39" s="222">
        <v>298.19099999999997</v>
      </c>
      <c r="AD39" s="223">
        <v>0.79729793131887017</v>
      </c>
      <c r="AE39" s="224">
        <v>0.89984123357543289</v>
      </c>
    </row>
    <row r="40" spans="2:31" x14ac:dyDescent="0.25">
      <c r="B40" s="209" t="s">
        <v>472</v>
      </c>
      <c r="C40" s="210" t="s">
        <v>509</v>
      </c>
      <c r="D40" s="211" t="s">
        <v>545</v>
      </c>
      <c r="E40" s="212" t="s">
        <v>581</v>
      </c>
      <c r="F40" s="212" t="s">
        <v>617</v>
      </c>
      <c r="G40" s="213" t="s">
        <v>649</v>
      </c>
      <c r="H40" s="214" t="s">
        <v>675</v>
      </c>
      <c r="I40" s="214" t="s">
        <v>700</v>
      </c>
      <c r="J40" s="216">
        <v>82</v>
      </c>
      <c r="K40" s="217">
        <v>73</v>
      </c>
      <c r="L40" s="217">
        <v>8</v>
      </c>
      <c r="M40" s="217">
        <v>13</v>
      </c>
      <c r="N40" s="217">
        <v>8</v>
      </c>
      <c r="O40" s="218">
        <v>0.1032258064516129</v>
      </c>
      <c r="P40" s="219"/>
      <c r="Q40" s="219"/>
      <c r="R40" s="219"/>
      <c r="S40" s="219"/>
      <c r="T40" s="219"/>
      <c r="U40" s="219"/>
      <c r="V40" s="219"/>
      <c r="W40" s="220">
        <v>270.33800000000002</v>
      </c>
      <c r="X40" s="219"/>
      <c r="Y40" s="219"/>
      <c r="Z40" s="219"/>
      <c r="AA40" s="219"/>
      <c r="AB40" s="221">
        <v>14</v>
      </c>
      <c r="AC40" s="222">
        <v>270.33800000000002</v>
      </c>
      <c r="AD40" s="223"/>
      <c r="AE40" s="224">
        <v>1</v>
      </c>
    </row>
    <row r="41" spans="2:31" x14ac:dyDescent="0.25">
      <c r="B41" s="209" t="s">
        <v>474</v>
      </c>
      <c r="C41" s="210" t="s">
        <v>510</v>
      </c>
      <c r="D41" s="211" t="s">
        <v>546</v>
      </c>
      <c r="E41" s="212" t="s">
        <v>582</v>
      </c>
      <c r="F41" s="212" t="s">
        <v>618</v>
      </c>
      <c r="G41" s="213" t="s">
        <v>650</v>
      </c>
      <c r="H41" s="214" t="s">
        <v>676</v>
      </c>
      <c r="I41" s="214" t="s">
        <v>677</v>
      </c>
      <c r="J41" s="216">
        <v>206</v>
      </c>
      <c r="K41" s="217">
        <v>190</v>
      </c>
      <c r="L41" s="217">
        <v>21</v>
      </c>
      <c r="M41" s="217">
        <v>39</v>
      </c>
      <c r="N41" s="217">
        <v>41</v>
      </c>
      <c r="O41" s="218">
        <v>0.20707070707070707</v>
      </c>
      <c r="P41" s="219"/>
      <c r="Q41" s="219"/>
      <c r="R41" s="219"/>
      <c r="S41" s="219"/>
      <c r="T41" s="219"/>
      <c r="U41" s="219"/>
      <c r="V41" s="219"/>
      <c r="W41" s="220">
        <v>846.30499999999995</v>
      </c>
      <c r="X41" s="219"/>
      <c r="Y41" s="219"/>
      <c r="Z41" s="219"/>
      <c r="AA41" s="219"/>
      <c r="AB41" s="221">
        <v>63</v>
      </c>
      <c r="AC41" s="222">
        <v>846.30499999999995</v>
      </c>
      <c r="AD41" s="223">
        <v>0.73663016447421126</v>
      </c>
      <c r="AE41" s="224">
        <v>0.88755943997191122</v>
      </c>
    </row>
    <row r="42" spans="2:31" x14ac:dyDescent="0.25">
      <c r="B42" s="209" t="s">
        <v>477</v>
      </c>
      <c r="C42" s="210" t="s">
        <v>511</v>
      </c>
      <c r="D42" s="211" t="s">
        <v>547</v>
      </c>
      <c r="E42" s="212" t="s">
        <v>583</v>
      </c>
      <c r="F42" s="212" t="s">
        <v>619</v>
      </c>
      <c r="G42" s="213" t="s">
        <v>650</v>
      </c>
      <c r="H42" s="214" t="s">
        <v>677</v>
      </c>
      <c r="I42" s="214" t="s">
        <v>679</v>
      </c>
      <c r="J42" s="216">
        <v>90</v>
      </c>
      <c r="K42" s="217">
        <v>106</v>
      </c>
      <c r="L42" s="217">
        <v>22</v>
      </c>
      <c r="M42" s="217">
        <v>14</v>
      </c>
      <c r="N42" s="217">
        <v>31</v>
      </c>
      <c r="O42" s="218">
        <v>0.31632653061224492</v>
      </c>
      <c r="P42" s="219"/>
      <c r="Q42" s="219"/>
      <c r="R42" s="219"/>
      <c r="S42" s="219"/>
      <c r="T42" s="219"/>
      <c r="U42" s="219"/>
      <c r="V42" s="219"/>
      <c r="W42" s="220">
        <v>658.81</v>
      </c>
      <c r="X42" s="219"/>
      <c r="Y42" s="219"/>
      <c r="Z42" s="219"/>
      <c r="AA42" s="219"/>
      <c r="AB42" s="221">
        <v>40</v>
      </c>
      <c r="AC42" s="222">
        <v>658.81</v>
      </c>
      <c r="AD42" s="223">
        <v>0.72701543006212366</v>
      </c>
      <c r="AE42" s="224">
        <v>0.87883212782501752</v>
      </c>
    </row>
    <row r="43" spans="2:31" x14ac:dyDescent="0.25">
      <c r="B43" s="209" t="s">
        <v>477</v>
      </c>
      <c r="C43" s="210" t="s">
        <v>512</v>
      </c>
      <c r="D43" s="211" t="s">
        <v>548</v>
      </c>
      <c r="E43" s="212" t="s">
        <v>584</v>
      </c>
      <c r="F43" s="212" t="s">
        <v>620</v>
      </c>
      <c r="G43" s="213" t="s">
        <v>651</v>
      </c>
      <c r="H43" s="214" t="s">
        <v>678</v>
      </c>
      <c r="I43" s="214" t="s">
        <v>678</v>
      </c>
      <c r="J43" s="216">
        <v>133</v>
      </c>
      <c r="K43" s="217">
        <v>130</v>
      </c>
      <c r="L43" s="217">
        <v>25</v>
      </c>
      <c r="M43" s="217">
        <v>19</v>
      </c>
      <c r="N43" s="217">
        <v>13</v>
      </c>
      <c r="O43" s="218">
        <v>9.8859315589353611E-2</v>
      </c>
      <c r="P43" s="219"/>
      <c r="Q43" s="219"/>
      <c r="R43" s="219"/>
      <c r="S43" s="219"/>
      <c r="T43" s="219"/>
      <c r="U43" s="219"/>
      <c r="V43" s="219"/>
      <c r="W43" s="220">
        <v>238.18199999999999</v>
      </c>
      <c r="X43" s="219"/>
      <c r="Y43" s="219"/>
      <c r="Z43" s="219"/>
      <c r="AA43" s="219"/>
      <c r="AB43" s="221">
        <v>19</v>
      </c>
      <c r="AC43" s="222">
        <v>238.18199999999999</v>
      </c>
      <c r="AD43" s="223"/>
      <c r="AE43" s="224">
        <v>0.98341242569248977</v>
      </c>
    </row>
    <row r="44" spans="2:31" x14ac:dyDescent="0.25">
      <c r="B44" s="209" t="s">
        <v>473</v>
      </c>
      <c r="C44" s="210" t="s">
        <v>513</v>
      </c>
      <c r="D44" s="211" t="s">
        <v>549</v>
      </c>
      <c r="E44" s="212" t="s">
        <v>585</v>
      </c>
      <c r="F44" s="212" t="s">
        <v>621</v>
      </c>
      <c r="G44" s="213" t="s">
        <v>648</v>
      </c>
      <c r="H44" s="214" t="s">
        <v>679</v>
      </c>
      <c r="I44" s="214" t="s">
        <v>701</v>
      </c>
      <c r="J44" s="216">
        <v>99</v>
      </c>
      <c r="K44" s="217">
        <v>112</v>
      </c>
      <c r="L44" s="217">
        <v>26</v>
      </c>
      <c r="M44" s="217">
        <v>18</v>
      </c>
      <c r="N44" s="217">
        <v>34</v>
      </c>
      <c r="O44" s="218">
        <v>0.32227488151658767</v>
      </c>
      <c r="P44" s="219"/>
      <c r="Q44" s="219"/>
      <c r="R44" s="219"/>
      <c r="S44" s="219"/>
      <c r="T44" s="219"/>
      <c r="U44" s="219"/>
      <c r="V44" s="219"/>
      <c r="W44" s="220">
        <v>433.79700000000003</v>
      </c>
      <c r="X44" s="219"/>
      <c r="Y44" s="219"/>
      <c r="Z44" s="219"/>
      <c r="AA44" s="219"/>
      <c r="AB44" s="221">
        <v>34</v>
      </c>
      <c r="AC44" s="222">
        <v>433.79700000000003</v>
      </c>
      <c r="AD44" s="223"/>
      <c r="AE44" s="224">
        <v>0.98937550151875342</v>
      </c>
    </row>
    <row r="45" spans="2:31" x14ac:dyDescent="0.25">
      <c r="B45" s="209"/>
      <c r="C45" s="210"/>
      <c r="D45" s="211"/>
      <c r="E45" s="212"/>
      <c r="F45" s="212"/>
      <c r="G45" s="213"/>
      <c r="H45" s="214"/>
      <c r="I45" s="214"/>
      <c r="J45" s="216"/>
      <c r="K45" s="217"/>
      <c r="L45" s="217"/>
      <c r="M45" s="217"/>
      <c r="N45" s="217"/>
      <c r="O45" s="218"/>
      <c r="P45" s="219"/>
      <c r="Q45" s="219"/>
      <c r="R45" s="219"/>
      <c r="S45" s="219"/>
      <c r="T45" s="219"/>
      <c r="U45" s="219"/>
      <c r="V45" s="219"/>
      <c r="W45" s="220"/>
      <c r="X45" s="219"/>
      <c r="Y45" s="219"/>
      <c r="Z45" s="219"/>
      <c r="AA45" s="219"/>
      <c r="AB45" s="221"/>
      <c r="AC45" s="222"/>
      <c r="AD45" s="223"/>
      <c r="AE45" s="224"/>
    </row>
    <row r="46" spans="2:31" x14ac:dyDescent="0.25">
      <c r="B46" s="209"/>
      <c r="C46" s="210"/>
      <c r="D46" s="211"/>
      <c r="E46" s="212"/>
      <c r="F46" s="212"/>
      <c r="G46" s="213"/>
      <c r="H46" s="214"/>
      <c r="I46" s="214"/>
      <c r="J46" s="216"/>
      <c r="K46" s="217"/>
      <c r="L46" s="217"/>
      <c r="M46" s="217"/>
      <c r="N46" s="217"/>
      <c r="O46" s="218"/>
      <c r="P46" s="219"/>
      <c r="Q46" s="219"/>
      <c r="R46" s="219"/>
      <c r="S46" s="219"/>
      <c r="T46" s="219"/>
      <c r="U46" s="219"/>
      <c r="V46" s="219"/>
      <c r="W46" s="220"/>
      <c r="X46" s="219"/>
      <c r="Y46" s="219"/>
      <c r="Z46" s="219"/>
      <c r="AA46" s="219"/>
      <c r="AB46" s="221"/>
      <c r="AC46" s="222"/>
      <c r="AD46" s="223"/>
      <c r="AE46" s="224"/>
    </row>
    <row r="47" spans="2:31" x14ac:dyDescent="0.25">
      <c r="B47" s="209"/>
      <c r="C47" s="210"/>
      <c r="D47" s="211"/>
      <c r="E47" s="212"/>
      <c r="F47" s="212"/>
      <c r="G47" s="213"/>
      <c r="H47" s="214"/>
      <c r="I47" s="214"/>
      <c r="J47" s="216"/>
      <c r="K47" s="217"/>
      <c r="L47" s="217"/>
      <c r="M47" s="217"/>
      <c r="N47" s="217"/>
      <c r="O47" s="218"/>
      <c r="P47" s="219"/>
      <c r="Q47" s="219"/>
      <c r="R47" s="219"/>
      <c r="S47" s="219"/>
      <c r="T47" s="219"/>
      <c r="U47" s="219"/>
      <c r="V47" s="219"/>
      <c r="W47" s="220"/>
      <c r="X47" s="219"/>
      <c r="Y47" s="219"/>
      <c r="Z47" s="219"/>
      <c r="AA47" s="219"/>
      <c r="AB47" s="221"/>
      <c r="AC47" s="222"/>
      <c r="AD47" s="223"/>
      <c r="AE47" s="224"/>
    </row>
    <row r="48" spans="2:31" x14ac:dyDescent="0.25">
      <c r="B48" s="225"/>
      <c r="C48" s="226"/>
      <c r="D48" s="227"/>
      <c r="E48" s="228"/>
      <c r="F48" s="228"/>
      <c r="G48" s="229"/>
      <c r="H48" s="214"/>
      <c r="I48" s="214"/>
      <c r="J48" s="230"/>
      <c r="K48" s="231"/>
      <c r="L48" s="231"/>
      <c r="M48" s="231"/>
      <c r="N48" s="231"/>
      <c r="O48" s="232"/>
      <c r="P48" s="233"/>
      <c r="Q48" s="233"/>
      <c r="R48" s="233"/>
      <c r="S48" s="233"/>
      <c r="T48" s="233"/>
      <c r="U48" s="233"/>
      <c r="V48" s="233"/>
      <c r="W48" s="234"/>
      <c r="X48" s="233"/>
      <c r="Y48" s="233"/>
      <c r="Z48" s="233"/>
      <c r="AA48" s="233"/>
      <c r="AB48" s="235"/>
      <c r="AC48" s="236"/>
      <c r="AD48" s="237"/>
      <c r="AE48" s="238"/>
    </row>
    <row r="49" spans="2:31" ht="15.75" thickBot="1" x14ac:dyDescent="0.3">
      <c r="B49" s="239"/>
      <c r="C49" s="240" t="s">
        <v>261</v>
      </c>
      <c r="D49" s="241"/>
      <c r="E49" s="241"/>
      <c r="F49" s="241"/>
      <c r="G49" s="241"/>
      <c r="H49" s="241"/>
      <c r="I49" s="241"/>
      <c r="J49" s="242">
        <f>SUM(J9:J48)</f>
        <v>5890</v>
      </c>
      <c r="K49" s="243">
        <f>SUM(K9:K48)</f>
        <v>5947</v>
      </c>
      <c r="L49" s="243">
        <f>SUM(L9:L48)</f>
        <v>1020</v>
      </c>
      <c r="M49" s="243">
        <f>SUM(M9:M48)</f>
        <v>940</v>
      </c>
      <c r="N49" s="243">
        <f>SUM(N9:N48)</f>
        <v>1345</v>
      </c>
      <c r="O49" s="244">
        <f>N49/AVERAGE(J49,K49)</f>
        <v>0.22725352707611726</v>
      </c>
      <c r="P49" s="245">
        <f t="shared" ref="P49:AC49" si="0">SUM(P9:P48)</f>
        <v>14698.728000000003</v>
      </c>
      <c r="Q49" s="245">
        <f t="shared" si="0"/>
        <v>24103.050999999999</v>
      </c>
      <c r="R49" s="245">
        <f t="shared" si="0"/>
        <v>33330.353999999999</v>
      </c>
      <c r="S49" s="245"/>
      <c r="T49" s="245"/>
      <c r="U49" s="245"/>
      <c r="V49" s="245">
        <f>SUM(V9:V48)</f>
        <v>34185.641000000003</v>
      </c>
      <c r="W49" s="246"/>
      <c r="X49" s="245"/>
      <c r="Y49" s="245"/>
      <c r="Z49" s="245"/>
      <c r="AA49" s="245"/>
      <c r="AB49" s="246">
        <f>SUM(AB9:AB48)</f>
        <v>2374</v>
      </c>
      <c r="AC49" s="247">
        <f t="shared" si="0"/>
        <v>256611.69000000003</v>
      </c>
      <c r="AD49" s="248"/>
      <c r="AE49" s="249"/>
    </row>
    <row r="51" spans="2:31" x14ac:dyDescent="0.25">
      <c r="C51" s="250" t="s">
        <v>262</v>
      </c>
      <c r="P51" s="251" t="s">
        <v>263</v>
      </c>
      <c r="Q51" s="252" t="s">
        <v>264</v>
      </c>
      <c r="R51" s="253" t="s">
        <v>265</v>
      </c>
    </row>
    <row r="52" spans="2:31" x14ac:dyDescent="0.25">
      <c r="C52" s="254" t="s">
        <v>266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AW456"/>
  <sheetViews>
    <sheetView showGridLines="0" zoomScale="80" zoomScaleNormal="80" workbookViewId="0">
      <pane xSplit="7" ySplit="3" topLeftCell="AG388" activePane="bottomRight" state="frozen"/>
      <selection pane="topRight" activeCell="H1" sqref="H1"/>
      <selection pane="bottomLeft" activeCell="A4" sqref="A4"/>
      <selection pane="bottomRight" activeCell="A427" sqref="A427:XFD427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9.125" style="60" hidden="1" customWidth="1" outlineLevel="1" collapsed="1"/>
    <col min="9" max="19" width="9" style="60" hidden="1" customWidth="1" outlineLevel="1" collapsed="1"/>
    <col min="20" max="39" width="9" style="60" collapsed="1"/>
    <col min="40" max="44" width="0" style="60" hidden="1" customWidth="1" outlineLevel="1" collapsed="1"/>
    <col min="45" max="46" width="11.125" style="91" bestFit="1" customWidth="1" collapsed="1"/>
    <col min="47" max="47" width="9" style="91" collapsed="1"/>
    <col min="48" max="48" width="10.75" style="91" bestFit="1" customWidth="1" collapsed="1"/>
    <col min="49" max="49" width="9" style="91" collapsed="1"/>
    <col min="50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89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V3" s="89" t="s">
        <v>203</v>
      </c>
      <c r="AW3" s="89" t="s">
        <v>0</v>
      </c>
    </row>
    <row r="4" spans="1:49" ht="15" hidden="1" x14ac:dyDescent="0.25">
      <c r="A4" s="7760" t="s">
        <v>889</v>
      </c>
      <c r="B4" s="8213" t="s">
        <v>891</v>
      </c>
      <c r="C4" s="8666" t="s">
        <v>702</v>
      </c>
      <c r="D4" s="9119" t="s">
        <v>471</v>
      </c>
      <c r="E4" s="9572" t="s">
        <v>877</v>
      </c>
      <c r="G4" s="10025" t="s">
        <v>919</v>
      </c>
      <c r="T4" s="10478">
        <v>8</v>
      </c>
      <c r="U4" s="10931">
        <v>8</v>
      </c>
      <c r="V4" s="11384">
        <v>5</v>
      </c>
      <c r="W4" s="11837">
        <v>7</v>
      </c>
      <c r="X4" s="12290">
        <v>13</v>
      </c>
      <c r="Y4" s="12743"/>
      <c r="Z4" s="13196"/>
      <c r="AA4" s="13649"/>
      <c r="AB4" s="14102"/>
      <c r="AC4" s="14555"/>
      <c r="AD4" s="15008"/>
      <c r="AE4" s="15461"/>
      <c r="AF4" s="15914"/>
      <c r="AG4" s="16367"/>
      <c r="AH4" s="16820"/>
      <c r="AI4" s="17273"/>
      <c r="AJ4" s="17726"/>
      <c r="AK4" s="18179"/>
      <c r="AL4" s="18632"/>
      <c r="AM4" s="19085"/>
      <c r="AS4" s="7752">
        <f>SUM(T4:AA4)</f>
        <v>41</v>
      </c>
      <c r="AT4" s="7752">
        <f>SUM(AF4:AM4)</f>
        <v>0</v>
      </c>
      <c r="AV4" s="7758" t="str">
        <f>IFERROR(AM4/AA4,"")</f>
        <v/>
      </c>
      <c r="AW4" s="7758">
        <f>IFERROR(AT4/AS4,"")</f>
        <v>0</v>
      </c>
    </row>
    <row r="5" spans="1:49" ht="15" hidden="1" x14ac:dyDescent="0.25">
      <c r="A5" s="7761" t="s">
        <v>889</v>
      </c>
      <c r="B5" s="8214" t="s">
        <v>892</v>
      </c>
      <c r="C5" s="8667" t="s">
        <v>702</v>
      </c>
      <c r="D5" s="9120" t="s">
        <v>471</v>
      </c>
      <c r="E5" s="9573" t="s">
        <v>877</v>
      </c>
      <c r="G5" s="10026" t="s">
        <v>919</v>
      </c>
      <c r="T5" s="10479"/>
      <c r="U5" s="10932"/>
      <c r="V5" s="11385">
        <v>2</v>
      </c>
      <c r="W5" s="11838">
        <v>7</v>
      </c>
      <c r="X5" s="12291">
        <v>11</v>
      </c>
      <c r="Y5" s="12744">
        <v>91</v>
      </c>
      <c r="Z5" s="13197">
        <v>58</v>
      </c>
      <c r="AA5" s="13650">
        <v>104</v>
      </c>
      <c r="AB5" s="14103"/>
      <c r="AC5" s="14556"/>
      <c r="AD5" s="15009"/>
      <c r="AE5" s="15462"/>
      <c r="AF5" s="15915"/>
      <c r="AG5" s="16368"/>
      <c r="AH5" s="16821"/>
      <c r="AI5" s="17274"/>
      <c r="AJ5" s="17727"/>
      <c r="AK5" s="18180"/>
      <c r="AL5" s="18633"/>
      <c r="AM5" s="19086"/>
      <c r="AS5" s="7752">
        <f t="shared" ref="AS5:AS68" si="0">SUM(T5:AA5)</f>
        <v>273</v>
      </c>
      <c r="AT5" s="7752">
        <f t="shared" ref="AT5:AT68" si="1">SUM(AF5:AM5)</f>
        <v>0</v>
      </c>
      <c r="AV5" s="7758">
        <f>IFERROR(AM5/AA5,"")</f>
        <v>0</v>
      </c>
      <c r="AW5" s="7758">
        <f t="shared" ref="AW5:AW68" si="2">IFERROR(AT5/AS5,"")</f>
        <v>0</v>
      </c>
    </row>
    <row r="6" spans="1:49" ht="15" hidden="1" x14ac:dyDescent="0.25">
      <c r="A6" s="7762" t="s">
        <v>889</v>
      </c>
      <c r="B6" s="8215" t="s">
        <v>726</v>
      </c>
      <c r="C6" s="8668" t="s">
        <v>702</v>
      </c>
      <c r="D6" s="9121" t="s">
        <v>471</v>
      </c>
      <c r="E6" s="9574" t="s">
        <v>877</v>
      </c>
      <c r="G6" s="10027" t="s">
        <v>919</v>
      </c>
      <c r="T6" s="10480"/>
      <c r="U6" s="10933"/>
      <c r="V6" s="11386"/>
      <c r="W6" s="11839"/>
      <c r="X6" s="12292"/>
      <c r="Y6" s="12745"/>
      <c r="Z6" s="13198"/>
      <c r="AA6" s="13651"/>
      <c r="AB6" s="14104"/>
      <c r="AC6" s="14557"/>
      <c r="AD6" s="15010"/>
      <c r="AE6" s="15463"/>
      <c r="AF6" s="15916"/>
      <c r="AG6" s="16369"/>
      <c r="AH6" s="16822">
        <v>7</v>
      </c>
      <c r="AI6" s="17275">
        <v>58</v>
      </c>
      <c r="AJ6" s="17728">
        <v>47</v>
      </c>
      <c r="AK6" s="18181">
        <v>49</v>
      </c>
      <c r="AL6" s="18634">
        <v>66</v>
      </c>
      <c r="AM6" s="19087">
        <v>74</v>
      </c>
      <c r="AS6" s="7752">
        <f t="shared" si="0"/>
        <v>0</v>
      </c>
      <c r="AT6" s="7752">
        <f t="shared" si="1"/>
        <v>301</v>
      </c>
      <c r="AV6" s="7758" t="str">
        <f>IFERROR(AM6/AA6,"")</f>
        <v/>
      </c>
      <c r="AW6" s="7758" t="str">
        <f t="shared" si="2"/>
        <v/>
      </c>
    </row>
    <row r="7" spans="1:49" ht="15" hidden="1" x14ac:dyDescent="0.25">
      <c r="A7" s="7763" t="s">
        <v>889</v>
      </c>
      <c r="B7" s="8216" t="s">
        <v>727</v>
      </c>
      <c r="C7" s="8669" t="s">
        <v>702</v>
      </c>
      <c r="D7" s="9122" t="s">
        <v>471</v>
      </c>
      <c r="E7" s="9575" t="s">
        <v>877</v>
      </c>
      <c r="G7" s="10028" t="s">
        <v>919</v>
      </c>
      <c r="T7" s="10481"/>
      <c r="U7" s="10934"/>
      <c r="V7" s="11387"/>
      <c r="W7" s="11840"/>
      <c r="X7" s="12293"/>
      <c r="Y7" s="12746"/>
      <c r="Z7" s="13199"/>
      <c r="AA7" s="13652"/>
      <c r="AB7" s="14105"/>
      <c r="AC7" s="14558"/>
      <c r="AD7" s="15011"/>
      <c r="AE7" s="15464"/>
      <c r="AF7" s="15917"/>
      <c r="AG7" s="16370"/>
      <c r="AH7" s="16823"/>
      <c r="AI7" s="17276">
        <v>189</v>
      </c>
      <c r="AJ7" s="17729">
        <v>104</v>
      </c>
      <c r="AK7" s="18182">
        <v>151</v>
      </c>
      <c r="AL7" s="18635">
        <v>116</v>
      </c>
      <c r="AM7" s="19088">
        <v>107</v>
      </c>
      <c r="AS7" s="7752">
        <f t="shared" si="0"/>
        <v>0</v>
      </c>
      <c r="AT7" s="7752">
        <f t="shared" si="1"/>
        <v>667</v>
      </c>
      <c r="AV7" s="7758" t="str">
        <f t="shared" ref="AV7:AV70" si="3">IFERROR(AM7/AA7,"")</f>
        <v/>
      </c>
      <c r="AW7" s="7758" t="str">
        <f t="shared" si="2"/>
        <v/>
      </c>
    </row>
    <row r="8" spans="1:49" ht="15" hidden="1" x14ac:dyDescent="0.25">
      <c r="A8" s="7764" t="s">
        <v>889</v>
      </c>
      <c r="B8" s="8217" t="s">
        <v>735</v>
      </c>
      <c r="C8" s="8670" t="s">
        <v>702</v>
      </c>
      <c r="D8" s="9123" t="s">
        <v>471</v>
      </c>
      <c r="E8" s="9576" t="s">
        <v>877</v>
      </c>
      <c r="G8" s="10029" t="s">
        <v>919</v>
      </c>
      <c r="T8" s="10482"/>
      <c r="U8" s="10935"/>
      <c r="V8" s="11388"/>
      <c r="W8" s="11841"/>
      <c r="X8" s="12294">
        <v>12</v>
      </c>
      <c r="Y8" s="12747">
        <v>22</v>
      </c>
      <c r="Z8" s="13200">
        <v>36</v>
      </c>
      <c r="AA8" s="13653">
        <v>40</v>
      </c>
      <c r="AB8" s="14106">
        <v>71</v>
      </c>
      <c r="AC8" s="14559">
        <v>54</v>
      </c>
      <c r="AD8" s="15012">
        <v>112</v>
      </c>
      <c r="AE8" s="15465">
        <v>147</v>
      </c>
      <c r="AF8" s="15918">
        <v>56</v>
      </c>
      <c r="AG8" s="16371">
        <v>78</v>
      </c>
      <c r="AH8" s="16824">
        <v>121</v>
      </c>
      <c r="AI8" s="17277"/>
      <c r="AJ8" s="17730"/>
      <c r="AK8" s="18183"/>
      <c r="AL8" s="18636"/>
      <c r="AM8" s="19089"/>
      <c r="AS8" s="7752">
        <f t="shared" si="0"/>
        <v>110</v>
      </c>
      <c r="AT8" s="7752">
        <f t="shared" si="1"/>
        <v>255</v>
      </c>
      <c r="AV8" s="7758">
        <f t="shared" si="3"/>
        <v>0</v>
      </c>
      <c r="AW8" s="7758">
        <f t="shared" si="2"/>
        <v>2.3181818181818183</v>
      </c>
    </row>
    <row r="9" spans="1:49" ht="15" hidden="1" x14ac:dyDescent="0.25">
      <c r="A9" s="7765" t="s">
        <v>889</v>
      </c>
      <c r="B9" s="8218" t="s">
        <v>728</v>
      </c>
      <c r="C9" s="8671" t="s">
        <v>702</v>
      </c>
      <c r="D9" s="9124" t="s">
        <v>471</v>
      </c>
      <c r="E9" s="9577" t="s">
        <v>877</v>
      </c>
      <c r="G9" s="10030" t="s">
        <v>919</v>
      </c>
      <c r="T9" s="10483"/>
      <c r="U9" s="10936"/>
      <c r="V9" s="11389"/>
      <c r="W9" s="11842"/>
      <c r="X9" s="12295"/>
      <c r="Y9" s="12748"/>
      <c r="Z9" s="13201"/>
      <c r="AA9" s="13654"/>
      <c r="AB9" s="14107"/>
      <c r="AC9" s="14560"/>
      <c r="AD9" s="15013"/>
      <c r="AE9" s="15466">
        <v>89</v>
      </c>
      <c r="AF9" s="15919">
        <v>13</v>
      </c>
      <c r="AG9" s="16372">
        <v>43</v>
      </c>
      <c r="AH9" s="16825">
        <v>78</v>
      </c>
      <c r="AI9" s="17278">
        <v>70</v>
      </c>
      <c r="AJ9" s="17731">
        <v>42</v>
      </c>
      <c r="AK9" s="18184">
        <v>68</v>
      </c>
      <c r="AL9" s="18637">
        <v>29</v>
      </c>
      <c r="AM9" s="19090">
        <v>41</v>
      </c>
      <c r="AS9" s="7752">
        <f t="shared" si="0"/>
        <v>0</v>
      </c>
      <c r="AT9" s="7752">
        <f t="shared" si="1"/>
        <v>384</v>
      </c>
      <c r="AV9" s="7758" t="str">
        <f t="shared" si="3"/>
        <v/>
      </c>
      <c r="AW9" s="7758" t="str">
        <f t="shared" si="2"/>
        <v/>
      </c>
    </row>
    <row r="10" spans="1:49" ht="15" hidden="1" x14ac:dyDescent="0.25">
      <c r="A10" s="7766" t="s">
        <v>889</v>
      </c>
      <c r="B10" s="8219" t="s">
        <v>729</v>
      </c>
      <c r="C10" s="8672" t="s">
        <v>702</v>
      </c>
      <c r="D10" s="9125" t="s">
        <v>471</v>
      </c>
      <c r="E10" s="9578" t="s">
        <v>877</v>
      </c>
      <c r="G10" s="10031" t="s">
        <v>919</v>
      </c>
      <c r="T10" s="10484"/>
      <c r="U10" s="10937"/>
      <c r="V10" s="11390"/>
      <c r="W10" s="11843"/>
      <c r="X10" s="12296"/>
      <c r="Y10" s="12749"/>
      <c r="Z10" s="13202"/>
      <c r="AA10" s="13655"/>
      <c r="AB10" s="14108"/>
      <c r="AC10" s="14561"/>
      <c r="AD10" s="15014"/>
      <c r="AE10" s="15467"/>
      <c r="AF10" s="15920"/>
      <c r="AG10" s="16373"/>
      <c r="AH10" s="16826"/>
      <c r="AI10" s="17279">
        <v>34</v>
      </c>
      <c r="AJ10" s="17732">
        <v>22</v>
      </c>
      <c r="AK10" s="18185">
        <v>27</v>
      </c>
      <c r="AL10" s="18638">
        <v>37</v>
      </c>
      <c r="AM10" s="19091">
        <v>24</v>
      </c>
      <c r="AS10" s="7752">
        <f t="shared" si="0"/>
        <v>0</v>
      </c>
      <c r="AT10" s="7752">
        <f t="shared" si="1"/>
        <v>144</v>
      </c>
      <c r="AV10" s="7758" t="str">
        <f t="shared" si="3"/>
        <v/>
      </c>
      <c r="AW10" s="7758" t="str">
        <f t="shared" si="2"/>
        <v/>
      </c>
    </row>
    <row r="11" spans="1:49" ht="15" hidden="1" x14ac:dyDescent="0.25">
      <c r="A11" s="7767" t="s">
        <v>889</v>
      </c>
      <c r="B11" s="8220" t="s">
        <v>790</v>
      </c>
      <c r="C11" s="8673" t="s">
        <v>702</v>
      </c>
      <c r="D11" s="9126" t="s">
        <v>471</v>
      </c>
      <c r="E11" s="9579" t="s">
        <v>877</v>
      </c>
      <c r="G11" s="10032" t="s">
        <v>919</v>
      </c>
      <c r="T11" s="10485">
        <v>11</v>
      </c>
      <c r="U11" s="10938">
        <v>24</v>
      </c>
      <c r="V11" s="11391">
        <v>51</v>
      </c>
      <c r="W11" s="11844">
        <v>35</v>
      </c>
      <c r="X11" s="12297">
        <v>54</v>
      </c>
      <c r="Y11" s="12750">
        <v>64</v>
      </c>
      <c r="Z11" s="13203">
        <v>46</v>
      </c>
      <c r="AA11" s="13656">
        <v>45</v>
      </c>
      <c r="AB11" s="14109"/>
      <c r="AC11" s="14562"/>
      <c r="AD11" s="15015"/>
      <c r="AE11" s="15468"/>
      <c r="AF11" s="15921"/>
      <c r="AG11" s="16374"/>
      <c r="AH11" s="16827"/>
      <c r="AI11" s="17280"/>
      <c r="AJ11" s="17733"/>
      <c r="AK11" s="18186"/>
      <c r="AL11" s="18639"/>
      <c r="AM11" s="19092"/>
      <c r="AS11" s="7752">
        <f t="shared" si="0"/>
        <v>330</v>
      </c>
      <c r="AT11" s="7752">
        <f t="shared" si="1"/>
        <v>0</v>
      </c>
      <c r="AV11" s="7758">
        <f t="shared" si="3"/>
        <v>0</v>
      </c>
      <c r="AW11" s="7758">
        <f t="shared" si="2"/>
        <v>0</v>
      </c>
    </row>
    <row r="12" spans="1:49" ht="15" hidden="1" x14ac:dyDescent="0.25">
      <c r="A12" s="7768" t="s">
        <v>889</v>
      </c>
      <c r="B12" s="8221" t="s">
        <v>893</v>
      </c>
      <c r="C12" s="8674" t="s">
        <v>702</v>
      </c>
      <c r="D12" s="9127" t="s">
        <v>471</v>
      </c>
      <c r="E12" s="9580" t="s">
        <v>877</v>
      </c>
      <c r="G12" s="10033" t="s">
        <v>919</v>
      </c>
      <c r="T12" s="10486">
        <v>36</v>
      </c>
      <c r="U12" s="10939">
        <v>17</v>
      </c>
      <c r="V12" s="11392">
        <v>32</v>
      </c>
      <c r="W12" s="11845">
        <v>27</v>
      </c>
      <c r="X12" s="12298">
        <v>27</v>
      </c>
      <c r="Y12" s="12751">
        <v>47</v>
      </c>
      <c r="Z12" s="13204">
        <v>25</v>
      </c>
      <c r="AA12" s="13657">
        <v>24</v>
      </c>
      <c r="AB12" s="14110">
        <v>50</v>
      </c>
      <c r="AC12" s="14563">
        <v>58</v>
      </c>
      <c r="AD12" s="15016">
        <v>69</v>
      </c>
      <c r="AE12" s="15469">
        <v>21</v>
      </c>
      <c r="AF12" s="15922">
        <v>1</v>
      </c>
      <c r="AG12" s="16375">
        <v>-1</v>
      </c>
      <c r="AH12" s="16828">
        <v>0</v>
      </c>
      <c r="AI12" s="17281"/>
      <c r="AJ12" s="17734">
        <v>-1</v>
      </c>
      <c r="AK12" s="18187"/>
      <c r="AL12" s="18640"/>
      <c r="AM12" s="19093"/>
      <c r="AS12" s="7752">
        <f t="shared" si="0"/>
        <v>235</v>
      </c>
      <c r="AT12" s="7752">
        <f t="shared" si="1"/>
        <v>-1</v>
      </c>
      <c r="AV12" s="7758">
        <f t="shared" si="3"/>
        <v>0</v>
      </c>
      <c r="AW12" s="7758">
        <f t="shared" si="2"/>
        <v>-4.2553191489361703E-3</v>
      </c>
    </row>
    <row r="13" spans="1:49" ht="15" hidden="1" x14ac:dyDescent="0.25">
      <c r="A13" s="7769" t="s">
        <v>889</v>
      </c>
      <c r="B13" s="8222" t="s">
        <v>802</v>
      </c>
      <c r="C13" s="8675" t="s">
        <v>722</v>
      </c>
      <c r="D13" s="9128" t="s">
        <v>471</v>
      </c>
      <c r="E13" s="9581" t="s">
        <v>877</v>
      </c>
      <c r="G13" s="10034" t="s">
        <v>919</v>
      </c>
      <c r="T13" s="10487">
        <v>16</v>
      </c>
      <c r="U13" s="10940">
        <v>27</v>
      </c>
      <c r="V13" s="11393">
        <v>33</v>
      </c>
      <c r="W13" s="11846">
        <v>16</v>
      </c>
      <c r="X13" s="12299">
        <v>32</v>
      </c>
      <c r="Y13" s="12752">
        <v>71</v>
      </c>
      <c r="Z13" s="13205">
        <v>38</v>
      </c>
      <c r="AA13" s="13658">
        <v>47</v>
      </c>
      <c r="AB13" s="14111"/>
      <c r="AC13" s="14564"/>
      <c r="AD13" s="15017"/>
      <c r="AE13" s="15470"/>
      <c r="AF13" s="15923"/>
      <c r="AG13" s="16376"/>
      <c r="AH13" s="16829"/>
      <c r="AI13" s="17282"/>
      <c r="AJ13" s="17735"/>
      <c r="AK13" s="18188"/>
      <c r="AL13" s="18641"/>
      <c r="AM13" s="19094"/>
      <c r="AS13" s="7752">
        <f t="shared" si="0"/>
        <v>280</v>
      </c>
      <c r="AT13" s="7752">
        <f t="shared" si="1"/>
        <v>0</v>
      </c>
      <c r="AV13" s="7758">
        <f t="shared" si="3"/>
        <v>0</v>
      </c>
      <c r="AW13" s="7758">
        <f t="shared" si="2"/>
        <v>0</v>
      </c>
    </row>
    <row r="14" spans="1:49" ht="15" hidden="1" x14ac:dyDescent="0.25">
      <c r="A14" s="7770" t="s">
        <v>889</v>
      </c>
      <c r="B14" s="8223" t="s">
        <v>789</v>
      </c>
      <c r="C14" s="8676" t="s">
        <v>722</v>
      </c>
      <c r="D14" s="9129" t="s">
        <v>471</v>
      </c>
      <c r="E14" s="9582" t="s">
        <v>877</v>
      </c>
      <c r="G14" s="10035" t="s">
        <v>919</v>
      </c>
      <c r="T14" s="10488">
        <v>31</v>
      </c>
      <c r="U14" s="10941">
        <v>27</v>
      </c>
      <c r="V14" s="11394">
        <v>45</v>
      </c>
      <c r="W14" s="11847">
        <v>29</v>
      </c>
      <c r="X14" s="12300">
        <v>46</v>
      </c>
      <c r="Y14" s="12753">
        <v>33</v>
      </c>
      <c r="Z14" s="13206">
        <v>17</v>
      </c>
      <c r="AA14" s="13659">
        <v>31</v>
      </c>
      <c r="AB14" s="14112">
        <v>34</v>
      </c>
      <c r="AC14" s="14565">
        <v>10</v>
      </c>
      <c r="AD14" s="15018">
        <v>44</v>
      </c>
      <c r="AE14" s="15471">
        <v>82</v>
      </c>
      <c r="AF14" s="15924">
        <v>24</v>
      </c>
      <c r="AG14" s="16377">
        <v>35</v>
      </c>
      <c r="AH14" s="16830">
        <v>62</v>
      </c>
      <c r="AI14" s="17283"/>
      <c r="AJ14" s="17736"/>
      <c r="AK14" s="18189"/>
      <c r="AL14" s="18642"/>
      <c r="AM14" s="19095"/>
      <c r="AS14" s="7752">
        <f t="shared" si="0"/>
        <v>259</v>
      </c>
      <c r="AT14" s="7752">
        <f t="shared" si="1"/>
        <v>121</v>
      </c>
      <c r="AV14" s="7758">
        <f t="shared" si="3"/>
        <v>0</v>
      </c>
      <c r="AW14" s="7758">
        <f t="shared" si="2"/>
        <v>0.46718146718146719</v>
      </c>
    </row>
    <row r="15" spans="1:49" ht="15" hidden="1" x14ac:dyDescent="0.25">
      <c r="A15" s="7771" t="s">
        <v>889</v>
      </c>
      <c r="B15" s="8224" t="s">
        <v>801</v>
      </c>
      <c r="C15" s="8677" t="s">
        <v>722</v>
      </c>
      <c r="D15" s="9130" t="s">
        <v>471</v>
      </c>
      <c r="E15" s="9583" t="s">
        <v>877</v>
      </c>
      <c r="G15" s="10036" t="s">
        <v>919</v>
      </c>
      <c r="T15" s="10489"/>
      <c r="U15" s="10942"/>
      <c r="V15" s="11395"/>
      <c r="W15" s="11848"/>
      <c r="X15" s="12301"/>
      <c r="Y15" s="12754"/>
      <c r="Z15" s="13207"/>
      <c r="AA15" s="13660"/>
      <c r="AB15" s="14113">
        <v>31</v>
      </c>
      <c r="AC15" s="14566">
        <v>45</v>
      </c>
      <c r="AD15" s="15019">
        <v>36</v>
      </c>
      <c r="AE15" s="15472">
        <v>83</v>
      </c>
      <c r="AF15" s="15925">
        <v>28</v>
      </c>
      <c r="AG15" s="16378">
        <v>59</v>
      </c>
      <c r="AH15" s="16831">
        <v>67</v>
      </c>
      <c r="AI15" s="17284"/>
      <c r="AJ15" s="17737"/>
      <c r="AK15" s="18190"/>
      <c r="AL15" s="18643"/>
      <c r="AM15" s="19096"/>
      <c r="AS15" s="7752">
        <f t="shared" si="0"/>
        <v>0</v>
      </c>
      <c r="AT15" s="7752">
        <f t="shared" si="1"/>
        <v>154</v>
      </c>
      <c r="AV15" s="7758" t="str">
        <f t="shared" si="3"/>
        <v/>
      </c>
      <c r="AW15" s="7758" t="str">
        <f t="shared" si="2"/>
        <v/>
      </c>
    </row>
    <row r="16" spans="1:49" ht="15" hidden="1" x14ac:dyDescent="0.25">
      <c r="A16" s="7772" t="s">
        <v>889</v>
      </c>
      <c r="B16" s="8225" t="s">
        <v>894</v>
      </c>
      <c r="C16" s="8678" t="s">
        <v>722</v>
      </c>
      <c r="D16" s="9131" t="s">
        <v>471</v>
      </c>
      <c r="E16" s="9584" t="s">
        <v>877</v>
      </c>
      <c r="G16" s="10037" t="s">
        <v>919</v>
      </c>
      <c r="T16" s="10490">
        <v>7</v>
      </c>
      <c r="U16" s="10943">
        <v>29</v>
      </c>
      <c r="V16" s="11396">
        <v>28</v>
      </c>
      <c r="W16" s="11849">
        <v>36</v>
      </c>
      <c r="X16" s="12302">
        <v>44</v>
      </c>
      <c r="Y16" s="12755">
        <v>41</v>
      </c>
      <c r="Z16" s="13208">
        <v>36</v>
      </c>
      <c r="AA16" s="13661">
        <v>35</v>
      </c>
      <c r="AB16" s="14114">
        <v>54</v>
      </c>
      <c r="AC16" s="14567">
        <v>15</v>
      </c>
      <c r="AD16" s="15020">
        <v>16</v>
      </c>
      <c r="AE16" s="15473"/>
      <c r="AF16" s="15926"/>
      <c r="AG16" s="16379"/>
      <c r="AH16" s="16832"/>
      <c r="AI16" s="17285"/>
      <c r="AJ16" s="17738"/>
      <c r="AK16" s="18191"/>
      <c r="AL16" s="18644"/>
      <c r="AM16" s="19097"/>
      <c r="AS16" s="7752">
        <f t="shared" si="0"/>
        <v>256</v>
      </c>
      <c r="AT16" s="7752">
        <f t="shared" si="1"/>
        <v>0</v>
      </c>
      <c r="AV16" s="7758">
        <f t="shared" si="3"/>
        <v>0</v>
      </c>
      <c r="AW16" s="7758">
        <f t="shared" si="2"/>
        <v>0</v>
      </c>
    </row>
    <row r="17" spans="1:49" ht="15" hidden="1" x14ac:dyDescent="0.25">
      <c r="A17" s="7773" t="s">
        <v>889</v>
      </c>
      <c r="B17" s="8226" t="s">
        <v>892</v>
      </c>
      <c r="C17" s="8679" t="s">
        <v>703</v>
      </c>
      <c r="D17" s="9132" t="s">
        <v>471</v>
      </c>
      <c r="E17" s="9585" t="s">
        <v>877</v>
      </c>
      <c r="G17" s="10038" t="s">
        <v>919</v>
      </c>
      <c r="T17" s="10491"/>
      <c r="U17" s="10944"/>
      <c r="V17" s="11397"/>
      <c r="W17" s="11850"/>
      <c r="X17" s="12303"/>
      <c r="Y17" s="12756"/>
      <c r="Z17" s="13209"/>
      <c r="AA17" s="13662"/>
      <c r="AB17" s="14115">
        <v>24</v>
      </c>
      <c r="AC17" s="14568">
        <v>14</v>
      </c>
      <c r="AD17" s="15021">
        <v>18</v>
      </c>
      <c r="AE17" s="15474">
        <v>19</v>
      </c>
      <c r="AF17" s="15927">
        <v>12</v>
      </c>
      <c r="AG17" s="16380">
        <v>13</v>
      </c>
      <c r="AH17" s="16833">
        <v>22</v>
      </c>
      <c r="AI17" s="17286"/>
      <c r="AJ17" s="17739"/>
      <c r="AK17" s="18192"/>
      <c r="AL17" s="18645"/>
      <c r="AM17" s="19098"/>
      <c r="AS17" s="7752">
        <f t="shared" si="0"/>
        <v>0</v>
      </c>
      <c r="AT17" s="7752">
        <f t="shared" si="1"/>
        <v>47</v>
      </c>
      <c r="AV17" s="7758" t="str">
        <f t="shared" si="3"/>
        <v/>
      </c>
      <c r="AW17" s="7758" t="str">
        <f t="shared" si="2"/>
        <v/>
      </c>
    </row>
    <row r="18" spans="1:49" ht="15" hidden="1" x14ac:dyDescent="0.25">
      <c r="A18" s="7774" t="s">
        <v>889</v>
      </c>
      <c r="B18" s="8227" t="s">
        <v>730</v>
      </c>
      <c r="C18" s="8680" t="s">
        <v>703</v>
      </c>
      <c r="D18" s="9133" t="s">
        <v>471</v>
      </c>
      <c r="E18" s="9586" t="s">
        <v>877</v>
      </c>
      <c r="G18" s="10039" t="s">
        <v>919</v>
      </c>
      <c r="T18" s="10492"/>
      <c r="U18" s="10945"/>
      <c r="V18" s="11398"/>
      <c r="W18" s="11851"/>
      <c r="X18" s="12304"/>
      <c r="Y18" s="12757"/>
      <c r="Z18" s="13210"/>
      <c r="AA18" s="13663"/>
      <c r="AB18" s="14116">
        <v>66</v>
      </c>
      <c r="AC18" s="14569">
        <v>51</v>
      </c>
      <c r="AD18" s="15022">
        <v>47</v>
      </c>
      <c r="AE18" s="15475">
        <v>111</v>
      </c>
      <c r="AF18" s="15928">
        <v>37</v>
      </c>
      <c r="AG18" s="16381">
        <v>54</v>
      </c>
      <c r="AH18" s="16834">
        <v>84</v>
      </c>
      <c r="AI18" s="17287">
        <v>63</v>
      </c>
      <c r="AJ18" s="17740">
        <v>47</v>
      </c>
      <c r="AK18" s="18193">
        <v>108</v>
      </c>
      <c r="AL18" s="18646">
        <v>51</v>
      </c>
      <c r="AM18" s="19099">
        <v>46</v>
      </c>
      <c r="AS18" s="7752">
        <f t="shared" si="0"/>
        <v>0</v>
      </c>
      <c r="AT18" s="7752">
        <f t="shared" si="1"/>
        <v>490</v>
      </c>
      <c r="AV18" s="7758" t="str">
        <f t="shared" si="3"/>
        <v/>
      </c>
      <c r="AW18" s="7758" t="str">
        <f t="shared" si="2"/>
        <v/>
      </c>
    </row>
    <row r="19" spans="1:49" ht="15" hidden="1" x14ac:dyDescent="0.25">
      <c r="A19" s="7775" t="s">
        <v>889</v>
      </c>
      <c r="B19" s="8228" t="s">
        <v>731</v>
      </c>
      <c r="C19" s="8681" t="s">
        <v>703</v>
      </c>
      <c r="D19" s="9134" t="s">
        <v>471</v>
      </c>
      <c r="E19" s="9587" t="s">
        <v>877</v>
      </c>
      <c r="G19" s="10040" t="s">
        <v>919</v>
      </c>
      <c r="T19" s="10493"/>
      <c r="U19" s="10946"/>
      <c r="V19" s="11399"/>
      <c r="W19" s="11852"/>
      <c r="X19" s="12305"/>
      <c r="Y19" s="12758"/>
      <c r="Z19" s="13211"/>
      <c r="AA19" s="13664"/>
      <c r="AB19" s="14117">
        <v>39</v>
      </c>
      <c r="AC19" s="14570">
        <v>47</v>
      </c>
      <c r="AD19" s="15023">
        <v>74</v>
      </c>
      <c r="AE19" s="15476">
        <v>67</v>
      </c>
      <c r="AF19" s="15929">
        <v>49</v>
      </c>
      <c r="AG19" s="16382">
        <v>61</v>
      </c>
      <c r="AH19" s="16835">
        <v>83</v>
      </c>
      <c r="AI19" s="17288">
        <v>80</v>
      </c>
      <c r="AJ19" s="17741">
        <v>88</v>
      </c>
      <c r="AK19" s="18194">
        <v>69</v>
      </c>
      <c r="AL19" s="18647">
        <v>77</v>
      </c>
      <c r="AM19" s="19100">
        <v>91</v>
      </c>
      <c r="AS19" s="7752">
        <f t="shared" si="0"/>
        <v>0</v>
      </c>
      <c r="AT19" s="7752">
        <f t="shared" si="1"/>
        <v>598</v>
      </c>
      <c r="AV19" s="7758" t="str">
        <f t="shared" si="3"/>
        <v/>
      </c>
      <c r="AW19" s="7758" t="str">
        <f t="shared" si="2"/>
        <v/>
      </c>
    </row>
    <row r="20" spans="1:49" ht="15" hidden="1" x14ac:dyDescent="0.25">
      <c r="A20" s="7776" t="s">
        <v>889</v>
      </c>
      <c r="B20" s="8229" t="s">
        <v>894</v>
      </c>
      <c r="C20" s="8682" t="s">
        <v>703</v>
      </c>
      <c r="D20" s="9135" t="s">
        <v>471</v>
      </c>
      <c r="E20" s="9588" t="s">
        <v>877</v>
      </c>
      <c r="G20" s="10041" t="s">
        <v>919</v>
      </c>
      <c r="T20" s="10494"/>
      <c r="U20" s="10947"/>
      <c r="V20" s="11400"/>
      <c r="W20" s="11853"/>
      <c r="X20" s="12306"/>
      <c r="Y20" s="12759"/>
      <c r="Z20" s="13212"/>
      <c r="AA20" s="13665"/>
      <c r="AB20" s="14118"/>
      <c r="AC20" s="14571"/>
      <c r="AD20" s="15024"/>
      <c r="AE20" s="15477">
        <v>45</v>
      </c>
      <c r="AF20" s="15930">
        <v>17</v>
      </c>
      <c r="AG20" s="16383">
        <v>18</v>
      </c>
      <c r="AH20" s="16836">
        <v>23</v>
      </c>
      <c r="AI20" s="17289"/>
      <c r="AJ20" s="17742"/>
      <c r="AK20" s="18195"/>
      <c r="AL20" s="18648"/>
      <c r="AM20" s="19101"/>
      <c r="AS20" s="7752">
        <f t="shared" si="0"/>
        <v>0</v>
      </c>
      <c r="AT20" s="7752">
        <f t="shared" si="1"/>
        <v>58</v>
      </c>
      <c r="AV20" s="7758" t="str">
        <f t="shared" si="3"/>
        <v/>
      </c>
      <c r="AW20" s="7758" t="str">
        <f t="shared" si="2"/>
        <v/>
      </c>
    </row>
    <row r="21" spans="1:49" ht="15" hidden="1" x14ac:dyDescent="0.25">
      <c r="A21" s="7777" t="s">
        <v>889</v>
      </c>
      <c r="B21" s="8230" t="s">
        <v>760</v>
      </c>
      <c r="C21" s="8683" t="s">
        <v>711</v>
      </c>
      <c r="D21" s="9136" t="s">
        <v>471</v>
      </c>
      <c r="E21" s="9589" t="s">
        <v>877</v>
      </c>
      <c r="G21" s="10042" t="s">
        <v>919</v>
      </c>
      <c r="T21" s="10495">
        <v>10</v>
      </c>
      <c r="U21" s="10948">
        <v>13</v>
      </c>
      <c r="V21" s="11401">
        <v>35</v>
      </c>
      <c r="W21" s="11854">
        <v>41</v>
      </c>
      <c r="X21" s="12307">
        <v>30</v>
      </c>
      <c r="Y21" s="12760">
        <v>59</v>
      </c>
      <c r="Z21" s="13213">
        <v>36</v>
      </c>
      <c r="AA21" s="13666">
        <v>35</v>
      </c>
      <c r="AB21" s="14119">
        <v>58</v>
      </c>
      <c r="AC21" s="14572">
        <v>39</v>
      </c>
      <c r="AD21" s="15025">
        <v>48</v>
      </c>
      <c r="AE21" s="15478">
        <v>67</v>
      </c>
      <c r="AF21" s="15931">
        <v>17</v>
      </c>
      <c r="AG21" s="16384">
        <v>33</v>
      </c>
      <c r="AH21" s="16837">
        <v>48</v>
      </c>
      <c r="AI21" s="17290"/>
      <c r="AJ21" s="17743"/>
      <c r="AK21" s="18196"/>
      <c r="AL21" s="18649"/>
      <c r="AM21" s="19102"/>
      <c r="AS21" s="7752">
        <f t="shared" si="0"/>
        <v>259</v>
      </c>
      <c r="AT21" s="7752">
        <f t="shared" si="1"/>
        <v>98</v>
      </c>
      <c r="AV21" s="7758">
        <f t="shared" si="3"/>
        <v>0</v>
      </c>
      <c r="AW21" s="7758">
        <f t="shared" si="2"/>
        <v>0.3783783783783784</v>
      </c>
    </row>
    <row r="22" spans="1:49" ht="15" hidden="1" x14ac:dyDescent="0.25">
      <c r="A22" s="7778" t="s">
        <v>889</v>
      </c>
      <c r="B22" s="8231" t="s">
        <v>895</v>
      </c>
      <c r="C22" s="8684" t="s">
        <v>711</v>
      </c>
      <c r="D22" s="9137" t="s">
        <v>471</v>
      </c>
      <c r="E22" s="9590" t="s">
        <v>877</v>
      </c>
      <c r="G22" s="10043" t="s">
        <v>919</v>
      </c>
      <c r="T22" s="10496">
        <v>1</v>
      </c>
      <c r="U22" s="10949">
        <v>1</v>
      </c>
      <c r="V22" s="11402">
        <v>4</v>
      </c>
      <c r="W22" s="11855">
        <v>3</v>
      </c>
      <c r="X22" s="12308">
        <v>3</v>
      </c>
      <c r="Y22" s="12761"/>
      <c r="Z22" s="13214">
        <v>2</v>
      </c>
      <c r="AA22" s="13667">
        <v>0</v>
      </c>
      <c r="AB22" s="14120">
        <v>26</v>
      </c>
      <c r="AC22" s="14573">
        <v>19</v>
      </c>
      <c r="AD22" s="15026">
        <v>29</v>
      </c>
      <c r="AE22" s="15479">
        <v>39</v>
      </c>
      <c r="AF22" s="15932">
        <v>3</v>
      </c>
      <c r="AG22" s="16385">
        <v>10</v>
      </c>
      <c r="AH22" s="16838">
        <v>35</v>
      </c>
      <c r="AI22" s="17291"/>
      <c r="AJ22" s="17744"/>
      <c r="AK22" s="18197"/>
      <c r="AL22" s="18650"/>
      <c r="AM22" s="19103"/>
      <c r="AS22" s="7752">
        <f t="shared" si="0"/>
        <v>14</v>
      </c>
      <c r="AT22" s="7752">
        <f t="shared" si="1"/>
        <v>48</v>
      </c>
      <c r="AV22" s="7758" t="str">
        <f t="shared" si="3"/>
        <v/>
      </c>
      <c r="AW22" s="7758">
        <f t="shared" si="2"/>
        <v>3.4285714285714284</v>
      </c>
    </row>
    <row r="23" spans="1:49" ht="15" hidden="1" x14ac:dyDescent="0.25">
      <c r="A23" s="7779" t="s">
        <v>889</v>
      </c>
      <c r="B23" s="8232" t="s">
        <v>761</v>
      </c>
      <c r="C23" s="8685" t="s">
        <v>711</v>
      </c>
      <c r="D23" s="9138" t="s">
        <v>471</v>
      </c>
      <c r="E23" s="9591" t="s">
        <v>877</v>
      </c>
      <c r="G23" s="10044" t="s">
        <v>919</v>
      </c>
      <c r="T23" s="10497">
        <v>14</v>
      </c>
      <c r="U23" s="10950">
        <v>9</v>
      </c>
      <c r="V23" s="11403">
        <v>31</v>
      </c>
      <c r="W23" s="11856">
        <v>14</v>
      </c>
      <c r="X23" s="12309">
        <v>32</v>
      </c>
      <c r="Y23" s="12762">
        <v>50</v>
      </c>
      <c r="Z23" s="13215">
        <v>20</v>
      </c>
      <c r="AA23" s="13668">
        <v>25</v>
      </c>
      <c r="AB23" s="14121">
        <v>44</v>
      </c>
      <c r="AC23" s="14574">
        <v>24</v>
      </c>
      <c r="AD23" s="15027">
        <v>49</v>
      </c>
      <c r="AE23" s="15480">
        <v>61</v>
      </c>
      <c r="AF23" s="15933">
        <v>19</v>
      </c>
      <c r="AG23" s="16386">
        <v>36</v>
      </c>
      <c r="AH23" s="16839">
        <v>41</v>
      </c>
      <c r="AI23" s="17292"/>
      <c r="AJ23" s="17745"/>
      <c r="AK23" s="18198"/>
      <c r="AL23" s="18651"/>
      <c r="AM23" s="19104"/>
      <c r="AS23" s="7752">
        <f t="shared" si="0"/>
        <v>195</v>
      </c>
      <c r="AT23" s="7752">
        <f t="shared" si="1"/>
        <v>96</v>
      </c>
      <c r="AV23" s="7758">
        <f t="shared" si="3"/>
        <v>0</v>
      </c>
      <c r="AW23" s="7758">
        <f t="shared" si="2"/>
        <v>0.49230769230769234</v>
      </c>
    </row>
    <row r="24" spans="1:49" ht="15" hidden="1" x14ac:dyDescent="0.25">
      <c r="A24" s="7780" t="s">
        <v>889</v>
      </c>
      <c r="B24" s="8233" t="s">
        <v>896</v>
      </c>
      <c r="C24" s="8686" t="s">
        <v>711</v>
      </c>
      <c r="D24" s="9139" t="s">
        <v>471</v>
      </c>
      <c r="E24" s="9592" t="s">
        <v>877</v>
      </c>
      <c r="G24" s="10045" t="s">
        <v>919</v>
      </c>
      <c r="T24" s="10498">
        <v>15</v>
      </c>
      <c r="U24" s="10951">
        <v>7</v>
      </c>
      <c r="V24" s="11404">
        <v>30</v>
      </c>
      <c r="W24" s="11857">
        <v>21</v>
      </c>
      <c r="X24" s="12310">
        <v>20</v>
      </c>
      <c r="Y24" s="12763">
        <v>33</v>
      </c>
      <c r="Z24" s="13216">
        <v>27</v>
      </c>
      <c r="AA24" s="13669">
        <v>25</v>
      </c>
      <c r="AB24" s="14122">
        <v>51</v>
      </c>
      <c r="AC24" s="14575">
        <v>32</v>
      </c>
      <c r="AD24" s="15028">
        <v>36</v>
      </c>
      <c r="AE24" s="15481">
        <v>57</v>
      </c>
      <c r="AF24" s="15934">
        <v>24</v>
      </c>
      <c r="AG24" s="16387">
        <v>23</v>
      </c>
      <c r="AH24" s="16840">
        <v>36</v>
      </c>
      <c r="AI24" s="17293"/>
      <c r="AJ24" s="17746"/>
      <c r="AK24" s="18199"/>
      <c r="AL24" s="18652"/>
      <c r="AM24" s="19105"/>
      <c r="AS24" s="7752">
        <f t="shared" si="0"/>
        <v>178</v>
      </c>
      <c r="AT24" s="7752">
        <f t="shared" si="1"/>
        <v>83</v>
      </c>
      <c r="AV24" s="7758">
        <f t="shared" si="3"/>
        <v>0</v>
      </c>
      <c r="AW24" s="7758">
        <f t="shared" si="2"/>
        <v>0.46629213483146065</v>
      </c>
    </row>
    <row r="25" spans="1:49" ht="15" hidden="1" x14ac:dyDescent="0.25">
      <c r="A25" s="7781" t="s">
        <v>889</v>
      </c>
      <c r="B25" s="8234" t="s">
        <v>802</v>
      </c>
      <c r="C25" s="8687" t="s">
        <v>720</v>
      </c>
      <c r="D25" s="9140" t="s">
        <v>471</v>
      </c>
      <c r="E25" s="9593" t="s">
        <v>877</v>
      </c>
      <c r="G25" s="10046" t="s">
        <v>919</v>
      </c>
      <c r="T25" s="10499"/>
      <c r="U25" s="10952"/>
      <c r="V25" s="11405"/>
      <c r="W25" s="11858"/>
      <c r="X25" s="12311"/>
      <c r="Y25" s="12764"/>
      <c r="Z25" s="13217"/>
      <c r="AA25" s="13670"/>
      <c r="AB25" s="14123">
        <v>85</v>
      </c>
      <c r="AC25" s="14576">
        <v>69</v>
      </c>
      <c r="AD25" s="15029">
        <v>43</v>
      </c>
      <c r="AE25" s="15482">
        <v>67</v>
      </c>
      <c r="AF25" s="15935">
        <v>21</v>
      </c>
      <c r="AG25" s="16388">
        <v>44</v>
      </c>
      <c r="AH25" s="16841">
        <v>41</v>
      </c>
      <c r="AI25" s="17294"/>
      <c r="AJ25" s="17747"/>
      <c r="AK25" s="18200"/>
      <c r="AL25" s="18653"/>
      <c r="AM25" s="19106"/>
      <c r="AS25" s="7752">
        <f t="shared" si="0"/>
        <v>0</v>
      </c>
      <c r="AT25" s="7752">
        <f t="shared" si="1"/>
        <v>106</v>
      </c>
      <c r="AV25" s="7758" t="str">
        <f t="shared" si="3"/>
        <v/>
      </c>
      <c r="AW25" s="7758" t="str">
        <f t="shared" si="2"/>
        <v/>
      </c>
    </row>
    <row r="26" spans="1:49" ht="15" hidden="1" x14ac:dyDescent="0.25">
      <c r="A26" s="7782" t="s">
        <v>889</v>
      </c>
      <c r="B26" s="8235" t="s">
        <v>790</v>
      </c>
      <c r="C26" s="8688" t="s">
        <v>720</v>
      </c>
      <c r="D26" s="9141" t="s">
        <v>471</v>
      </c>
      <c r="E26" s="9594" t="s">
        <v>877</v>
      </c>
      <c r="G26" s="10047" t="s">
        <v>919</v>
      </c>
      <c r="T26" s="10500"/>
      <c r="U26" s="10953"/>
      <c r="V26" s="11406"/>
      <c r="W26" s="11859"/>
      <c r="X26" s="12312"/>
      <c r="Y26" s="12765"/>
      <c r="Z26" s="13218"/>
      <c r="AA26" s="13671"/>
      <c r="AB26" s="14124">
        <v>49</v>
      </c>
      <c r="AC26" s="14577">
        <v>41</v>
      </c>
      <c r="AD26" s="15030">
        <v>48</v>
      </c>
      <c r="AE26" s="15483">
        <v>77</v>
      </c>
      <c r="AF26" s="15936">
        <v>31</v>
      </c>
      <c r="AG26" s="16389">
        <v>26</v>
      </c>
      <c r="AH26" s="16842">
        <v>33</v>
      </c>
      <c r="AI26" s="17295"/>
      <c r="AJ26" s="17748"/>
      <c r="AK26" s="18201"/>
      <c r="AL26" s="18654"/>
      <c r="AM26" s="19107"/>
      <c r="AS26" s="7752">
        <f t="shared" si="0"/>
        <v>0</v>
      </c>
      <c r="AT26" s="7752">
        <f t="shared" si="1"/>
        <v>90</v>
      </c>
      <c r="AV26" s="7758" t="str">
        <f t="shared" si="3"/>
        <v/>
      </c>
      <c r="AW26" s="7758" t="str">
        <f t="shared" si="2"/>
        <v/>
      </c>
    </row>
    <row r="27" spans="1:49" ht="15" hidden="1" x14ac:dyDescent="0.25">
      <c r="A27" s="7783" t="s">
        <v>889</v>
      </c>
      <c r="B27" s="8236" t="s">
        <v>737</v>
      </c>
      <c r="C27" s="8689" t="s">
        <v>705</v>
      </c>
      <c r="D27" s="9142" t="s">
        <v>470</v>
      </c>
      <c r="E27" s="9595" t="s">
        <v>877</v>
      </c>
      <c r="G27" s="10048" t="s">
        <v>919</v>
      </c>
      <c r="T27" s="10501"/>
      <c r="U27" s="10954"/>
      <c r="V27" s="11407"/>
      <c r="W27" s="11860"/>
      <c r="X27" s="12313"/>
      <c r="Y27" s="12766">
        <v>2</v>
      </c>
      <c r="Z27" s="13219">
        <v>22</v>
      </c>
      <c r="AA27" s="13672">
        <v>14</v>
      </c>
      <c r="AB27" s="14125">
        <v>19</v>
      </c>
      <c r="AC27" s="14578">
        <v>9</v>
      </c>
      <c r="AD27" s="15031">
        <v>4</v>
      </c>
      <c r="AE27" s="15484">
        <v>10</v>
      </c>
      <c r="AF27" s="15937"/>
      <c r="AG27" s="16390"/>
      <c r="AH27" s="16843"/>
      <c r="AI27" s="17296"/>
      <c r="AJ27" s="17749"/>
      <c r="AK27" s="18202"/>
      <c r="AL27" s="18655"/>
      <c r="AM27" s="19108"/>
      <c r="AS27" s="7752">
        <f t="shared" si="0"/>
        <v>38</v>
      </c>
      <c r="AT27" s="7752">
        <f t="shared" si="1"/>
        <v>0</v>
      </c>
      <c r="AV27" s="7758">
        <f t="shared" si="3"/>
        <v>0</v>
      </c>
      <c r="AW27" s="7758">
        <f t="shared" si="2"/>
        <v>0</v>
      </c>
    </row>
    <row r="28" spans="1:49" ht="15" hidden="1" x14ac:dyDescent="0.25">
      <c r="A28" s="7784" t="s">
        <v>889</v>
      </c>
      <c r="B28" s="8237" t="s">
        <v>739</v>
      </c>
      <c r="C28" s="8690" t="s">
        <v>705</v>
      </c>
      <c r="D28" s="9143" t="s">
        <v>470</v>
      </c>
      <c r="E28" s="9596" t="s">
        <v>877</v>
      </c>
      <c r="G28" s="10049" t="s">
        <v>919</v>
      </c>
      <c r="T28" s="10502"/>
      <c r="U28" s="10955"/>
      <c r="V28" s="11408"/>
      <c r="W28" s="11861"/>
      <c r="X28" s="12314"/>
      <c r="Y28" s="12767">
        <v>142</v>
      </c>
      <c r="Z28" s="13220">
        <v>58</v>
      </c>
      <c r="AA28" s="13673">
        <v>51</v>
      </c>
      <c r="AB28" s="14126">
        <v>117</v>
      </c>
      <c r="AC28" s="14579">
        <v>63</v>
      </c>
      <c r="AD28" s="15032">
        <v>93</v>
      </c>
      <c r="AE28" s="15485">
        <v>177</v>
      </c>
      <c r="AF28" s="15938">
        <v>86</v>
      </c>
      <c r="AG28" s="16391">
        <v>76</v>
      </c>
      <c r="AH28" s="16844">
        <v>126</v>
      </c>
      <c r="AI28" s="17297"/>
      <c r="AJ28" s="17750"/>
      <c r="AK28" s="18203"/>
      <c r="AL28" s="18656"/>
      <c r="AM28" s="19109"/>
      <c r="AS28" s="7752">
        <f t="shared" si="0"/>
        <v>251</v>
      </c>
      <c r="AT28" s="7752">
        <f t="shared" si="1"/>
        <v>288</v>
      </c>
      <c r="AV28" s="7758">
        <f t="shared" si="3"/>
        <v>0</v>
      </c>
      <c r="AW28" s="7758">
        <f t="shared" si="2"/>
        <v>1.1474103585657371</v>
      </c>
    </row>
    <row r="29" spans="1:49" ht="15" hidden="1" x14ac:dyDescent="0.25">
      <c r="A29" s="7785" t="s">
        <v>889</v>
      </c>
      <c r="B29" s="8238" t="s">
        <v>756</v>
      </c>
      <c r="C29" s="8691" t="s">
        <v>705</v>
      </c>
      <c r="D29" s="9144" t="s">
        <v>470</v>
      </c>
      <c r="E29" s="9597" t="s">
        <v>877</v>
      </c>
      <c r="G29" s="10050" t="s">
        <v>919</v>
      </c>
      <c r="T29" s="10503"/>
      <c r="U29" s="10956"/>
      <c r="V29" s="11409"/>
      <c r="W29" s="11862"/>
      <c r="X29" s="12315"/>
      <c r="Y29" s="12768"/>
      <c r="Z29" s="13221"/>
      <c r="AA29" s="13674">
        <v>37</v>
      </c>
      <c r="AB29" s="14127">
        <v>60</v>
      </c>
      <c r="AC29" s="14580">
        <v>44</v>
      </c>
      <c r="AD29" s="15033">
        <v>30</v>
      </c>
      <c r="AE29" s="15486">
        <v>91</v>
      </c>
      <c r="AF29" s="15939">
        <v>23</v>
      </c>
      <c r="AG29" s="16392">
        <v>51</v>
      </c>
      <c r="AH29" s="16845">
        <v>61</v>
      </c>
      <c r="AI29" s="17298"/>
      <c r="AJ29" s="17751"/>
      <c r="AK29" s="18204"/>
      <c r="AL29" s="18657"/>
      <c r="AM29" s="19110"/>
      <c r="AS29" s="7752">
        <f t="shared" si="0"/>
        <v>37</v>
      </c>
      <c r="AT29" s="7752">
        <f t="shared" si="1"/>
        <v>135</v>
      </c>
      <c r="AV29" s="7758">
        <f t="shared" si="3"/>
        <v>0</v>
      </c>
      <c r="AW29" s="7758">
        <f t="shared" si="2"/>
        <v>3.6486486486486487</v>
      </c>
    </row>
    <row r="30" spans="1:49" ht="15" hidden="1" x14ac:dyDescent="0.25">
      <c r="A30" s="7786" t="s">
        <v>889</v>
      </c>
      <c r="B30" s="8239" t="s">
        <v>781</v>
      </c>
      <c r="C30" s="8692" t="s">
        <v>705</v>
      </c>
      <c r="D30" s="9145" t="s">
        <v>470</v>
      </c>
      <c r="E30" s="9598" t="s">
        <v>877</v>
      </c>
      <c r="G30" s="10051" t="s">
        <v>919</v>
      </c>
      <c r="T30" s="10504"/>
      <c r="U30" s="10957"/>
      <c r="V30" s="11410"/>
      <c r="W30" s="11863"/>
      <c r="X30" s="12316"/>
      <c r="Y30" s="12769">
        <v>5</v>
      </c>
      <c r="Z30" s="13222">
        <v>2</v>
      </c>
      <c r="AA30" s="13675"/>
      <c r="AB30" s="14128"/>
      <c r="AC30" s="14581"/>
      <c r="AD30" s="15034"/>
      <c r="AE30" s="15487"/>
      <c r="AF30" s="15940"/>
      <c r="AG30" s="16393"/>
      <c r="AH30" s="16846"/>
      <c r="AI30" s="17299"/>
      <c r="AJ30" s="17752"/>
      <c r="AK30" s="18205"/>
      <c r="AL30" s="18658"/>
      <c r="AM30" s="19111"/>
      <c r="AS30" s="7752">
        <f t="shared" si="0"/>
        <v>7</v>
      </c>
      <c r="AT30" s="7752">
        <f t="shared" si="1"/>
        <v>0</v>
      </c>
      <c r="AV30" s="7758" t="str">
        <f t="shared" si="3"/>
        <v/>
      </c>
      <c r="AW30" s="7758">
        <f t="shared" si="2"/>
        <v>0</v>
      </c>
    </row>
    <row r="31" spans="1:49" ht="15" hidden="1" x14ac:dyDescent="0.25">
      <c r="A31" s="7787" t="s">
        <v>889</v>
      </c>
      <c r="B31" s="8240" t="s">
        <v>740</v>
      </c>
      <c r="C31" s="8693" t="s">
        <v>705</v>
      </c>
      <c r="D31" s="9146" t="s">
        <v>470</v>
      </c>
      <c r="E31" s="9599" t="s">
        <v>877</v>
      </c>
      <c r="G31" s="10052" t="s">
        <v>919</v>
      </c>
      <c r="T31" s="10505"/>
      <c r="U31" s="10958"/>
      <c r="V31" s="11411"/>
      <c r="W31" s="11864"/>
      <c r="X31" s="12317"/>
      <c r="Y31" s="12770"/>
      <c r="Z31" s="13223"/>
      <c r="AA31" s="13676"/>
      <c r="AB31" s="14129"/>
      <c r="AC31" s="14582"/>
      <c r="AD31" s="15035">
        <v>7</v>
      </c>
      <c r="AE31" s="15488">
        <v>14</v>
      </c>
      <c r="AF31" s="15941">
        <v>16</v>
      </c>
      <c r="AG31" s="16394">
        <v>13</v>
      </c>
      <c r="AH31" s="16847">
        <v>49</v>
      </c>
      <c r="AI31" s="17300"/>
      <c r="AJ31" s="17753"/>
      <c r="AK31" s="18206"/>
      <c r="AL31" s="18659"/>
      <c r="AM31" s="19112"/>
      <c r="AS31" s="7752">
        <f t="shared" si="0"/>
        <v>0</v>
      </c>
      <c r="AT31" s="7752">
        <f t="shared" si="1"/>
        <v>78</v>
      </c>
      <c r="AV31" s="7758" t="str">
        <f t="shared" si="3"/>
        <v/>
      </c>
      <c r="AW31" s="7758" t="str">
        <f t="shared" si="2"/>
        <v/>
      </c>
    </row>
    <row r="32" spans="1:49" ht="15" hidden="1" x14ac:dyDescent="0.25">
      <c r="A32" s="7788" t="s">
        <v>889</v>
      </c>
      <c r="B32" s="8241" t="s">
        <v>781</v>
      </c>
      <c r="C32" s="8694" t="s">
        <v>718</v>
      </c>
      <c r="D32" s="9147" t="s">
        <v>470</v>
      </c>
      <c r="E32" s="9600" t="s">
        <v>877</v>
      </c>
      <c r="G32" s="10053" t="s">
        <v>919</v>
      </c>
      <c r="T32" s="10506"/>
      <c r="U32" s="10959"/>
      <c r="V32" s="11412"/>
      <c r="W32" s="11865"/>
      <c r="X32" s="12318"/>
      <c r="Y32" s="12771"/>
      <c r="Z32" s="13224"/>
      <c r="AA32" s="13677"/>
      <c r="AB32" s="14130"/>
      <c r="AC32" s="14583"/>
      <c r="AD32" s="15036">
        <v>16</v>
      </c>
      <c r="AE32" s="15489">
        <v>12</v>
      </c>
      <c r="AF32" s="15942">
        <v>7</v>
      </c>
      <c r="AG32" s="16395">
        <v>12</v>
      </c>
      <c r="AH32" s="16848">
        <v>39</v>
      </c>
      <c r="AI32" s="17301"/>
      <c r="AJ32" s="17754"/>
      <c r="AK32" s="18207"/>
      <c r="AL32" s="18660"/>
      <c r="AM32" s="19113"/>
      <c r="AS32" s="7752">
        <f t="shared" si="0"/>
        <v>0</v>
      </c>
      <c r="AT32" s="7752">
        <f t="shared" si="1"/>
        <v>58</v>
      </c>
      <c r="AV32" s="7758" t="str">
        <f t="shared" si="3"/>
        <v/>
      </c>
      <c r="AW32" s="7758" t="str">
        <f t="shared" si="2"/>
        <v/>
      </c>
    </row>
    <row r="33" spans="1:49" ht="15" hidden="1" x14ac:dyDescent="0.25">
      <c r="A33" s="7789" t="s">
        <v>889</v>
      </c>
      <c r="B33" s="8242" t="s">
        <v>782</v>
      </c>
      <c r="C33" s="8695" t="s">
        <v>718</v>
      </c>
      <c r="D33" s="9148" t="s">
        <v>470</v>
      </c>
      <c r="E33" s="9601" t="s">
        <v>877</v>
      </c>
      <c r="G33" s="10054" t="s">
        <v>919</v>
      </c>
      <c r="T33" s="10507"/>
      <c r="U33" s="10960"/>
      <c r="V33" s="11413"/>
      <c r="W33" s="11866"/>
      <c r="X33" s="12319"/>
      <c r="Y33" s="12772">
        <v>16</v>
      </c>
      <c r="Z33" s="13225">
        <v>22</v>
      </c>
      <c r="AA33" s="13678">
        <v>19</v>
      </c>
      <c r="AB33" s="14131">
        <v>26</v>
      </c>
      <c r="AC33" s="14584">
        <v>18</v>
      </c>
      <c r="AD33" s="15037">
        <v>27</v>
      </c>
      <c r="AE33" s="15490">
        <v>28</v>
      </c>
      <c r="AF33" s="15943">
        <v>17</v>
      </c>
      <c r="AG33" s="16396">
        <v>20</v>
      </c>
      <c r="AH33" s="16849">
        <v>26</v>
      </c>
      <c r="AI33" s="17302"/>
      <c r="AJ33" s="17755"/>
      <c r="AK33" s="18208"/>
      <c r="AL33" s="18661"/>
      <c r="AM33" s="19114"/>
      <c r="AS33" s="7752">
        <f t="shared" si="0"/>
        <v>57</v>
      </c>
      <c r="AT33" s="7752">
        <f t="shared" si="1"/>
        <v>63</v>
      </c>
      <c r="AV33" s="7758">
        <f t="shared" si="3"/>
        <v>0</v>
      </c>
      <c r="AW33" s="7758">
        <f t="shared" si="2"/>
        <v>1.1052631578947369</v>
      </c>
    </row>
    <row r="34" spans="1:49" ht="15" hidden="1" x14ac:dyDescent="0.25">
      <c r="A34" s="7790" t="s">
        <v>889</v>
      </c>
      <c r="B34" s="8243" t="s">
        <v>897</v>
      </c>
      <c r="C34" s="8696" t="s">
        <v>718</v>
      </c>
      <c r="D34" s="9149" t="s">
        <v>470</v>
      </c>
      <c r="E34" s="9602" t="s">
        <v>877</v>
      </c>
      <c r="G34" s="10055" t="s">
        <v>919</v>
      </c>
      <c r="T34" s="10508"/>
      <c r="U34" s="10961"/>
      <c r="V34" s="11414"/>
      <c r="W34" s="11867"/>
      <c r="X34" s="12320"/>
      <c r="Y34" s="12773">
        <v>51</v>
      </c>
      <c r="Z34" s="13226">
        <v>37</v>
      </c>
      <c r="AA34" s="13679">
        <v>28</v>
      </c>
      <c r="AB34" s="14132">
        <v>42</v>
      </c>
      <c r="AC34" s="14585">
        <v>31</v>
      </c>
      <c r="AD34" s="15038">
        <v>33</v>
      </c>
      <c r="AE34" s="15491">
        <v>83</v>
      </c>
      <c r="AF34" s="15944">
        <v>31</v>
      </c>
      <c r="AG34" s="16397">
        <v>37</v>
      </c>
      <c r="AH34" s="16850">
        <v>35</v>
      </c>
      <c r="AI34" s="17303"/>
      <c r="AJ34" s="17756"/>
      <c r="AK34" s="18209"/>
      <c r="AL34" s="18662"/>
      <c r="AM34" s="19115"/>
      <c r="AS34" s="7752">
        <f t="shared" si="0"/>
        <v>116</v>
      </c>
      <c r="AT34" s="7752">
        <f t="shared" si="1"/>
        <v>103</v>
      </c>
      <c r="AV34" s="7758">
        <f t="shared" si="3"/>
        <v>0</v>
      </c>
      <c r="AW34" s="7758">
        <f t="shared" si="2"/>
        <v>0.88793103448275867</v>
      </c>
    </row>
    <row r="35" spans="1:49" ht="15" hidden="1" x14ac:dyDescent="0.25">
      <c r="A35" s="7791" t="s">
        <v>889</v>
      </c>
      <c r="B35" s="8244" t="s">
        <v>898</v>
      </c>
      <c r="C35" s="8697" t="s">
        <v>719</v>
      </c>
      <c r="D35" s="9150" t="s">
        <v>470</v>
      </c>
      <c r="E35" s="9603" t="s">
        <v>877</v>
      </c>
      <c r="G35" s="10056" t="s">
        <v>919</v>
      </c>
      <c r="T35" s="10509"/>
      <c r="U35" s="10962"/>
      <c r="V35" s="11415"/>
      <c r="W35" s="11868"/>
      <c r="X35" s="12321"/>
      <c r="Y35" s="12774">
        <v>226</v>
      </c>
      <c r="Z35" s="13227">
        <v>124</v>
      </c>
      <c r="AA35" s="13680">
        <v>38</v>
      </c>
      <c r="AB35" s="14133">
        <v>43</v>
      </c>
      <c r="AC35" s="14586">
        <v>26</v>
      </c>
      <c r="AD35" s="15039">
        <v>44</v>
      </c>
      <c r="AE35" s="15492">
        <v>64</v>
      </c>
      <c r="AF35" s="15945">
        <v>17</v>
      </c>
      <c r="AG35" s="16398">
        <v>20</v>
      </c>
      <c r="AH35" s="16851">
        <v>0</v>
      </c>
      <c r="AI35" s="17304"/>
      <c r="AJ35" s="17757"/>
      <c r="AK35" s="18210"/>
      <c r="AL35" s="18663"/>
      <c r="AM35" s="19116"/>
      <c r="AS35" s="7752">
        <f t="shared" si="0"/>
        <v>388</v>
      </c>
      <c r="AT35" s="7752">
        <f t="shared" si="1"/>
        <v>37</v>
      </c>
      <c r="AV35" s="7758">
        <f t="shared" si="3"/>
        <v>0</v>
      </c>
      <c r="AW35" s="7758">
        <f t="shared" si="2"/>
        <v>9.5360824742268036E-2</v>
      </c>
    </row>
    <row r="36" spans="1:49" ht="15" hidden="1" x14ac:dyDescent="0.25">
      <c r="A36" s="7792" t="s">
        <v>889</v>
      </c>
      <c r="B36" s="8245" t="s">
        <v>783</v>
      </c>
      <c r="C36" s="8698" t="s">
        <v>719</v>
      </c>
      <c r="D36" s="9151" t="s">
        <v>470</v>
      </c>
      <c r="E36" s="9604" t="s">
        <v>877</v>
      </c>
      <c r="G36" s="10057" t="s">
        <v>919</v>
      </c>
      <c r="T36" s="10510"/>
      <c r="U36" s="10963"/>
      <c r="V36" s="11416"/>
      <c r="W36" s="11869"/>
      <c r="X36" s="12322"/>
      <c r="Y36" s="12775">
        <v>39</v>
      </c>
      <c r="Z36" s="13228">
        <v>24</v>
      </c>
      <c r="AA36" s="13681">
        <v>21</v>
      </c>
      <c r="AB36" s="14134">
        <v>39</v>
      </c>
      <c r="AC36" s="14587">
        <v>34</v>
      </c>
      <c r="AD36" s="15040">
        <v>35</v>
      </c>
      <c r="AE36" s="15493">
        <v>91</v>
      </c>
      <c r="AF36" s="15946">
        <v>16</v>
      </c>
      <c r="AG36" s="16399">
        <v>32</v>
      </c>
      <c r="AH36" s="16852">
        <v>33</v>
      </c>
      <c r="AI36" s="17305"/>
      <c r="AJ36" s="17758"/>
      <c r="AK36" s="18211"/>
      <c r="AL36" s="18664"/>
      <c r="AM36" s="19117"/>
      <c r="AS36" s="7752">
        <f t="shared" si="0"/>
        <v>84</v>
      </c>
      <c r="AT36" s="7752">
        <f t="shared" si="1"/>
        <v>81</v>
      </c>
      <c r="AV36" s="7758">
        <f t="shared" si="3"/>
        <v>0</v>
      </c>
      <c r="AW36" s="7758">
        <f t="shared" si="2"/>
        <v>0.9642857142857143</v>
      </c>
    </row>
    <row r="37" spans="1:49" ht="15" hidden="1" x14ac:dyDescent="0.25">
      <c r="A37" s="7793" t="s">
        <v>889</v>
      </c>
      <c r="B37" s="8246" t="s">
        <v>784</v>
      </c>
      <c r="C37" s="8699" t="s">
        <v>719</v>
      </c>
      <c r="D37" s="9152" t="s">
        <v>470</v>
      </c>
      <c r="E37" s="9605" t="s">
        <v>877</v>
      </c>
      <c r="G37" s="10058" t="s">
        <v>919</v>
      </c>
      <c r="T37" s="10511"/>
      <c r="U37" s="10964"/>
      <c r="V37" s="11417"/>
      <c r="W37" s="11870"/>
      <c r="X37" s="12323"/>
      <c r="Y37" s="12776">
        <v>47</v>
      </c>
      <c r="Z37" s="13229">
        <v>34</v>
      </c>
      <c r="AA37" s="13682">
        <v>28</v>
      </c>
      <c r="AB37" s="14135">
        <v>53</v>
      </c>
      <c r="AC37" s="14588">
        <v>31</v>
      </c>
      <c r="AD37" s="15041">
        <v>24</v>
      </c>
      <c r="AE37" s="15494">
        <v>91</v>
      </c>
      <c r="AF37" s="15947">
        <v>8</v>
      </c>
      <c r="AG37" s="16400">
        <v>19</v>
      </c>
      <c r="AH37" s="16853">
        <v>23</v>
      </c>
      <c r="AI37" s="17306"/>
      <c r="AJ37" s="17759"/>
      <c r="AK37" s="18212"/>
      <c r="AL37" s="18665"/>
      <c r="AM37" s="19118"/>
      <c r="AS37" s="7752">
        <f t="shared" si="0"/>
        <v>109</v>
      </c>
      <c r="AT37" s="7752">
        <f t="shared" si="1"/>
        <v>50</v>
      </c>
      <c r="AV37" s="7758">
        <f t="shared" si="3"/>
        <v>0</v>
      </c>
      <c r="AW37" s="7758">
        <f t="shared" si="2"/>
        <v>0.45871559633027525</v>
      </c>
    </row>
    <row r="38" spans="1:49" ht="15" hidden="1" x14ac:dyDescent="0.25">
      <c r="A38" s="7794" t="s">
        <v>889</v>
      </c>
      <c r="B38" s="8247" t="s">
        <v>785</v>
      </c>
      <c r="C38" s="8700" t="s">
        <v>719</v>
      </c>
      <c r="D38" s="9153" t="s">
        <v>470</v>
      </c>
      <c r="E38" s="9606" t="s">
        <v>877</v>
      </c>
      <c r="G38" s="10059" t="s">
        <v>919</v>
      </c>
      <c r="T38" s="10512"/>
      <c r="U38" s="10965"/>
      <c r="V38" s="11418"/>
      <c r="W38" s="11871"/>
      <c r="X38" s="12324"/>
      <c r="Y38" s="12777">
        <v>12</v>
      </c>
      <c r="Z38" s="13230">
        <v>3</v>
      </c>
      <c r="AA38" s="13683">
        <v>4</v>
      </c>
      <c r="AB38" s="14136">
        <v>16</v>
      </c>
      <c r="AC38" s="14589">
        <v>11</v>
      </c>
      <c r="AD38" s="15042">
        <v>9</v>
      </c>
      <c r="AE38" s="15495">
        <v>24</v>
      </c>
      <c r="AF38" s="15948">
        <v>1</v>
      </c>
      <c r="AG38" s="16401">
        <v>13</v>
      </c>
      <c r="AH38" s="16854">
        <v>11</v>
      </c>
      <c r="AI38" s="17307"/>
      <c r="AJ38" s="17760"/>
      <c r="AK38" s="18213"/>
      <c r="AL38" s="18666"/>
      <c r="AM38" s="19119"/>
      <c r="AS38" s="7752">
        <f t="shared" si="0"/>
        <v>19</v>
      </c>
      <c r="AT38" s="7752">
        <f t="shared" si="1"/>
        <v>25</v>
      </c>
      <c r="AV38" s="7758">
        <f t="shared" si="3"/>
        <v>0</v>
      </c>
      <c r="AW38" s="7758">
        <f t="shared" si="2"/>
        <v>1.3157894736842106</v>
      </c>
    </row>
    <row r="39" spans="1:49" ht="15" hidden="1" x14ac:dyDescent="0.25">
      <c r="A39" s="7795" t="s">
        <v>889</v>
      </c>
      <c r="B39" s="8248" t="s">
        <v>733</v>
      </c>
      <c r="C39" s="8701" t="s">
        <v>719</v>
      </c>
      <c r="D39" s="9154" t="s">
        <v>470</v>
      </c>
      <c r="E39" s="9607" t="s">
        <v>877</v>
      </c>
      <c r="G39" s="10060" t="s">
        <v>919</v>
      </c>
      <c r="T39" s="10513"/>
      <c r="U39" s="10966"/>
      <c r="V39" s="11419"/>
      <c r="W39" s="11872"/>
      <c r="X39" s="12325"/>
      <c r="Y39" s="12778"/>
      <c r="Z39" s="13231"/>
      <c r="AA39" s="13684"/>
      <c r="AB39" s="14137"/>
      <c r="AC39" s="14590"/>
      <c r="AD39" s="15043"/>
      <c r="AE39" s="15496"/>
      <c r="AF39" s="15949"/>
      <c r="AG39" s="16402">
        <v>9</v>
      </c>
      <c r="AH39" s="16855">
        <v>36</v>
      </c>
      <c r="AI39" s="17308"/>
      <c r="AJ39" s="17761"/>
      <c r="AK39" s="18214"/>
      <c r="AL39" s="18667"/>
      <c r="AM39" s="19120"/>
      <c r="AS39" s="7752">
        <f t="shared" si="0"/>
        <v>0</v>
      </c>
      <c r="AT39" s="7752">
        <f t="shared" si="1"/>
        <v>45</v>
      </c>
      <c r="AV39" s="7758" t="str">
        <f t="shared" si="3"/>
        <v/>
      </c>
      <c r="AW39" s="7758" t="str">
        <f t="shared" si="2"/>
        <v/>
      </c>
    </row>
    <row r="40" spans="1:49" ht="15" hidden="1" x14ac:dyDescent="0.25">
      <c r="A40" s="7796" t="s">
        <v>889</v>
      </c>
      <c r="B40" s="8249" t="s">
        <v>788</v>
      </c>
      <c r="C40" s="8702" t="s">
        <v>719</v>
      </c>
      <c r="D40" s="9155" t="s">
        <v>470</v>
      </c>
      <c r="E40" s="9608" t="s">
        <v>877</v>
      </c>
      <c r="G40" s="10061" t="s">
        <v>919</v>
      </c>
      <c r="T40" s="10514"/>
      <c r="U40" s="10967"/>
      <c r="V40" s="11420"/>
      <c r="W40" s="11873"/>
      <c r="X40" s="12326"/>
      <c r="Y40" s="12779"/>
      <c r="Z40" s="13232"/>
      <c r="AA40" s="13685"/>
      <c r="AB40" s="14138"/>
      <c r="AC40" s="14591"/>
      <c r="AD40" s="15044"/>
      <c r="AE40" s="15497"/>
      <c r="AF40" s="15950"/>
      <c r="AG40" s="16403"/>
      <c r="AH40" s="16856">
        <v>30</v>
      </c>
      <c r="AI40" s="17309"/>
      <c r="AJ40" s="17762"/>
      <c r="AK40" s="18215"/>
      <c r="AL40" s="18668"/>
      <c r="AM40" s="19121"/>
      <c r="AS40" s="7752">
        <f t="shared" si="0"/>
        <v>0</v>
      </c>
      <c r="AT40" s="7752">
        <f t="shared" si="1"/>
        <v>30</v>
      </c>
      <c r="AV40" s="7758" t="str">
        <f t="shared" si="3"/>
        <v/>
      </c>
      <c r="AW40" s="7758" t="str">
        <f t="shared" si="2"/>
        <v/>
      </c>
    </row>
    <row r="41" spans="1:49" ht="15" hidden="1" x14ac:dyDescent="0.25">
      <c r="A41" s="7797" t="s">
        <v>889</v>
      </c>
      <c r="B41" s="8250" t="s">
        <v>727</v>
      </c>
      <c r="C41" s="8703" t="s">
        <v>719</v>
      </c>
      <c r="D41" s="9156" t="s">
        <v>470</v>
      </c>
      <c r="E41" s="9609" t="s">
        <v>877</v>
      </c>
      <c r="G41" s="10062" t="s">
        <v>919</v>
      </c>
      <c r="T41" s="10515"/>
      <c r="U41" s="10968"/>
      <c r="V41" s="11421"/>
      <c r="W41" s="11874"/>
      <c r="X41" s="12327"/>
      <c r="Y41" s="12780"/>
      <c r="Z41" s="13233"/>
      <c r="AA41" s="13686"/>
      <c r="AB41" s="14139"/>
      <c r="AC41" s="14592"/>
      <c r="AD41" s="15045"/>
      <c r="AE41" s="15498">
        <v>235</v>
      </c>
      <c r="AF41" s="15951">
        <v>71</v>
      </c>
      <c r="AG41" s="16404">
        <v>95</v>
      </c>
      <c r="AH41" s="16857">
        <v>216</v>
      </c>
      <c r="AI41" s="17310"/>
      <c r="AJ41" s="17763"/>
      <c r="AK41" s="18216"/>
      <c r="AL41" s="18669"/>
      <c r="AM41" s="19122"/>
      <c r="AS41" s="7752">
        <f t="shared" si="0"/>
        <v>0</v>
      </c>
      <c r="AT41" s="7752">
        <f t="shared" si="1"/>
        <v>382</v>
      </c>
      <c r="AV41" s="7758" t="str">
        <f t="shared" si="3"/>
        <v/>
      </c>
      <c r="AW41" s="7758" t="str">
        <f t="shared" si="2"/>
        <v/>
      </c>
    </row>
    <row r="42" spans="1:49" ht="15" hidden="1" x14ac:dyDescent="0.25">
      <c r="A42" s="7798" t="s">
        <v>889</v>
      </c>
      <c r="B42" s="8251" t="s">
        <v>734</v>
      </c>
      <c r="C42" s="8704" t="s">
        <v>719</v>
      </c>
      <c r="D42" s="9157" t="s">
        <v>470</v>
      </c>
      <c r="E42" s="9610" t="s">
        <v>877</v>
      </c>
      <c r="G42" s="10063" t="s">
        <v>919</v>
      </c>
      <c r="T42" s="10516"/>
      <c r="U42" s="10969"/>
      <c r="V42" s="11422"/>
      <c r="W42" s="11875"/>
      <c r="X42" s="12328"/>
      <c r="Y42" s="12781"/>
      <c r="Z42" s="13234"/>
      <c r="AA42" s="13687">
        <v>54</v>
      </c>
      <c r="AB42" s="14140">
        <v>98</v>
      </c>
      <c r="AC42" s="14593">
        <v>60</v>
      </c>
      <c r="AD42" s="15046">
        <v>59</v>
      </c>
      <c r="AE42" s="15499">
        <v>122</v>
      </c>
      <c r="AF42" s="15952">
        <v>56</v>
      </c>
      <c r="AG42" s="16405">
        <v>65</v>
      </c>
      <c r="AH42" s="16858">
        <v>64</v>
      </c>
      <c r="AI42" s="17311"/>
      <c r="AJ42" s="17764"/>
      <c r="AK42" s="18217"/>
      <c r="AL42" s="18670"/>
      <c r="AM42" s="19123"/>
      <c r="AS42" s="7752">
        <f t="shared" si="0"/>
        <v>54</v>
      </c>
      <c r="AT42" s="7752">
        <f t="shared" si="1"/>
        <v>185</v>
      </c>
      <c r="AV42" s="7758">
        <f t="shared" si="3"/>
        <v>0</v>
      </c>
      <c r="AW42" s="7758">
        <f t="shared" si="2"/>
        <v>3.425925925925926</v>
      </c>
    </row>
    <row r="43" spans="1:49" ht="15" hidden="1" x14ac:dyDescent="0.25">
      <c r="A43" s="7799" t="s">
        <v>889</v>
      </c>
      <c r="B43" s="8252" t="s">
        <v>743</v>
      </c>
      <c r="C43" s="8705" t="s">
        <v>719</v>
      </c>
      <c r="D43" s="9158" t="s">
        <v>470</v>
      </c>
      <c r="E43" s="9611" t="s">
        <v>877</v>
      </c>
      <c r="G43" s="10064" t="s">
        <v>919</v>
      </c>
      <c r="T43" s="10517"/>
      <c r="U43" s="10970"/>
      <c r="V43" s="11423"/>
      <c r="W43" s="11876"/>
      <c r="X43" s="12329"/>
      <c r="Y43" s="12782"/>
      <c r="Z43" s="13235"/>
      <c r="AA43" s="13688"/>
      <c r="AB43" s="14141">
        <v>23</v>
      </c>
      <c r="AC43" s="14594">
        <v>19</v>
      </c>
      <c r="AD43" s="15047">
        <v>22</v>
      </c>
      <c r="AE43" s="15500">
        <v>20</v>
      </c>
      <c r="AF43" s="15953">
        <v>6</v>
      </c>
      <c r="AG43" s="16406">
        <v>27</v>
      </c>
      <c r="AH43" s="16859">
        <v>24</v>
      </c>
      <c r="AI43" s="17312"/>
      <c r="AJ43" s="17765"/>
      <c r="AK43" s="18218"/>
      <c r="AL43" s="18671"/>
      <c r="AM43" s="19124"/>
      <c r="AS43" s="7752">
        <f t="shared" si="0"/>
        <v>0</v>
      </c>
      <c r="AT43" s="7752">
        <f t="shared" si="1"/>
        <v>57</v>
      </c>
      <c r="AV43" s="7758" t="str">
        <f t="shared" si="3"/>
        <v/>
      </c>
      <c r="AW43" s="7758" t="str">
        <f t="shared" si="2"/>
        <v/>
      </c>
    </row>
    <row r="44" spans="1:49" ht="15" hidden="1" x14ac:dyDescent="0.25">
      <c r="A44" s="7800" t="s">
        <v>889</v>
      </c>
      <c r="B44" s="8253" t="s">
        <v>899</v>
      </c>
      <c r="C44" s="8706" t="s">
        <v>719</v>
      </c>
      <c r="D44" s="9159" t="s">
        <v>470</v>
      </c>
      <c r="E44" s="9612" t="s">
        <v>877</v>
      </c>
      <c r="G44" s="10065" t="s">
        <v>919</v>
      </c>
      <c r="T44" s="10518"/>
      <c r="U44" s="10971"/>
      <c r="V44" s="11424"/>
      <c r="W44" s="11877"/>
      <c r="X44" s="12330"/>
      <c r="Y44" s="12783">
        <v>5</v>
      </c>
      <c r="Z44" s="13236">
        <v>5</v>
      </c>
      <c r="AA44" s="13689">
        <v>6</v>
      </c>
      <c r="AB44" s="14142">
        <v>4</v>
      </c>
      <c r="AC44" s="14595">
        <v>2</v>
      </c>
      <c r="AD44" s="15048">
        <v>1</v>
      </c>
      <c r="AE44" s="15501">
        <v>7</v>
      </c>
      <c r="AF44" s="15954">
        <v>5</v>
      </c>
      <c r="AG44" s="16407">
        <v>1</v>
      </c>
      <c r="AH44" s="16860">
        <v>8</v>
      </c>
      <c r="AI44" s="17313"/>
      <c r="AJ44" s="17766"/>
      <c r="AK44" s="18219"/>
      <c r="AL44" s="18672"/>
      <c r="AM44" s="19125"/>
      <c r="AS44" s="7752">
        <f t="shared" si="0"/>
        <v>16</v>
      </c>
      <c r="AT44" s="7752">
        <f t="shared" si="1"/>
        <v>14</v>
      </c>
      <c r="AV44" s="7758">
        <f t="shared" si="3"/>
        <v>0</v>
      </c>
      <c r="AW44" s="7758">
        <f t="shared" si="2"/>
        <v>0.875</v>
      </c>
    </row>
    <row r="45" spans="1:49" ht="15" hidden="1" x14ac:dyDescent="0.25">
      <c r="A45" s="7801" t="s">
        <v>889</v>
      </c>
      <c r="B45" s="8254" t="s">
        <v>729</v>
      </c>
      <c r="C45" s="8707" t="s">
        <v>719</v>
      </c>
      <c r="D45" s="9160" t="s">
        <v>470</v>
      </c>
      <c r="E45" s="9613" t="s">
        <v>877</v>
      </c>
      <c r="G45" s="10066" t="s">
        <v>919</v>
      </c>
      <c r="T45" s="10519"/>
      <c r="U45" s="10972"/>
      <c r="V45" s="11425"/>
      <c r="W45" s="11878"/>
      <c r="X45" s="12331"/>
      <c r="Y45" s="12784"/>
      <c r="Z45" s="13237"/>
      <c r="AA45" s="13690">
        <v>102</v>
      </c>
      <c r="AB45" s="14143">
        <v>142</v>
      </c>
      <c r="AC45" s="14596">
        <v>101</v>
      </c>
      <c r="AD45" s="15049">
        <v>84</v>
      </c>
      <c r="AE45" s="15502">
        <v>77</v>
      </c>
      <c r="AF45" s="15955">
        <v>26</v>
      </c>
      <c r="AG45" s="16408">
        <v>27</v>
      </c>
      <c r="AH45" s="16861">
        <v>35</v>
      </c>
      <c r="AI45" s="17314"/>
      <c r="AJ45" s="17767"/>
      <c r="AK45" s="18220"/>
      <c r="AL45" s="18673"/>
      <c r="AM45" s="19126"/>
      <c r="AS45" s="7752">
        <f t="shared" si="0"/>
        <v>102</v>
      </c>
      <c r="AT45" s="7752">
        <f t="shared" si="1"/>
        <v>88</v>
      </c>
      <c r="AV45" s="7758">
        <f t="shared" si="3"/>
        <v>0</v>
      </c>
      <c r="AW45" s="7758">
        <f t="shared" si="2"/>
        <v>0.86274509803921573</v>
      </c>
    </row>
    <row r="46" spans="1:49" ht="15" hidden="1" x14ac:dyDescent="0.25">
      <c r="A46" s="7802" t="s">
        <v>889</v>
      </c>
      <c r="B46" s="8255" t="s">
        <v>898</v>
      </c>
      <c r="C46" s="8708" t="s">
        <v>700</v>
      </c>
      <c r="D46" s="9161" t="s">
        <v>470</v>
      </c>
      <c r="E46" s="9614" t="s">
        <v>877</v>
      </c>
      <c r="G46" s="10067" t="s">
        <v>919</v>
      </c>
      <c r="T46" s="10520">
        <v>30</v>
      </c>
      <c r="U46" s="10973">
        <v>15</v>
      </c>
      <c r="V46" s="11426">
        <v>74</v>
      </c>
      <c r="W46" s="11879">
        <v>28</v>
      </c>
      <c r="X46" s="12332">
        <v>77</v>
      </c>
      <c r="Y46" s="12785"/>
      <c r="Z46" s="13238"/>
      <c r="AA46" s="13691"/>
      <c r="AB46" s="14144"/>
      <c r="AC46" s="14597"/>
      <c r="AD46" s="15050"/>
      <c r="AE46" s="15503"/>
      <c r="AF46" s="15956"/>
      <c r="AG46" s="16409"/>
      <c r="AH46" s="16862"/>
      <c r="AI46" s="17315"/>
      <c r="AJ46" s="17768"/>
      <c r="AK46" s="18221"/>
      <c r="AL46" s="18674"/>
      <c r="AM46" s="19127"/>
      <c r="AS46" s="7752">
        <f t="shared" si="0"/>
        <v>224</v>
      </c>
      <c r="AT46" s="7752">
        <f t="shared" si="1"/>
        <v>0</v>
      </c>
      <c r="AV46" s="7758" t="str">
        <f t="shared" si="3"/>
        <v/>
      </c>
      <c r="AW46" s="7758">
        <f t="shared" si="2"/>
        <v>0</v>
      </c>
    </row>
    <row r="47" spans="1:49" ht="15" hidden="1" x14ac:dyDescent="0.25">
      <c r="A47" s="7803" t="s">
        <v>889</v>
      </c>
      <c r="B47" s="8256" t="s">
        <v>783</v>
      </c>
      <c r="C47" s="8709" t="s">
        <v>700</v>
      </c>
      <c r="D47" s="9162" t="s">
        <v>470</v>
      </c>
      <c r="E47" s="9615" t="s">
        <v>877</v>
      </c>
      <c r="G47" s="10068" t="s">
        <v>919</v>
      </c>
      <c r="T47" s="10521">
        <v>12</v>
      </c>
      <c r="U47" s="10974">
        <v>13</v>
      </c>
      <c r="V47" s="11427">
        <v>31</v>
      </c>
      <c r="W47" s="11880">
        <v>3</v>
      </c>
      <c r="X47" s="12333">
        <v>22</v>
      </c>
      <c r="Y47" s="12786"/>
      <c r="Z47" s="13239"/>
      <c r="AA47" s="13692"/>
      <c r="AB47" s="14145"/>
      <c r="AC47" s="14598"/>
      <c r="AD47" s="15051"/>
      <c r="AE47" s="15504"/>
      <c r="AF47" s="15957"/>
      <c r="AG47" s="16410"/>
      <c r="AH47" s="16863"/>
      <c r="AI47" s="17316"/>
      <c r="AJ47" s="17769"/>
      <c r="AK47" s="18222"/>
      <c r="AL47" s="18675"/>
      <c r="AM47" s="19128"/>
      <c r="AS47" s="7752">
        <f t="shared" si="0"/>
        <v>81</v>
      </c>
      <c r="AT47" s="7752">
        <f t="shared" si="1"/>
        <v>0</v>
      </c>
      <c r="AV47" s="7758" t="str">
        <f t="shared" si="3"/>
        <v/>
      </c>
      <c r="AW47" s="7758">
        <f t="shared" si="2"/>
        <v>0</v>
      </c>
    </row>
    <row r="48" spans="1:49" ht="15" hidden="1" x14ac:dyDescent="0.25">
      <c r="A48" s="7804" t="s">
        <v>889</v>
      </c>
      <c r="B48" s="8257" t="s">
        <v>739</v>
      </c>
      <c r="C48" s="8710" t="s">
        <v>700</v>
      </c>
      <c r="D48" s="9163" t="s">
        <v>470</v>
      </c>
      <c r="E48" s="9616" t="s">
        <v>877</v>
      </c>
      <c r="G48" s="10069" t="s">
        <v>919</v>
      </c>
      <c r="T48" s="10522">
        <v>19</v>
      </c>
      <c r="U48" s="10975">
        <v>33</v>
      </c>
      <c r="V48" s="11428">
        <v>70</v>
      </c>
      <c r="W48" s="11881">
        <v>52</v>
      </c>
      <c r="X48" s="12334">
        <v>64</v>
      </c>
      <c r="Y48" s="12787"/>
      <c r="Z48" s="13240"/>
      <c r="AA48" s="13693"/>
      <c r="AB48" s="14146"/>
      <c r="AC48" s="14599"/>
      <c r="AD48" s="15052"/>
      <c r="AE48" s="15505"/>
      <c r="AF48" s="15958"/>
      <c r="AG48" s="16411"/>
      <c r="AH48" s="16864"/>
      <c r="AI48" s="17317"/>
      <c r="AJ48" s="17770"/>
      <c r="AK48" s="18223"/>
      <c r="AL48" s="18676"/>
      <c r="AM48" s="19129"/>
      <c r="AS48" s="7752">
        <f t="shared" si="0"/>
        <v>238</v>
      </c>
      <c r="AT48" s="7752">
        <f t="shared" si="1"/>
        <v>0</v>
      </c>
      <c r="AV48" s="7758" t="str">
        <f t="shared" si="3"/>
        <v/>
      </c>
      <c r="AW48" s="7758">
        <f t="shared" si="2"/>
        <v>0</v>
      </c>
    </row>
    <row r="49" spans="1:49" ht="15" hidden="1" x14ac:dyDescent="0.25">
      <c r="A49" s="7805" t="s">
        <v>889</v>
      </c>
      <c r="B49" s="8258" t="s">
        <v>784</v>
      </c>
      <c r="C49" s="8711" t="s">
        <v>700</v>
      </c>
      <c r="D49" s="9164" t="s">
        <v>470</v>
      </c>
      <c r="E49" s="9617" t="s">
        <v>877</v>
      </c>
      <c r="G49" s="10070" t="s">
        <v>919</v>
      </c>
      <c r="T49" s="10523">
        <v>37</v>
      </c>
      <c r="U49" s="10976">
        <v>28</v>
      </c>
      <c r="V49" s="11429">
        <v>55</v>
      </c>
      <c r="W49" s="11882">
        <v>26</v>
      </c>
      <c r="X49" s="12335">
        <v>37</v>
      </c>
      <c r="Y49" s="12788"/>
      <c r="Z49" s="13241"/>
      <c r="AA49" s="13694"/>
      <c r="AB49" s="14147"/>
      <c r="AC49" s="14600"/>
      <c r="AD49" s="15053"/>
      <c r="AE49" s="15506"/>
      <c r="AF49" s="15959"/>
      <c r="AG49" s="16412"/>
      <c r="AH49" s="16865"/>
      <c r="AI49" s="17318"/>
      <c r="AJ49" s="17771"/>
      <c r="AK49" s="18224"/>
      <c r="AL49" s="18677"/>
      <c r="AM49" s="19130"/>
      <c r="AS49" s="7752">
        <f t="shared" si="0"/>
        <v>183</v>
      </c>
      <c r="AT49" s="7752">
        <f t="shared" si="1"/>
        <v>0</v>
      </c>
      <c r="AV49" s="7758" t="str">
        <f t="shared" si="3"/>
        <v/>
      </c>
      <c r="AW49" s="7758">
        <f t="shared" si="2"/>
        <v>0</v>
      </c>
    </row>
    <row r="50" spans="1:49" ht="15" hidden="1" x14ac:dyDescent="0.25">
      <c r="A50" s="7806" t="s">
        <v>889</v>
      </c>
      <c r="B50" s="8259" t="s">
        <v>782</v>
      </c>
      <c r="C50" s="8712" t="s">
        <v>700</v>
      </c>
      <c r="D50" s="9165" t="s">
        <v>470</v>
      </c>
      <c r="E50" s="9618" t="s">
        <v>877</v>
      </c>
      <c r="G50" s="10071" t="s">
        <v>919</v>
      </c>
      <c r="T50" s="10524">
        <v>6</v>
      </c>
      <c r="U50" s="10977">
        <v>17</v>
      </c>
      <c r="V50" s="11430">
        <v>25</v>
      </c>
      <c r="W50" s="11883">
        <v>23</v>
      </c>
      <c r="X50" s="12336">
        <v>22</v>
      </c>
      <c r="Y50" s="12789"/>
      <c r="Z50" s="13242"/>
      <c r="AA50" s="13695"/>
      <c r="AB50" s="14148"/>
      <c r="AC50" s="14601"/>
      <c r="AD50" s="15054"/>
      <c r="AE50" s="15507"/>
      <c r="AF50" s="15960"/>
      <c r="AG50" s="16413"/>
      <c r="AH50" s="16866"/>
      <c r="AI50" s="17319"/>
      <c r="AJ50" s="17772"/>
      <c r="AK50" s="18225"/>
      <c r="AL50" s="18678"/>
      <c r="AM50" s="19131"/>
      <c r="AS50" s="7752">
        <f t="shared" si="0"/>
        <v>93</v>
      </c>
      <c r="AT50" s="7752">
        <f t="shared" si="1"/>
        <v>0</v>
      </c>
      <c r="AV50" s="7758" t="str">
        <f t="shared" si="3"/>
        <v/>
      </c>
      <c r="AW50" s="7758">
        <f t="shared" si="2"/>
        <v>0</v>
      </c>
    </row>
    <row r="51" spans="1:49" ht="15" hidden="1" x14ac:dyDescent="0.25">
      <c r="A51" s="7807" t="s">
        <v>889</v>
      </c>
      <c r="B51" s="8260" t="s">
        <v>758</v>
      </c>
      <c r="C51" s="8713" t="s">
        <v>700</v>
      </c>
      <c r="D51" s="9166" t="s">
        <v>470</v>
      </c>
      <c r="E51" s="9619" t="s">
        <v>877</v>
      </c>
      <c r="G51" s="10072" t="s">
        <v>919</v>
      </c>
      <c r="T51" s="10525">
        <v>20</v>
      </c>
      <c r="U51" s="10978">
        <v>16</v>
      </c>
      <c r="V51" s="11431">
        <v>43</v>
      </c>
      <c r="W51" s="11884">
        <v>24</v>
      </c>
      <c r="X51" s="12337">
        <v>22</v>
      </c>
      <c r="Y51" s="12790"/>
      <c r="Z51" s="13243"/>
      <c r="AA51" s="13696"/>
      <c r="AB51" s="14149"/>
      <c r="AC51" s="14602"/>
      <c r="AD51" s="15055"/>
      <c r="AE51" s="15508"/>
      <c r="AF51" s="15961"/>
      <c r="AG51" s="16414"/>
      <c r="AH51" s="16867"/>
      <c r="AI51" s="17320"/>
      <c r="AJ51" s="17773"/>
      <c r="AK51" s="18226"/>
      <c r="AL51" s="18679"/>
      <c r="AM51" s="19132"/>
      <c r="AS51" s="7752">
        <f t="shared" si="0"/>
        <v>125</v>
      </c>
      <c r="AT51" s="7752">
        <f t="shared" si="1"/>
        <v>0</v>
      </c>
      <c r="AV51" s="7758" t="str">
        <f t="shared" si="3"/>
        <v/>
      </c>
      <c r="AW51" s="7758">
        <f t="shared" si="2"/>
        <v>0</v>
      </c>
    </row>
    <row r="52" spans="1:49" ht="15" hidden="1" x14ac:dyDescent="0.25">
      <c r="A52" s="7808" t="s">
        <v>889</v>
      </c>
      <c r="B52" s="8261" t="s">
        <v>899</v>
      </c>
      <c r="C52" s="8714" t="s">
        <v>700</v>
      </c>
      <c r="D52" s="9167" t="s">
        <v>470</v>
      </c>
      <c r="E52" s="9620" t="s">
        <v>877</v>
      </c>
      <c r="G52" s="10073" t="s">
        <v>919</v>
      </c>
      <c r="T52" s="10526">
        <v>3</v>
      </c>
      <c r="U52" s="10979">
        <v>8</v>
      </c>
      <c r="V52" s="11432">
        <v>11</v>
      </c>
      <c r="W52" s="11885">
        <v>4</v>
      </c>
      <c r="X52" s="12338">
        <v>7</v>
      </c>
      <c r="Y52" s="12791"/>
      <c r="Z52" s="13244"/>
      <c r="AA52" s="13697"/>
      <c r="AB52" s="14150"/>
      <c r="AC52" s="14603"/>
      <c r="AD52" s="15056"/>
      <c r="AE52" s="15509"/>
      <c r="AF52" s="15962"/>
      <c r="AG52" s="16415"/>
      <c r="AH52" s="16868"/>
      <c r="AI52" s="17321"/>
      <c r="AJ52" s="17774"/>
      <c r="AK52" s="18227"/>
      <c r="AL52" s="18680"/>
      <c r="AM52" s="19133"/>
      <c r="AS52" s="7752">
        <f t="shared" si="0"/>
        <v>33</v>
      </c>
      <c r="AT52" s="7752">
        <f t="shared" si="1"/>
        <v>0</v>
      </c>
      <c r="AV52" s="7758" t="str">
        <f t="shared" si="3"/>
        <v/>
      </c>
      <c r="AW52" s="7758">
        <f t="shared" si="2"/>
        <v>0</v>
      </c>
    </row>
    <row r="53" spans="1:49" ht="15" hidden="1" x14ac:dyDescent="0.25">
      <c r="A53" s="7809" t="s">
        <v>889</v>
      </c>
      <c r="B53" s="8262" t="s">
        <v>804</v>
      </c>
      <c r="C53" s="8715" t="s">
        <v>700</v>
      </c>
      <c r="D53" s="9168" t="s">
        <v>470</v>
      </c>
      <c r="E53" s="9621" t="s">
        <v>877</v>
      </c>
      <c r="G53" s="10074" t="s">
        <v>919</v>
      </c>
      <c r="T53" s="10527">
        <v>17</v>
      </c>
      <c r="U53" s="10980">
        <v>8</v>
      </c>
      <c r="V53" s="11433">
        <v>18</v>
      </c>
      <c r="W53" s="11886">
        <v>30</v>
      </c>
      <c r="X53" s="12339">
        <v>28</v>
      </c>
      <c r="Y53" s="12792"/>
      <c r="Z53" s="13245"/>
      <c r="AA53" s="13698"/>
      <c r="AB53" s="14151"/>
      <c r="AC53" s="14604"/>
      <c r="AD53" s="15057"/>
      <c r="AE53" s="15510"/>
      <c r="AF53" s="15963"/>
      <c r="AG53" s="16416"/>
      <c r="AH53" s="16869"/>
      <c r="AI53" s="17322"/>
      <c r="AJ53" s="17775"/>
      <c r="AK53" s="18228"/>
      <c r="AL53" s="18681"/>
      <c r="AM53" s="19134"/>
      <c r="AS53" s="7752">
        <f t="shared" si="0"/>
        <v>101</v>
      </c>
      <c r="AT53" s="7752">
        <f t="shared" si="1"/>
        <v>0</v>
      </c>
      <c r="AV53" s="7758" t="str">
        <f t="shared" si="3"/>
        <v/>
      </c>
      <c r="AW53" s="7758">
        <f t="shared" si="2"/>
        <v>0</v>
      </c>
    </row>
    <row r="54" spans="1:49" ht="15" hidden="1" x14ac:dyDescent="0.25">
      <c r="A54" s="7810" t="s">
        <v>889</v>
      </c>
      <c r="B54" s="8263" t="s">
        <v>897</v>
      </c>
      <c r="C54" s="8716" t="s">
        <v>700</v>
      </c>
      <c r="D54" s="9169" t="s">
        <v>470</v>
      </c>
      <c r="E54" s="9622" t="s">
        <v>877</v>
      </c>
      <c r="G54" s="10075" t="s">
        <v>919</v>
      </c>
      <c r="T54" s="10528">
        <v>34</v>
      </c>
      <c r="U54" s="10981">
        <v>29</v>
      </c>
      <c r="V54" s="11434">
        <v>55</v>
      </c>
      <c r="W54" s="11887">
        <v>45</v>
      </c>
      <c r="X54" s="12340">
        <v>50</v>
      </c>
      <c r="Y54" s="12793"/>
      <c r="Z54" s="13246"/>
      <c r="AA54" s="13699"/>
      <c r="AB54" s="14152"/>
      <c r="AC54" s="14605"/>
      <c r="AD54" s="15058"/>
      <c r="AE54" s="15511"/>
      <c r="AF54" s="15964"/>
      <c r="AG54" s="16417"/>
      <c r="AH54" s="16870"/>
      <c r="AI54" s="17323"/>
      <c r="AJ54" s="17776"/>
      <c r="AK54" s="18229"/>
      <c r="AL54" s="18682"/>
      <c r="AM54" s="19135"/>
      <c r="AS54" s="7752">
        <f t="shared" si="0"/>
        <v>213</v>
      </c>
      <c r="AT54" s="7752">
        <f t="shared" si="1"/>
        <v>0</v>
      </c>
      <c r="AV54" s="7758" t="str">
        <f t="shared" si="3"/>
        <v/>
      </c>
      <c r="AW54" s="7758">
        <f t="shared" si="2"/>
        <v>0</v>
      </c>
    </row>
    <row r="55" spans="1:49" ht="15" hidden="1" x14ac:dyDescent="0.25">
      <c r="A55" s="7811" t="s">
        <v>889</v>
      </c>
      <c r="B55" s="8264" t="s">
        <v>900</v>
      </c>
      <c r="C55" s="8717" t="s">
        <v>700</v>
      </c>
      <c r="D55" s="9170" t="s">
        <v>470</v>
      </c>
      <c r="E55" s="9623" t="s">
        <v>877</v>
      </c>
      <c r="G55" s="10076" t="s">
        <v>919</v>
      </c>
      <c r="T55" s="10529"/>
      <c r="U55" s="10982"/>
      <c r="V55" s="11435">
        <v>3</v>
      </c>
      <c r="W55" s="11888">
        <v>14</v>
      </c>
      <c r="X55" s="12341">
        <v>32</v>
      </c>
      <c r="Y55" s="12794"/>
      <c r="Z55" s="13247"/>
      <c r="AA55" s="13700"/>
      <c r="AB55" s="14153"/>
      <c r="AC55" s="14606"/>
      <c r="AD55" s="15059"/>
      <c r="AE55" s="15512"/>
      <c r="AF55" s="15965"/>
      <c r="AG55" s="16418"/>
      <c r="AH55" s="16871"/>
      <c r="AI55" s="17324"/>
      <c r="AJ55" s="17777"/>
      <c r="AK55" s="18230"/>
      <c r="AL55" s="18683"/>
      <c r="AM55" s="19136"/>
      <c r="AS55" s="7752">
        <f t="shared" si="0"/>
        <v>49</v>
      </c>
      <c r="AT55" s="7752">
        <f t="shared" si="1"/>
        <v>0</v>
      </c>
      <c r="AV55" s="7758" t="str">
        <f t="shared" si="3"/>
        <v/>
      </c>
      <c r="AW55" s="7758">
        <f t="shared" si="2"/>
        <v>0</v>
      </c>
    </row>
    <row r="56" spans="1:49" ht="15" hidden="1" x14ac:dyDescent="0.25">
      <c r="A56" s="7812" t="s">
        <v>889</v>
      </c>
      <c r="B56" s="8265" t="s">
        <v>741</v>
      </c>
      <c r="C56" s="8718" t="s">
        <v>706</v>
      </c>
      <c r="D56" s="9171" t="s">
        <v>470</v>
      </c>
      <c r="E56" s="9624" t="s">
        <v>877</v>
      </c>
      <c r="G56" s="10077" t="s">
        <v>919</v>
      </c>
      <c r="T56" s="10530"/>
      <c r="U56" s="10983"/>
      <c r="V56" s="11436"/>
      <c r="W56" s="11889"/>
      <c r="X56" s="12342"/>
      <c r="Y56" s="12795"/>
      <c r="Z56" s="13248"/>
      <c r="AA56" s="13701"/>
      <c r="AB56" s="14154">
        <v>36</v>
      </c>
      <c r="AC56" s="14607">
        <v>23</v>
      </c>
      <c r="AD56" s="15060">
        <v>14</v>
      </c>
      <c r="AE56" s="15513">
        <v>64</v>
      </c>
      <c r="AF56" s="15966">
        <v>3</v>
      </c>
      <c r="AG56" s="16419">
        <v>14</v>
      </c>
      <c r="AH56" s="16872">
        <v>35</v>
      </c>
      <c r="AI56" s="17325"/>
      <c r="AJ56" s="17778"/>
      <c r="AK56" s="18231"/>
      <c r="AL56" s="18684"/>
      <c r="AM56" s="19137"/>
      <c r="AS56" s="7752">
        <f t="shared" si="0"/>
        <v>0</v>
      </c>
      <c r="AT56" s="7752">
        <f t="shared" si="1"/>
        <v>52</v>
      </c>
      <c r="AV56" s="7758" t="str">
        <f t="shared" si="3"/>
        <v/>
      </c>
      <c r="AW56" s="7758" t="str">
        <f t="shared" si="2"/>
        <v/>
      </c>
    </row>
    <row r="57" spans="1:49" ht="15" hidden="1" x14ac:dyDescent="0.25">
      <c r="A57" s="7813" t="s">
        <v>889</v>
      </c>
      <c r="B57" s="8266" t="s">
        <v>803</v>
      </c>
      <c r="C57" s="8719" t="s">
        <v>706</v>
      </c>
      <c r="D57" s="9172" t="s">
        <v>470</v>
      </c>
      <c r="E57" s="9625" t="s">
        <v>877</v>
      </c>
      <c r="G57" s="10078" t="s">
        <v>919</v>
      </c>
      <c r="T57" s="10531"/>
      <c r="U57" s="10984"/>
      <c r="V57" s="11437"/>
      <c r="W57" s="11890"/>
      <c r="X57" s="12343"/>
      <c r="Y57" s="12796"/>
      <c r="Z57" s="13249"/>
      <c r="AA57" s="13702"/>
      <c r="AB57" s="14155">
        <v>29</v>
      </c>
      <c r="AC57" s="14608">
        <v>32</v>
      </c>
      <c r="AD57" s="15061">
        <v>23</v>
      </c>
      <c r="AE57" s="15514">
        <v>17</v>
      </c>
      <c r="AF57" s="15967">
        <v>7</v>
      </c>
      <c r="AG57" s="16420">
        <v>12</v>
      </c>
      <c r="AH57" s="16873">
        <v>17</v>
      </c>
      <c r="AI57" s="17326"/>
      <c r="AJ57" s="17779"/>
      <c r="AK57" s="18232"/>
      <c r="AL57" s="18685"/>
      <c r="AM57" s="19138"/>
      <c r="AS57" s="7752">
        <f t="shared" si="0"/>
        <v>0</v>
      </c>
      <c r="AT57" s="7752">
        <f t="shared" si="1"/>
        <v>36</v>
      </c>
      <c r="AV57" s="7758" t="str">
        <f t="shared" si="3"/>
        <v/>
      </c>
      <c r="AW57" s="7758" t="str">
        <f t="shared" si="2"/>
        <v/>
      </c>
    </row>
    <row r="58" spans="1:49" ht="15" hidden="1" x14ac:dyDescent="0.25">
      <c r="A58" s="7814" t="s">
        <v>889</v>
      </c>
      <c r="B58" s="8267" t="s">
        <v>757</v>
      </c>
      <c r="C58" s="8720" t="s">
        <v>706</v>
      </c>
      <c r="D58" s="9173" t="s">
        <v>470</v>
      </c>
      <c r="E58" s="9626" t="s">
        <v>877</v>
      </c>
      <c r="G58" s="10079" t="s">
        <v>919</v>
      </c>
      <c r="T58" s="10532"/>
      <c r="U58" s="10985"/>
      <c r="V58" s="11438"/>
      <c r="W58" s="11891"/>
      <c r="X58" s="12344"/>
      <c r="Y58" s="12797"/>
      <c r="Z58" s="13250"/>
      <c r="AA58" s="13703"/>
      <c r="AB58" s="14156">
        <v>6</v>
      </c>
      <c r="AC58" s="14609">
        <v>3</v>
      </c>
      <c r="AD58" s="15062">
        <v>37</v>
      </c>
      <c r="AE58" s="15515">
        <v>81</v>
      </c>
      <c r="AF58" s="15968">
        <v>0</v>
      </c>
      <c r="AG58" s="16421">
        <v>20</v>
      </c>
      <c r="AH58" s="16874">
        <v>22</v>
      </c>
      <c r="AI58" s="17327"/>
      <c r="AJ58" s="17780"/>
      <c r="AK58" s="18233"/>
      <c r="AL58" s="18686"/>
      <c r="AM58" s="19139"/>
      <c r="AS58" s="7752">
        <f t="shared" si="0"/>
        <v>0</v>
      </c>
      <c r="AT58" s="7752">
        <f t="shared" si="1"/>
        <v>42</v>
      </c>
      <c r="AV58" s="7758" t="str">
        <f t="shared" si="3"/>
        <v/>
      </c>
      <c r="AW58" s="7758" t="str">
        <f t="shared" si="2"/>
        <v/>
      </c>
    </row>
    <row r="59" spans="1:49" ht="15" hidden="1" x14ac:dyDescent="0.25">
      <c r="A59" s="7815" t="s">
        <v>889</v>
      </c>
      <c r="B59" s="8268" t="s">
        <v>758</v>
      </c>
      <c r="C59" s="8721" t="s">
        <v>706</v>
      </c>
      <c r="D59" s="9174" t="s">
        <v>470</v>
      </c>
      <c r="E59" s="9627" t="s">
        <v>877</v>
      </c>
      <c r="G59" s="10080" t="s">
        <v>919</v>
      </c>
      <c r="T59" s="10533"/>
      <c r="U59" s="10986"/>
      <c r="V59" s="11439"/>
      <c r="W59" s="11892"/>
      <c r="X59" s="12345"/>
      <c r="Y59" s="12798">
        <v>65</v>
      </c>
      <c r="Z59" s="13251">
        <v>34</v>
      </c>
      <c r="AA59" s="13704">
        <v>48</v>
      </c>
      <c r="AB59" s="14157">
        <v>51</v>
      </c>
      <c r="AC59" s="14610">
        <v>41</v>
      </c>
      <c r="AD59" s="15063">
        <v>35</v>
      </c>
      <c r="AE59" s="15516">
        <v>77</v>
      </c>
      <c r="AF59" s="15969">
        <v>11</v>
      </c>
      <c r="AG59" s="16422">
        <v>12</v>
      </c>
      <c r="AH59" s="16875">
        <v>22</v>
      </c>
      <c r="AI59" s="17328"/>
      <c r="AJ59" s="17781"/>
      <c r="AK59" s="18234"/>
      <c r="AL59" s="18687"/>
      <c r="AM59" s="19140"/>
      <c r="AS59" s="7752">
        <f t="shared" si="0"/>
        <v>147</v>
      </c>
      <c r="AT59" s="7752">
        <f t="shared" si="1"/>
        <v>45</v>
      </c>
      <c r="AV59" s="7758">
        <f t="shared" si="3"/>
        <v>0</v>
      </c>
      <c r="AW59" s="7758">
        <f t="shared" si="2"/>
        <v>0.30612244897959184</v>
      </c>
    </row>
    <row r="60" spans="1:49" ht="15" hidden="1" x14ac:dyDescent="0.25">
      <c r="A60" s="7816" t="s">
        <v>889</v>
      </c>
      <c r="B60" s="8269" t="s">
        <v>804</v>
      </c>
      <c r="C60" s="8722" t="s">
        <v>706</v>
      </c>
      <c r="D60" s="9175" t="s">
        <v>470</v>
      </c>
      <c r="E60" s="9628" t="s">
        <v>877</v>
      </c>
      <c r="G60" s="10081" t="s">
        <v>919</v>
      </c>
      <c r="T60" s="10534"/>
      <c r="U60" s="10987"/>
      <c r="V60" s="11440"/>
      <c r="W60" s="11893"/>
      <c r="X60" s="12346"/>
      <c r="Y60" s="12799">
        <v>77</v>
      </c>
      <c r="Z60" s="13252">
        <v>34</v>
      </c>
      <c r="AA60" s="13705">
        <v>43</v>
      </c>
      <c r="AB60" s="14158">
        <v>43</v>
      </c>
      <c r="AC60" s="14611">
        <v>16</v>
      </c>
      <c r="AD60" s="15064">
        <v>24</v>
      </c>
      <c r="AE60" s="15517">
        <v>39</v>
      </c>
      <c r="AF60" s="15970">
        <v>6</v>
      </c>
      <c r="AG60" s="16423">
        <v>10</v>
      </c>
      <c r="AH60" s="16876">
        <v>24</v>
      </c>
      <c r="AI60" s="17329"/>
      <c r="AJ60" s="17782"/>
      <c r="AK60" s="18235"/>
      <c r="AL60" s="18688"/>
      <c r="AM60" s="19141"/>
      <c r="AS60" s="7752">
        <f t="shared" si="0"/>
        <v>154</v>
      </c>
      <c r="AT60" s="7752">
        <f t="shared" si="1"/>
        <v>40</v>
      </c>
      <c r="AV60" s="7758">
        <f t="shared" si="3"/>
        <v>0</v>
      </c>
      <c r="AW60" s="7758">
        <f t="shared" si="2"/>
        <v>0.25974025974025972</v>
      </c>
    </row>
    <row r="61" spans="1:49" ht="15" hidden="1" x14ac:dyDescent="0.25">
      <c r="A61" s="7817" t="s">
        <v>889</v>
      </c>
      <c r="B61" s="8270" t="s">
        <v>900</v>
      </c>
      <c r="C61" s="8723" t="s">
        <v>706</v>
      </c>
      <c r="D61" s="9176" t="s">
        <v>470</v>
      </c>
      <c r="E61" s="9629" t="s">
        <v>877</v>
      </c>
      <c r="G61" s="10082" t="s">
        <v>919</v>
      </c>
      <c r="T61" s="10535"/>
      <c r="U61" s="10988"/>
      <c r="V61" s="11441"/>
      <c r="W61" s="11894"/>
      <c r="X61" s="12347"/>
      <c r="Y61" s="12800">
        <v>40</v>
      </c>
      <c r="Z61" s="13253">
        <v>45</v>
      </c>
      <c r="AA61" s="13706">
        <v>23</v>
      </c>
      <c r="AB61" s="14159"/>
      <c r="AC61" s="14612"/>
      <c r="AD61" s="15065"/>
      <c r="AE61" s="15518"/>
      <c r="AF61" s="15971"/>
      <c r="AG61" s="16424"/>
      <c r="AH61" s="16877"/>
      <c r="AI61" s="17330"/>
      <c r="AJ61" s="17783"/>
      <c r="AK61" s="18236"/>
      <c r="AL61" s="18689"/>
      <c r="AM61" s="19142"/>
      <c r="AS61" s="7752">
        <f t="shared" si="0"/>
        <v>108</v>
      </c>
      <c r="AT61" s="7752">
        <f t="shared" si="1"/>
        <v>0</v>
      </c>
      <c r="AV61" s="7758">
        <f t="shared" si="3"/>
        <v>0</v>
      </c>
      <c r="AW61" s="7758">
        <f t="shared" si="2"/>
        <v>0</v>
      </c>
    </row>
    <row r="62" spans="1:49" ht="15" hidden="1" x14ac:dyDescent="0.25">
      <c r="A62" s="7818" t="s">
        <v>889</v>
      </c>
      <c r="B62" s="8271" t="s">
        <v>781</v>
      </c>
      <c r="C62" s="8724" t="s">
        <v>704</v>
      </c>
      <c r="D62" s="9177" t="s">
        <v>470</v>
      </c>
      <c r="E62" s="9630" t="s">
        <v>877</v>
      </c>
      <c r="G62" s="10083" t="s">
        <v>919</v>
      </c>
      <c r="T62" s="10536"/>
      <c r="U62" s="10989"/>
      <c r="V62" s="11442"/>
      <c r="W62" s="11895"/>
      <c r="X62" s="12348"/>
      <c r="Y62" s="12801"/>
      <c r="Z62" s="13254"/>
      <c r="AA62" s="13707">
        <v>6</v>
      </c>
      <c r="AB62" s="14160">
        <v>12</v>
      </c>
      <c r="AC62" s="14613">
        <v>5</v>
      </c>
      <c r="AD62" s="15066"/>
      <c r="AE62" s="15519"/>
      <c r="AF62" s="15972"/>
      <c r="AG62" s="16425"/>
      <c r="AH62" s="16878"/>
      <c r="AI62" s="17331"/>
      <c r="AJ62" s="17784"/>
      <c r="AK62" s="18237"/>
      <c r="AL62" s="18690"/>
      <c r="AM62" s="19143"/>
      <c r="AS62" s="7752">
        <f t="shared" si="0"/>
        <v>6</v>
      </c>
      <c r="AT62" s="7752">
        <f t="shared" si="1"/>
        <v>0</v>
      </c>
      <c r="AV62" s="7758">
        <f t="shared" si="3"/>
        <v>0</v>
      </c>
      <c r="AW62" s="7758">
        <f t="shared" si="2"/>
        <v>0</v>
      </c>
    </row>
    <row r="63" spans="1:49" ht="15" hidden="1" x14ac:dyDescent="0.25">
      <c r="A63" s="7819" t="s">
        <v>889</v>
      </c>
      <c r="B63" s="8272" t="s">
        <v>733</v>
      </c>
      <c r="C63" s="8725" t="s">
        <v>704</v>
      </c>
      <c r="D63" s="9178" t="s">
        <v>470</v>
      </c>
      <c r="E63" s="9631" t="s">
        <v>877</v>
      </c>
      <c r="G63" s="10084" t="s">
        <v>919</v>
      </c>
      <c r="T63" s="10537"/>
      <c r="U63" s="10990"/>
      <c r="V63" s="11443"/>
      <c r="W63" s="11896"/>
      <c r="X63" s="12349"/>
      <c r="Y63" s="12802"/>
      <c r="Z63" s="13255"/>
      <c r="AA63" s="13708"/>
      <c r="AB63" s="14161"/>
      <c r="AC63" s="14614"/>
      <c r="AD63" s="15067"/>
      <c r="AE63" s="15520"/>
      <c r="AF63" s="15973"/>
      <c r="AG63" s="16426"/>
      <c r="AH63" s="16879"/>
      <c r="AI63" s="17332">
        <v>38</v>
      </c>
      <c r="AJ63" s="17785">
        <v>13</v>
      </c>
      <c r="AK63" s="18238">
        <v>56</v>
      </c>
      <c r="AL63" s="18691">
        <v>58</v>
      </c>
      <c r="AM63" s="19144">
        <v>68</v>
      </c>
      <c r="AS63" s="7752">
        <f t="shared" si="0"/>
        <v>0</v>
      </c>
      <c r="AT63" s="7752">
        <f t="shared" si="1"/>
        <v>233</v>
      </c>
      <c r="AV63" s="7758" t="str">
        <f t="shared" si="3"/>
        <v/>
      </c>
      <c r="AW63" s="7758" t="str">
        <f t="shared" si="2"/>
        <v/>
      </c>
    </row>
    <row r="64" spans="1:49" ht="15" hidden="1" x14ac:dyDescent="0.25">
      <c r="A64" s="7820" t="s">
        <v>889</v>
      </c>
      <c r="B64" s="8273" t="s">
        <v>734</v>
      </c>
      <c r="C64" s="8726" t="s">
        <v>704</v>
      </c>
      <c r="D64" s="9179" t="s">
        <v>470</v>
      </c>
      <c r="E64" s="9632" t="s">
        <v>877</v>
      </c>
      <c r="G64" s="10085" t="s">
        <v>919</v>
      </c>
      <c r="T64" s="10538"/>
      <c r="U64" s="10991"/>
      <c r="V64" s="11444"/>
      <c r="W64" s="11897"/>
      <c r="X64" s="12350"/>
      <c r="Y64" s="12803"/>
      <c r="Z64" s="13256"/>
      <c r="AA64" s="13709"/>
      <c r="AB64" s="14162"/>
      <c r="AC64" s="14615"/>
      <c r="AD64" s="15068"/>
      <c r="AE64" s="15521"/>
      <c r="AF64" s="15974"/>
      <c r="AG64" s="16427"/>
      <c r="AH64" s="16880"/>
      <c r="AI64" s="17333">
        <v>58</v>
      </c>
      <c r="AJ64" s="17786">
        <v>66</v>
      </c>
      <c r="AK64" s="18239">
        <v>76</v>
      </c>
      <c r="AL64" s="18692">
        <v>61</v>
      </c>
      <c r="AM64" s="19145">
        <v>97</v>
      </c>
      <c r="AS64" s="7752">
        <f t="shared" si="0"/>
        <v>0</v>
      </c>
      <c r="AT64" s="7752">
        <f t="shared" si="1"/>
        <v>358</v>
      </c>
      <c r="AV64" s="7758" t="str">
        <f t="shared" si="3"/>
        <v/>
      </c>
      <c r="AW64" s="7758" t="str">
        <f t="shared" si="2"/>
        <v/>
      </c>
    </row>
    <row r="65" spans="1:49" ht="15" hidden="1" x14ac:dyDescent="0.25">
      <c r="A65" s="7821" t="s">
        <v>889</v>
      </c>
      <c r="B65" s="8274" t="s">
        <v>735</v>
      </c>
      <c r="C65" s="8727" t="s">
        <v>704</v>
      </c>
      <c r="D65" s="9180" t="s">
        <v>470</v>
      </c>
      <c r="E65" s="9633" t="s">
        <v>877</v>
      </c>
      <c r="G65" s="10086" t="s">
        <v>919</v>
      </c>
      <c r="T65" s="10539"/>
      <c r="U65" s="10992"/>
      <c r="V65" s="11445"/>
      <c r="W65" s="11898"/>
      <c r="X65" s="12351"/>
      <c r="Y65" s="12804"/>
      <c r="Z65" s="13257"/>
      <c r="AA65" s="13710"/>
      <c r="AB65" s="14163"/>
      <c r="AC65" s="14616"/>
      <c r="AD65" s="15069"/>
      <c r="AE65" s="15522"/>
      <c r="AF65" s="15975"/>
      <c r="AG65" s="16428"/>
      <c r="AH65" s="16881"/>
      <c r="AI65" s="17334">
        <v>123</v>
      </c>
      <c r="AJ65" s="17787">
        <v>79</v>
      </c>
      <c r="AK65" s="18240">
        <v>149</v>
      </c>
      <c r="AL65" s="18693">
        <v>151</v>
      </c>
      <c r="AM65" s="19146">
        <v>114</v>
      </c>
      <c r="AS65" s="7752">
        <f t="shared" si="0"/>
        <v>0</v>
      </c>
      <c r="AT65" s="7752">
        <f t="shared" si="1"/>
        <v>616</v>
      </c>
      <c r="AV65" s="7758" t="str">
        <f t="shared" si="3"/>
        <v/>
      </c>
      <c r="AW65" s="7758" t="str">
        <f t="shared" si="2"/>
        <v/>
      </c>
    </row>
    <row r="66" spans="1:49" ht="15" hidden="1" x14ac:dyDescent="0.25">
      <c r="A66" s="7822" t="s">
        <v>889</v>
      </c>
      <c r="B66" s="8275" t="s">
        <v>737</v>
      </c>
      <c r="C66" s="8728" t="s">
        <v>705</v>
      </c>
      <c r="D66" s="9181" t="s">
        <v>472</v>
      </c>
      <c r="E66" s="9634" t="s">
        <v>877</v>
      </c>
      <c r="G66" s="10087" t="s">
        <v>919</v>
      </c>
      <c r="T66" s="10540"/>
      <c r="U66" s="10993"/>
      <c r="V66" s="11446"/>
      <c r="W66" s="11899"/>
      <c r="X66" s="12352"/>
      <c r="Y66" s="12805"/>
      <c r="Z66" s="13258"/>
      <c r="AA66" s="13711"/>
      <c r="AB66" s="14164"/>
      <c r="AC66" s="14617"/>
      <c r="AD66" s="15070"/>
      <c r="AE66" s="15523"/>
      <c r="AF66" s="15976"/>
      <c r="AG66" s="16429"/>
      <c r="AH66" s="16882"/>
      <c r="AI66" s="17335"/>
      <c r="AJ66" s="17788"/>
      <c r="AK66" s="18241">
        <v>0</v>
      </c>
      <c r="AL66" s="18694">
        <v>0</v>
      </c>
      <c r="AM66" s="19147">
        <v>0</v>
      </c>
      <c r="AS66" s="7752">
        <f t="shared" si="0"/>
        <v>0</v>
      </c>
      <c r="AT66" s="7752">
        <f t="shared" si="1"/>
        <v>0</v>
      </c>
      <c r="AV66" s="7758" t="str">
        <f t="shared" si="3"/>
        <v/>
      </c>
      <c r="AW66" s="7758" t="str">
        <f t="shared" si="2"/>
        <v/>
      </c>
    </row>
    <row r="67" spans="1:49" ht="15" hidden="1" x14ac:dyDescent="0.25">
      <c r="A67" s="7823" t="s">
        <v>889</v>
      </c>
      <c r="B67" s="8276" t="s">
        <v>738</v>
      </c>
      <c r="C67" s="8729" t="s">
        <v>705</v>
      </c>
      <c r="D67" s="9182" t="s">
        <v>472</v>
      </c>
      <c r="E67" s="9635" t="s">
        <v>877</v>
      </c>
      <c r="G67" s="10088" t="s">
        <v>919</v>
      </c>
      <c r="T67" s="10541"/>
      <c r="U67" s="10994"/>
      <c r="V67" s="11447"/>
      <c r="W67" s="11900"/>
      <c r="X67" s="12353"/>
      <c r="Y67" s="12806"/>
      <c r="Z67" s="13259"/>
      <c r="AA67" s="13712"/>
      <c r="AB67" s="14165"/>
      <c r="AC67" s="14618"/>
      <c r="AD67" s="15071"/>
      <c r="AE67" s="15524"/>
      <c r="AF67" s="15977"/>
      <c r="AG67" s="16430"/>
      <c r="AH67" s="16883"/>
      <c r="AI67" s="17336"/>
      <c r="AJ67" s="17789"/>
      <c r="AK67" s="18242"/>
      <c r="AL67" s="18695"/>
      <c r="AM67" s="19148">
        <v>6</v>
      </c>
      <c r="AS67" s="7752">
        <f t="shared" si="0"/>
        <v>0</v>
      </c>
      <c r="AT67" s="7752">
        <f t="shared" si="1"/>
        <v>6</v>
      </c>
      <c r="AV67" s="7758" t="str">
        <f t="shared" si="3"/>
        <v/>
      </c>
      <c r="AW67" s="7758" t="str">
        <f t="shared" si="2"/>
        <v/>
      </c>
    </row>
    <row r="68" spans="1:49" ht="15" hidden="1" x14ac:dyDescent="0.25">
      <c r="A68" s="7824" t="s">
        <v>889</v>
      </c>
      <c r="B68" s="8277" t="s">
        <v>739</v>
      </c>
      <c r="C68" s="8730" t="s">
        <v>705</v>
      </c>
      <c r="D68" s="9183" t="s">
        <v>472</v>
      </c>
      <c r="E68" s="9636" t="s">
        <v>877</v>
      </c>
      <c r="G68" s="10089" t="s">
        <v>919</v>
      </c>
      <c r="T68" s="10542"/>
      <c r="U68" s="10995"/>
      <c r="V68" s="11448"/>
      <c r="W68" s="11901"/>
      <c r="X68" s="12354"/>
      <c r="Y68" s="12807"/>
      <c r="Z68" s="13260"/>
      <c r="AA68" s="13713"/>
      <c r="AB68" s="14166"/>
      <c r="AC68" s="14619"/>
      <c r="AD68" s="15072"/>
      <c r="AE68" s="15525"/>
      <c r="AF68" s="15978"/>
      <c r="AG68" s="16431"/>
      <c r="AH68" s="16884"/>
      <c r="AI68" s="17337">
        <v>94</v>
      </c>
      <c r="AJ68" s="17790">
        <v>77</v>
      </c>
      <c r="AK68" s="18243">
        <v>80</v>
      </c>
      <c r="AL68" s="18696">
        <v>92</v>
      </c>
      <c r="AM68" s="19149">
        <v>69</v>
      </c>
      <c r="AS68" s="7752">
        <f t="shared" si="0"/>
        <v>0</v>
      </c>
      <c r="AT68" s="7752">
        <f t="shared" si="1"/>
        <v>412</v>
      </c>
      <c r="AV68" s="7758" t="str">
        <f t="shared" si="3"/>
        <v/>
      </c>
      <c r="AW68" s="7758" t="str">
        <f t="shared" si="2"/>
        <v/>
      </c>
    </row>
    <row r="69" spans="1:49" ht="15" hidden="1" x14ac:dyDescent="0.25">
      <c r="A69" s="7825" t="s">
        <v>889</v>
      </c>
      <c r="B69" s="8278" t="s">
        <v>740</v>
      </c>
      <c r="C69" s="8731" t="s">
        <v>705</v>
      </c>
      <c r="D69" s="9184" t="s">
        <v>472</v>
      </c>
      <c r="E69" s="9637" t="s">
        <v>877</v>
      </c>
      <c r="G69" s="10090" t="s">
        <v>919</v>
      </c>
      <c r="T69" s="10543"/>
      <c r="U69" s="10996"/>
      <c r="V69" s="11449"/>
      <c r="W69" s="11902"/>
      <c r="X69" s="12355"/>
      <c r="Y69" s="12808"/>
      <c r="Z69" s="13261"/>
      <c r="AA69" s="13714"/>
      <c r="AB69" s="14167"/>
      <c r="AC69" s="14620"/>
      <c r="AD69" s="15073"/>
      <c r="AE69" s="15526"/>
      <c r="AF69" s="15979"/>
      <c r="AG69" s="16432"/>
      <c r="AH69" s="16885"/>
      <c r="AI69" s="17338">
        <v>38</v>
      </c>
      <c r="AJ69" s="17791">
        <v>57</v>
      </c>
      <c r="AK69" s="18244">
        <v>100</v>
      </c>
      <c r="AL69" s="18697">
        <v>69</v>
      </c>
      <c r="AM69" s="19150">
        <v>75</v>
      </c>
      <c r="AS69" s="7752">
        <f t="shared" ref="AS69:AS92" si="4">SUM(T69:AA69)</f>
        <v>0</v>
      </c>
      <c r="AT69" s="7752">
        <f t="shared" ref="AT69:AT92" si="5">SUM(AF69:AM69)</f>
        <v>339</v>
      </c>
      <c r="AV69" s="7758" t="str">
        <f t="shared" si="3"/>
        <v/>
      </c>
      <c r="AW69" s="7758" t="str">
        <f t="shared" ref="AW69:AW132" si="6">IFERROR(AT69/AS69,"")</f>
        <v/>
      </c>
    </row>
    <row r="70" spans="1:49" ht="15" hidden="1" x14ac:dyDescent="0.25">
      <c r="A70" s="7826" t="s">
        <v>889</v>
      </c>
      <c r="B70" s="8279" t="s">
        <v>741</v>
      </c>
      <c r="C70" s="8732" t="s">
        <v>706</v>
      </c>
      <c r="D70" s="9185" t="s">
        <v>472</v>
      </c>
      <c r="E70" s="9638" t="s">
        <v>877</v>
      </c>
      <c r="G70" s="10091" t="s">
        <v>919</v>
      </c>
      <c r="T70" s="10544"/>
      <c r="U70" s="10997"/>
      <c r="V70" s="11450"/>
      <c r="W70" s="11903"/>
      <c r="X70" s="12356"/>
      <c r="Y70" s="12809"/>
      <c r="Z70" s="13262"/>
      <c r="AA70" s="13715"/>
      <c r="AB70" s="14168"/>
      <c r="AC70" s="14621"/>
      <c r="AD70" s="15074"/>
      <c r="AE70" s="15527"/>
      <c r="AF70" s="15980"/>
      <c r="AG70" s="16433"/>
      <c r="AH70" s="16886"/>
      <c r="AI70" s="17339">
        <v>16</v>
      </c>
      <c r="AJ70" s="17792">
        <v>39</v>
      </c>
      <c r="AK70" s="18245">
        <v>46</v>
      </c>
      <c r="AL70" s="18698">
        <v>42</v>
      </c>
      <c r="AM70" s="19151">
        <v>29</v>
      </c>
      <c r="AS70" s="7752">
        <f t="shared" si="4"/>
        <v>0</v>
      </c>
      <c r="AT70" s="7752">
        <f t="shared" si="5"/>
        <v>172</v>
      </c>
      <c r="AV70" s="7758" t="str">
        <f t="shared" si="3"/>
        <v/>
      </c>
      <c r="AW70" s="7758" t="str">
        <f t="shared" si="6"/>
        <v/>
      </c>
    </row>
    <row r="71" spans="1:49" ht="15" hidden="1" x14ac:dyDescent="0.25">
      <c r="A71" s="7827" t="s">
        <v>889</v>
      </c>
      <c r="B71" s="8280" t="s">
        <v>742</v>
      </c>
      <c r="C71" s="8733" t="s">
        <v>706</v>
      </c>
      <c r="D71" s="9186" t="s">
        <v>472</v>
      </c>
      <c r="E71" s="9639" t="s">
        <v>877</v>
      </c>
      <c r="G71" s="10092" t="s">
        <v>919</v>
      </c>
      <c r="T71" s="10545"/>
      <c r="U71" s="10998"/>
      <c r="V71" s="11451"/>
      <c r="W71" s="11904"/>
      <c r="X71" s="12357"/>
      <c r="Y71" s="12810"/>
      <c r="Z71" s="13263"/>
      <c r="AA71" s="13716"/>
      <c r="AB71" s="14169"/>
      <c r="AC71" s="14622"/>
      <c r="AD71" s="15075"/>
      <c r="AE71" s="15528"/>
      <c r="AF71" s="15981"/>
      <c r="AG71" s="16434"/>
      <c r="AH71" s="16887"/>
      <c r="AI71" s="17340">
        <v>29</v>
      </c>
      <c r="AJ71" s="17793">
        <v>16</v>
      </c>
      <c r="AK71" s="18246">
        <v>45</v>
      </c>
      <c r="AL71" s="18699">
        <v>20</v>
      </c>
      <c r="AM71" s="19152">
        <v>15</v>
      </c>
      <c r="AS71" s="7752">
        <f t="shared" si="4"/>
        <v>0</v>
      </c>
      <c r="AT71" s="7752">
        <f t="shared" si="5"/>
        <v>125</v>
      </c>
      <c r="AV71" s="7758" t="str">
        <f t="shared" ref="AV71:AV134" si="7">IFERROR(AM71/AA71,"")</f>
        <v/>
      </c>
      <c r="AW71" s="7758" t="str">
        <f t="shared" si="6"/>
        <v/>
      </c>
    </row>
    <row r="72" spans="1:49" ht="15" hidden="1" x14ac:dyDescent="0.25">
      <c r="A72" s="7828" t="s">
        <v>889</v>
      </c>
      <c r="B72" s="8281" t="s">
        <v>743</v>
      </c>
      <c r="C72" s="8734" t="s">
        <v>706</v>
      </c>
      <c r="D72" s="9187" t="s">
        <v>472</v>
      </c>
      <c r="E72" s="9640" t="s">
        <v>877</v>
      </c>
      <c r="G72" s="10093" t="s">
        <v>919</v>
      </c>
      <c r="T72" s="10546"/>
      <c r="U72" s="10999"/>
      <c r="V72" s="11452"/>
      <c r="W72" s="11905"/>
      <c r="X72" s="12358"/>
      <c r="Y72" s="12811"/>
      <c r="Z72" s="13264"/>
      <c r="AA72" s="13717"/>
      <c r="AB72" s="14170"/>
      <c r="AC72" s="14623"/>
      <c r="AD72" s="15076"/>
      <c r="AE72" s="15529"/>
      <c r="AF72" s="15982"/>
      <c r="AG72" s="16435"/>
      <c r="AH72" s="16888"/>
      <c r="AI72" s="17341">
        <v>18</v>
      </c>
      <c r="AJ72" s="17794">
        <v>11</v>
      </c>
      <c r="AK72" s="18247">
        <v>30</v>
      </c>
      <c r="AL72" s="18700">
        <v>9</v>
      </c>
      <c r="AM72" s="19153">
        <v>17</v>
      </c>
      <c r="AS72" s="7752">
        <f t="shared" si="4"/>
        <v>0</v>
      </c>
      <c r="AT72" s="7752">
        <f t="shared" si="5"/>
        <v>85</v>
      </c>
      <c r="AV72" s="7758" t="str">
        <f t="shared" si="7"/>
        <v/>
      </c>
      <c r="AW72" s="7758" t="str">
        <f t="shared" si="6"/>
        <v/>
      </c>
    </row>
    <row r="73" spans="1:49" ht="15" hidden="1" x14ac:dyDescent="0.25">
      <c r="A73" s="7829" t="s">
        <v>889</v>
      </c>
      <c r="B73" s="8282" t="s">
        <v>756</v>
      </c>
      <c r="C73" s="8735" t="s">
        <v>710</v>
      </c>
      <c r="D73" s="9188" t="s">
        <v>474</v>
      </c>
      <c r="E73" s="9641" t="s">
        <v>877</v>
      </c>
      <c r="G73" s="10094" t="s">
        <v>919</v>
      </c>
      <c r="T73" s="10547"/>
      <c r="U73" s="11000"/>
      <c r="V73" s="11453"/>
      <c r="W73" s="11906"/>
      <c r="X73" s="12359"/>
      <c r="Y73" s="12812"/>
      <c r="Z73" s="13265"/>
      <c r="AA73" s="13718"/>
      <c r="AB73" s="14171"/>
      <c r="AC73" s="14624"/>
      <c r="AD73" s="15077"/>
      <c r="AE73" s="15530"/>
      <c r="AF73" s="15983"/>
      <c r="AG73" s="16436"/>
      <c r="AH73" s="16889"/>
      <c r="AI73" s="17342">
        <v>49</v>
      </c>
      <c r="AJ73" s="17795">
        <v>47</v>
      </c>
      <c r="AK73" s="18248">
        <v>78</v>
      </c>
      <c r="AL73" s="18701">
        <v>41</v>
      </c>
      <c r="AM73" s="19154">
        <v>67</v>
      </c>
      <c r="AS73" s="7752">
        <f t="shared" si="4"/>
        <v>0</v>
      </c>
      <c r="AT73" s="7752">
        <f t="shared" si="5"/>
        <v>282</v>
      </c>
      <c r="AV73" s="7758" t="str">
        <f t="shared" si="7"/>
        <v/>
      </c>
      <c r="AW73" s="7758" t="str">
        <f t="shared" si="6"/>
        <v/>
      </c>
    </row>
    <row r="74" spans="1:49" ht="15" hidden="1" x14ac:dyDescent="0.25">
      <c r="A74" s="7830" t="s">
        <v>889</v>
      </c>
      <c r="B74" s="8283" t="s">
        <v>757</v>
      </c>
      <c r="C74" s="8736" t="s">
        <v>710</v>
      </c>
      <c r="D74" s="9189" t="s">
        <v>474</v>
      </c>
      <c r="E74" s="9642" t="s">
        <v>877</v>
      </c>
      <c r="G74" s="10095" t="s">
        <v>919</v>
      </c>
      <c r="T74" s="10548"/>
      <c r="U74" s="11001"/>
      <c r="V74" s="11454"/>
      <c r="W74" s="11907"/>
      <c r="X74" s="12360"/>
      <c r="Y74" s="12813"/>
      <c r="Z74" s="13266"/>
      <c r="AA74" s="13719"/>
      <c r="AB74" s="14172"/>
      <c r="AC74" s="14625"/>
      <c r="AD74" s="15078"/>
      <c r="AE74" s="15531"/>
      <c r="AF74" s="15984"/>
      <c r="AG74" s="16437"/>
      <c r="AH74" s="16890"/>
      <c r="AI74" s="17343">
        <v>30</v>
      </c>
      <c r="AJ74" s="17796">
        <v>43</v>
      </c>
      <c r="AK74" s="18249">
        <v>43</v>
      </c>
      <c r="AL74" s="18702">
        <v>28</v>
      </c>
      <c r="AM74" s="19155">
        <v>41</v>
      </c>
      <c r="AS74" s="7752">
        <f t="shared" si="4"/>
        <v>0</v>
      </c>
      <c r="AT74" s="7752">
        <f t="shared" si="5"/>
        <v>185</v>
      </c>
      <c r="AV74" s="7758" t="str">
        <f t="shared" si="7"/>
        <v/>
      </c>
      <c r="AW74" s="7758" t="str">
        <f t="shared" si="6"/>
        <v/>
      </c>
    </row>
    <row r="75" spans="1:49" ht="15" hidden="1" x14ac:dyDescent="0.25">
      <c r="A75" s="7831" t="s">
        <v>889</v>
      </c>
      <c r="B75" s="8284" t="s">
        <v>758</v>
      </c>
      <c r="C75" s="8737" t="s">
        <v>710</v>
      </c>
      <c r="D75" s="9190" t="s">
        <v>474</v>
      </c>
      <c r="E75" s="9643" t="s">
        <v>877</v>
      </c>
      <c r="G75" s="10096" t="s">
        <v>919</v>
      </c>
      <c r="T75" s="10549"/>
      <c r="U75" s="11002"/>
      <c r="V75" s="11455"/>
      <c r="W75" s="11908"/>
      <c r="X75" s="12361"/>
      <c r="Y75" s="12814"/>
      <c r="Z75" s="13267"/>
      <c r="AA75" s="13720"/>
      <c r="AB75" s="14173"/>
      <c r="AC75" s="14626"/>
      <c r="AD75" s="15079"/>
      <c r="AE75" s="15532"/>
      <c r="AF75" s="15985"/>
      <c r="AG75" s="16438"/>
      <c r="AH75" s="16891"/>
      <c r="AI75" s="17344">
        <v>29</v>
      </c>
      <c r="AJ75" s="17797">
        <v>27</v>
      </c>
      <c r="AK75" s="18250">
        <v>1</v>
      </c>
      <c r="AL75" s="18703">
        <v>11</v>
      </c>
      <c r="AM75" s="19156">
        <v>3</v>
      </c>
      <c r="AS75" s="7752">
        <f t="shared" si="4"/>
        <v>0</v>
      </c>
      <c r="AT75" s="7752">
        <f t="shared" si="5"/>
        <v>71</v>
      </c>
      <c r="AV75" s="7758" t="str">
        <f t="shared" si="7"/>
        <v/>
      </c>
      <c r="AW75" s="7758" t="str">
        <f t="shared" si="6"/>
        <v/>
      </c>
    </row>
    <row r="76" spans="1:49" ht="15" hidden="1" x14ac:dyDescent="0.25">
      <c r="A76" s="7832" t="s">
        <v>889</v>
      </c>
      <c r="B76" s="8285" t="s">
        <v>760</v>
      </c>
      <c r="C76" s="8738" t="s">
        <v>711</v>
      </c>
      <c r="D76" s="9191" t="s">
        <v>474</v>
      </c>
      <c r="E76" s="9644" t="s">
        <v>877</v>
      </c>
      <c r="G76" s="10097" t="s">
        <v>919</v>
      </c>
      <c r="T76" s="10550"/>
      <c r="U76" s="11003"/>
      <c r="V76" s="11456"/>
      <c r="W76" s="11909"/>
      <c r="X76" s="12362"/>
      <c r="Y76" s="12815"/>
      <c r="Z76" s="13268"/>
      <c r="AA76" s="13721"/>
      <c r="AB76" s="14174"/>
      <c r="AC76" s="14627"/>
      <c r="AD76" s="15080"/>
      <c r="AE76" s="15533"/>
      <c r="AF76" s="15986"/>
      <c r="AG76" s="16439"/>
      <c r="AH76" s="16892"/>
      <c r="AI76" s="17345">
        <v>93</v>
      </c>
      <c r="AJ76" s="17798">
        <v>62</v>
      </c>
      <c r="AK76" s="18251">
        <v>70</v>
      </c>
      <c r="AL76" s="18704">
        <v>60</v>
      </c>
      <c r="AM76" s="19157">
        <v>85</v>
      </c>
      <c r="AS76" s="7752">
        <f t="shared" si="4"/>
        <v>0</v>
      </c>
      <c r="AT76" s="7752">
        <f t="shared" si="5"/>
        <v>370</v>
      </c>
      <c r="AV76" s="7758" t="str">
        <f t="shared" si="7"/>
        <v/>
      </c>
      <c r="AW76" s="7758" t="str">
        <f t="shared" si="6"/>
        <v/>
      </c>
    </row>
    <row r="77" spans="1:49" ht="15" hidden="1" x14ac:dyDescent="0.25">
      <c r="A77" s="7833" t="s">
        <v>889</v>
      </c>
      <c r="B77" s="8286" t="s">
        <v>895</v>
      </c>
      <c r="C77" s="8739" t="s">
        <v>711</v>
      </c>
      <c r="D77" s="9192" t="s">
        <v>474</v>
      </c>
      <c r="E77" s="9645" t="s">
        <v>877</v>
      </c>
      <c r="G77" s="10098" t="s">
        <v>919</v>
      </c>
      <c r="T77" s="10551"/>
      <c r="U77" s="11004"/>
      <c r="V77" s="11457"/>
      <c r="W77" s="11910"/>
      <c r="X77" s="12363"/>
      <c r="Y77" s="12816"/>
      <c r="Z77" s="13269"/>
      <c r="AA77" s="13722"/>
      <c r="AB77" s="14175"/>
      <c r="AC77" s="14628"/>
      <c r="AD77" s="15081"/>
      <c r="AE77" s="15534"/>
      <c r="AF77" s="15987"/>
      <c r="AG77" s="16440"/>
      <c r="AH77" s="16893"/>
      <c r="AI77" s="17346">
        <v>19</v>
      </c>
      <c r="AJ77" s="17799">
        <v>10</v>
      </c>
      <c r="AK77" s="18252">
        <v>25</v>
      </c>
      <c r="AL77" s="18705">
        <v>5</v>
      </c>
      <c r="AM77" s="19158"/>
      <c r="AS77" s="7752">
        <f t="shared" si="4"/>
        <v>0</v>
      </c>
      <c r="AT77" s="7752">
        <f t="shared" si="5"/>
        <v>59</v>
      </c>
      <c r="AV77" s="7758" t="str">
        <f t="shared" si="7"/>
        <v/>
      </c>
      <c r="AW77" s="7758" t="str">
        <f t="shared" si="6"/>
        <v/>
      </c>
    </row>
    <row r="78" spans="1:49" ht="15" hidden="1" x14ac:dyDescent="0.25">
      <c r="A78" s="7834" t="s">
        <v>889</v>
      </c>
      <c r="B78" s="8287" t="s">
        <v>761</v>
      </c>
      <c r="C78" s="8740" t="s">
        <v>711</v>
      </c>
      <c r="D78" s="9193" t="s">
        <v>474</v>
      </c>
      <c r="E78" s="9646" t="s">
        <v>877</v>
      </c>
      <c r="G78" s="10099" t="s">
        <v>919</v>
      </c>
      <c r="T78" s="10552"/>
      <c r="U78" s="11005"/>
      <c r="V78" s="11458"/>
      <c r="W78" s="11911"/>
      <c r="X78" s="12364"/>
      <c r="Y78" s="12817"/>
      <c r="Z78" s="13270"/>
      <c r="AA78" s="13723"/>
      <c r="AB78" s="14176"/>
      <c r="AC78" s="14629"/>
      <c r="AD78" s="15082"/>
      <c r="AE78" s="15535"/>
      <c r="AF78" s="15988"/>
      <c r="AG78" s="16441"/>
      <c r="AH78" s="16894"/>
      <c r="AI78" s="17347">
        <v>22</v>
      </c>
      <c r="AJ78" s="17800">
        <v>25</v>
      </c>
      <c r="AK78" s="18253">
        <v>75</v>
      </c>
      <c r="AL78" s="18706">
        <v>30</v>
      </c>
      <c r="AM78" s="19159">
        <v>20</v>
      </c>
      <c r="AS78" s="7752">
        <f t="shared" si="4"/>
        <v>0</v>
      </c>
      <c r="AT78" s="7752">
        <f t="shared" si="5"/>
        <v>172</v>
      </c>
      <c r="AV78" s="7758" t="str">
        <f t="shared" si="7"/>
        <v/>
      </c>
      <c r="AW78" s="7758" t="str">
        <f t="shared" si="6"/>
        <v/>
      </c>
    </row>
    <row r="79" spans="1:49" ht="15" hidden="1" x14ac:dyDescent="0.25">
      <c r="A79" s="7835" t="s">
        <v>889</v>
      </c>
      <c r="B79" s="8288" t="s">
        <v>781</v>
      </c>
      <c r="C79" s="8741" t="s">
        <v>718</v>
      </c>
      <c r="D79" s="9194" t="s">
        <v>475</v>
      </c>
      <c r="E79" s="9647" t="s">
        <v>877</v>
      </c>
      <c r="G79" s="10100" t="s">
        <v>919</v>
      </c>
      <c r="T79" s="10553"/>
      <c r="U79" s="11006"/>
      <c r="V79" s="11459"/>
      <c r="W79" s="11912"/>
      <c r="X79" s="12365"/>
      <c r="Y79" s="12818"/>
      <c r="Z79" s="13271"/>
      <c r="AA79" s="13724"/>
      <c r="AB79" s="14177"/>
      <c r="AC79" s="14630"/>
      <c r="AD79" s="15083"/>
      <c r="AE79" s="15536"/>
      <c r="AF79" s="15989"/>
      <c r="AG79" s="16442"/>
      <c r="AH79" s="16895"/>
      <c r="AI79" s="17348">
        <v>24</v>
      </c>
      <c r="AJ79" s="17801">
        <v>56</v>
      </c>
      <c r="AK79" s="18254">
        <v>26</v>
      </c>
      <c r="AL79" s="18707">
        <v>28</v>
      </c>
      <c r="AM79" s="19160">
        <v>15</v>
      </c>
      <c r="AS79" s="7752">
        <f t="shared" si="4"/>
        <v>0</v>
      </c>
      <c r="AT79" s="7752">
        <f t="shared" si="5"/>
        <v>149</v>
      </c>
      <c r="AV79" s="7758" t="str">
        <f t="shared" si="7"/>
        <v/>
      </c>
      <c r="AW79" s="7758" t="str">
        <f t="shared" si="6"/>
        <v/>
      </c>
    </row>
    <row r="80" spans="1:49" ht="15" hidden="1" x14ac:dyDescent="0.25">
      <c r="A80" s="7836" t="s">
        <v>889</v>
      </c>
      <c r="B80" s="8289" t="s">
        <v>782</v>
      </c>
      <c r="C80" s="8742" t="s">
        <v>718</v>
      </c>
      <c r="D80" s="9195" t="s">
        <v>475</v>
      </c>
      <c r="E80" s="9648" t="s">
        <v>877</v>
      </c>
      <c r="G80" s="10101" t="s">
        <v>919</v>
      </c>
      <c r="T80" s="10554"/>
      <c r="U80" s="11007"/>
      <c r="V80" s="11460"/>
      <c r="W80" s="11913"/>
      <c r="X80" s="12366"/>
      <c r="Y80" s="12819"/>
      <c r="Z80" s="13272"/>
      <c r="AA80" s="13725"/>
      <c r="AB80" s="14178"/>
      <c r="AC80" s="14631"/>
      <c r="AD80" s="15084"/>
      <c r="AE80" s="15537"/>
      <c r="AF80" s="15990"/>
      <c r="AG80" s="16443"/>
      <c r="AH80" s="16896"/>
      <c r="AI80" s="17349">
        <v>28</v>
      </c>
      <c r="AJ80" s="17802">
        <v>30</v>
      </c>
      <c r="AK80" s="18255">
        <v>46</v>
      </c>
      <c r="AL80" s="18708">
        <v>22</v>
      </c>
      <c r="AM80" s="19161">
        <v>16</v>
      </c>
      <c r="AS80" s="7752">
        <f t="shared" si="4"/>
        <v>0</v>
      </c>
      <c r="AT80" s="7752">
        <f t="shared" si="5"/>
        <v>142</v>
      </c>
      <c r="AV80" s="7758" t="str">
        <f t="shared" si="7"/>
        <v/>
      </c>
      <c r="AW80" s="7758" t="str">
        <f t="shared" si="6"/>
        <v/>
      </c>
    </row>
    <row r="81" spans="1:49" ht="15" hidden="1" x14ac:dyDescent="0.25">
      <c r="A81" s="7837" t="s">
        <v>889</v>
      </c>
      <c r="B81" s="8290" t="s">
        <v>783</v>
      </c>
      <c r="C81" s="8743" t="s">
        <v>719</v>
      </c>
      <c r="D81" s="9196" t="s">
        <v>475</v>
      </c>
      <c r="E81" s="9649" t="s">
        <v>877</v>
      </c>
      <c r="G81" s="10102" t="s">
        <v>919</v>
      </c>
      <c r="T81" s="10555"/>
      <c r="U81" s="11008"/>
      <c r="V81" s="11461"/>
      <c r="W81" s="11914"/>
      <c r="X81" s="12367"/>
      <c r="Y81" s="12820"/>
      <c r="Z81" s="13273"/>
      <c r="AA81" s="13726"/>
      <c r="AB81" s="14179"/>
      <c r="AC81" s="14632"/>
      <c r="AD81" s="15085"/>
      <c r="AE81" s="15538"/>
      <c r="AF81" s="15991"/>
      <c r="AG81" s="16444"/>
      <c r="AH81" s="16897"/>
      <c r="AI81" s="17350">
        <v>36</v>
      </c>
      <c r="AJ81" s="17803">
        <v>43</v>
      </c>
      <c r="AK81" s="18256">
        <v>33</v>
      </c>
      <c r="AL81" s="18709">
        <v>14</v>
      </c>
      <c r="AM81" s="19162">
        <v>24</v>
      </c>
      <c r="AS81" s="7752">
        <f t="shared" si="4"/>
        <v>0</v>
      </c>
      <c r="AT81" s="7752">
        <f t="shared" si="5"/>
        <v>150</v>
      </c>
      <c r="AV81" s="7758" t="str">
        <f t="shared" si="7"/>
        <v/>
      </c>
      <c r="AW81" s="7758" t="str">
        <f t="shared" si="6"/>
        <v/>
      </c>
    </row>
    <row r="82" spans="1:49" ht="15" hidden="1" x14ac:dyDescent="0.25">
      <c r="A82" s="7838" t="s">
        <v>889</v>
      </c>
      <c r="B82" s="8291" t="s">
        <v>784</v>
      </c>
      <c r="C82" s="8744" t="s">
        <v>719</v>
      </c>
      <c r="D82" s="9197" t="s">
        <v>475</v>
      </c>
      <c r="E82" s="9650" t="s">
        <v>877</v>
      </c>
      <c r="G82" s="10103" t="s">
        <v>919</v>
      </c>
      <c r="T82" s="10556"/>
      <c r="U82" s="11009"/>
      <c r="V82" s="11462"/>
      <c r="W82" s="11915"/>
      <c r="X82" s="12368"/>
      <c r="Y82" s="12821"/>
      <c r="Z82" s="13274"/>
      <c r="AA82" s="13727"/>
      <c r="AB82" s="14180"/>
      <c r="AC82" s="14633"/>
      <c r="AD82" s="15086"/>
      <c r="AE82" s="15539"/>
      <c r="AF82" s="15992"/>
      <c r="AG82" s="16445"/>
      <c r="AH82" s="16898"/>
      <c r="AI82" s="17351">
        <v>32</v>
      </c>
      <c r="AJ82" s="17804">
        <v>19</v>
      </c>
      <c r="AK82" s="18257">
        <v>15</v>
      </c>
      <c r="AL82" s="18710">
        <v>25</v>
      </c>
      <c r="AM82" s="19163">
        <v>14</v>
      </c>
      <c r="AS82" s="7752">
        <f t="shared" si="4"/>
        <v>0</v>
      </c>
      <c r="AT82" s="7752">
        <f t="shared" si="5"/>
        <v>105</v>
      </c>
      <c r="AV82" s="7758" t="str">
        <f t="shared" si="7"/>
        <v/>
      </c>
      <c r="AW82" s="7758" t="str">
        <f t="shared" si="6"/>
        <v/>
      </c>
    </row>
    <row r="83" spans="1:49" ht="15" hidden="1" x14ac:dyDescent="0.25">
      <c r="A83" s="7839" t="s">
        <v>889</v>
      </c>
      <c r="B83" s="8292" t="s">
        <v>785</v>
      </c>
      <c r="C83" s="8745" t="s">
        <v>719</v>
      </c>
      <c r="D83" s="9198" t="s">
        <v>475</v>
      </c>
      <c r="E83" s="9651" t="s">
        <v>877</v>
      </c>
      <c r="G83" s="10104" t="s">
        <v>919</v>
      </c>
      <c r="T83" s="10557"/>
      <c r="U83" s="11010"/>
      <c r="V83" s="11463"/>
      <c r="W83" s="11916"/>
      <c r="X83" s="12369"/>
      <c r="Y83" s="12822"/>
      <c r="Z83" s="13275"/>
      <c r="AA83" s="13728"/>
      <c r="AB83" s="14181"/>
      <c r="AC83" s="14634"/>
      <c r="AD83" s="15087"/>
      <c r="AE83" s="15540"/>
      <c r="AF83" s="15993"/>
      <c r="AG83" s="16446"/>
      <c r="AH83" s="16899"/>
      <c r="AI83" s="17352">
        <v>12</v>
      </c>
      <c r="AJ83" s="17805">
        <v>34</v>
      </c>
      <c r="AK83" s="18258">
        <v>43</v>
      </c>
      <c r="AL83" s="18711">
        <v>36</v>
      </c>
      <c r="AM83" s="19164">
        <v>24</v>
      </c>
      <c r="AS83" s="7752">
        <f t="shared" si="4"/>
        <v>0</v>
      </c>
      <c r="AT83" s="7752">
        <f t="shared" si="5"/>
        <v>149</v>
      </c>
      <c r="AV83" s="7758" t="str">
        <f t="shared" si="7"/>
        <v/>
      </c>
      <c r="AW83" s="7758" t="str">
        <f t="shared" si="6"/>
        <v/>
      </c>
    </row>
    <row r="84" spans="1:49" ht="15" hidden="1" x14ac:dyDescent="0.25">
      <c r="A84" s="7840" t="s">
        <v>889</v>
      </c>
      <c r="B84" s="8293" t="s">
        <v>788</v>
      </c>
      <c r="C84" s="8746" t="s">
        <v>720</v>
      </c>
      <c r="D84" s="9199" t="s">
        <v>475</v>
      </c>
      <c r="E84" s="9652" t="s">
        <v>877</v>
      </c>
      <c r="G84" s="10105" t="s">
        <v>919</v>
      </c>
      <c r="T84" s="10558"/>
      <c r="U84" s="11011"/>
      <c r="V84" s="11464"/>
      <c r="W84" s="11917"/>
      <c r="X84" s="12370"/>
      <c r="Y84" s="12823"/>
      <c r="Z84" s="13276"/>
      <c r="AA84" s="13729"/>
      <c r="AB84" s="14182"/>
      <c r="AC84" s="14635"/>
      <c r="AD84" s="15088"/>
      <c r="AE84" s="15541"/>
      <c r="AF84" s="15994"/>
      <c r="AG84" s="16447"/>
      <c r="AH84" s="16900"/>
      <c r="AI84" s="17353">
        <v>35</v>
      </c>
      <c r="AJ84" s="17806">
        <v>73</v>
      </c>
      <c r="AK84" s="18259">
        <v>43</v>
      </c>
      <c r="AL84" s="18712">
        <v>35</v>
      </c>
      <c r="AM84" s="19165">
        <v>48</v>
      </c>
      <c r="AS84" s="7752">
        <f t="shared" si="4"/>
        <v>0</v>
      </c>
      <c r="AT84" s="7752">
        <f t="shared" si="5"/>
        <v>234</v>
      </c>
      <c r="AV84" s="7758" t="str">
        <f t="shared" si="7"/>
        <v/>
      </c>
      <c r="AW84" s="7758" t="str">
        <f t="shared" si="6"/>
        <v/>
      </c>
    </row>
    <row r="85" spans="1:49" ht="15" hidden="1" x14ac:dyDescent="0.25">
      <c r="A85" s="7841" t="s">
        <v>889</v>
      </c>
      <c r="B85" s="8294" t="s">
        <v>789</v>
      </c>
      <c r="C85" s="8747" t="s">
        <v>720</v>
      </c>
      <c r="D85" s="9200" t="s">
        <v>475</v>
      </c>
      <c r="E85" s="9653" t="s">
        <v>877</v>
      </c>
      <c r="G85" s="10106" t="s">
        <v>919</v>
      </c>
      <c r="T85" s="10559"/>
      <c r="U85" s="11012"/>
      <c r="V85" s="11465"/>
      <c r="W85" s="11918"/>
      <c r="X85" s="12371"/>
      <c r="Y85" s="12824"/>
      <c r="Z85" s="13277"/>
      <c r="AA85" s="13730"/>
      <c r="AB85" s="14183"/>
      <c r="AC85" s="14636"/>
      <c r="AD85" s="15089"/>
      <c r="AE85" s="15542"/>
      <c r="AF85" s="15995"/>
      <c r="AG85" s="16448"/>
      <c r="AH85" s="16901"/>
      <c r="AI85" s="17354">
        <v>44</v>
      </c>
      <c r="AJ85" s="17807">
        <v>32</v>
      </c>
      <c r="AK85" s="18260">
        <v>46</v>
      </c>
      <c r="AL85" s="18713">
        <v>36</v>
      </c>
      <c r="AM85" s="19166">
        <v>47</v>
      </c>
      <c r="AS85" s="7752">
        <f t="shared" si="4"/>
        <v>0</v>
      </c>
      <c r="AT85" s="7752">
        <f t="shared" si="5"/>
        <v>205</v>
      </c>
      <c r="AV85" s="7758" t="str">
        <f t="shared" si="7"/>
        <v/>
      </c>
      <c r="AW85" s="7758" t="str">
        <f t="shared" si="6"/>
        <v/>
      </c>
    </row>
    <row r="86" spans="1:49" ht="15" hidden="1" x14ac:dyDescent="0.25">
      <c r="A86" s="7842" t="s">
        <v>889</v>
      </c>
      <c r="B86" s="8295" t="s">
        <v>790</v>
      </c>
      <c r="C86" s="8748" t="s">
        <v>720</v>
      </c>
      <c r="D86" s="9201" t="s">
        <v>475</v>
      </c>
      <c r="E86" s="9654" t="s">
        <v>877</v>
      </c>
      <c r="G86" s="10107" t="s">
        <v>919</v>
      </c>
      <c r="T86" s="10560"/>
      <c r="U86" s="11013"/>
      <c r="V86" s="11466"/>
      <c r="W86" s="11919"/>
      <c r="X86" s="12372"/>
      <c r="Y86" s="12825"/>
      <c r="Z86" s="13278"/>
      <c r="AA86" s="13731"/>
      <c r="AB86" s="14184"/>
      <c r="AC86" s="14637"/>
      <c r="AD86" s="15090"/>
      <c r="AE86" s="15543"/>
      <c r="AF86" s="15996"/>
      <c r="AG86" s="16449"/>
      <c r="AH86" s="16902"/>
      <c r="AI86" s="17355">
        <v>54</v>
      </c>
      <c r="AJ86" s="17808">
        <v>53</v>
      </c>
      <c r="AK86" s="18261">
        <v>41</v>
      </c>
      <c r="AL86" s="18714">
        <v>30</v>
      </c>
      <c r="AM86" s="19167">
        <v>35</v>
      </c>
      <c r="AS86" s="7752">
        <f t="shared" si="4"/>
        <v>0</v>
      </c>
      <c r="AT86" s="7752">
        <f t="shared" si="5"/>
        <v>213</v>
      </c>
      <c r="AV86" s="7758" t="str">
        <f t="shared" si="7"/>
        <v/>
      </c>
      <c r="AW86" s="7758" t="str">
        <f t="shared" si="6"/>
        <v/>
      </c>
    </row>
    <row r="87" spans="1:49" ht="15" hidden="1" x14ac:dyDescent="0.25">
      <c r="A87" s="7843" t="s">
        <v>889</v>
      </c>
      <c r="B87" s="8296" t="s">
        <v>799</v>
      </c>
      <c r="C87" s="8749" t="s">
        <v>722</v>
      </c>
      <c r="D87" s="9202" t="s">
        <v>477</v>
      </c>
      <c r="E87" s="9655" t="s">
        <v>877</v>
      </c>
      <c r="G87" s="10108" t="s">
        <v>919</v>
      </c>
      <c r="T87" s="10561"/>
      <c r="U87" s="11014"/>
      <c r="V87" s="11467"/>
      <c r="W87" s="11920"/>
      <c r="X87" s="12373"/>
      <c r="Y87" s="12826"/>
      <c r="Z87" s="13279"/>
      <c r="AA87" s="13732"/>
      <c r="AB87" s="14185"/>
      <c r="AC87" s="14638"/>
      <c r="AD87" s="15091"/>
      <c r="AE87" s="15544"/>
      <c r="AF87" s="15997"/>
      <c r="AG87" s="16450"/>
      <c r="AH87" s="16903"/>
      <c r="AI87" s="17356"/>
      <c r="AJ87" s="17809"/>
      <c r="AK87" s="18262"/>
      <c r="AL87" s="18715">
        <v>1</v>
      </c>
      <c r="AM87" s="19168">
        <v>7</v>
      </c>
      <c r="AS87" s="7752">
        <f t="shared" si="4"/>
        <v>0</v>
      </c>
      <c r="AT87" s="7752">
        <f t="shared" si="5"/>
        <v>8</v>
      </c>
      <c r="AV87" s="7758" t="str">
        <f t="shared" si="7"/>
        <v/>
      </c>
      <c r="AW87" s="7758" t="str">
        <f t="shared" si="6"/>
        <v/>
      </c>
    </row>
    <row r="88" spans="1:49" ht="15" hidden="1" x14ac:dyDescent="0.25">
      <c r="A88" s="7844" t="s">
        <v>889</v>
      </c>
      <c r="B88" s="8297" t="s">
        <v>800</v>
      </c>
      <c r="C88" s="8750" t="s">
        <v>722</v>
      </c>
      <c r="D88" s="9203" t="s">
        <v>477</v>
      </c>
      <c r="E88" s="9656" t="s">
        <v>877</v>
      </c>
      <c r="G88" s="10109" t="s">
        <v>919</v>
      </c>
      <c r="T88" s="10562"/>
      <c r="U88" s="11015"/>
      <c r="V88" s="11468"/>
      <c r="W88" s="11921"/>
      <c r="X88" s="12374"/>
      <c r="Y88" s="12827"/>
      <c r="Z88" s="13280"/>
      <c r="AA88" s="13733"/>
      <c r="AB88" s="14186"/>
      <c r="AC88" s="14639"/>
      <c r="AD88" s="15092"/>
      <c r="AE88" s="15545"/>
      <c r="AF88" s="15998"/>
      <c r="AG88" s="16451"/>
      <c r="AH88" s="16904"/>
      <c r="AI88" s="17357"/>
      <c r="AJ88" s="17810">
        <v>41</v>
      </c>
      <c r="AK88" s="18263">
        <v>27</v>
      </c>
      <c r="AL88" s="18716">
        <v>38</v>
      </c>
      <c r="AM88" s="19169">
        <v>55</v>
      </c>
      <c r="AS88" s="7752">
        <f t="shared" si="4"/>
        <v>0</v>
      </c>
      <c r="AT88" s="7752">
        <f t="shared" si="5"/>
        <v>161</v>
      </c>
      <c r="AV88" s="7758" t="str">
        <f t="shared" si="7"/>
        <v/>
      </c>
      <c r="AW88" s="7758" t="str">
        <f t="shared" si="6"/>
        <v/>
      </c>
    </row>
    <row r="89" spans="1:49" ht="15" hidden="1" x14ac:dyDescent="0.25">
      <c r="A89" s="7845" t="s">
        <v>889</v>
      </c>
      <c r="B89" s="8298" t="s">
        <v>801</v>
      </c>
      <c r="C89" s="8751" t="s">
        <v>722</v>
      </c>
      <c r="D89" s="9204" t="s">
        <v>477</v>
      </c>
      <c r="E89" s="9657" t="s">
        <v>877</v>
      </c>
      <c r="G89" s="10110" t="s">
        <v>919</v>
      </c>
      <c r="T89" s="10563"/>
      <c r="U89" s="11016"/>
      <c r="V89" s="11469"/>
      <c r="W89" s="11922"/>
      <c r="X89" s="12375"/>
      <c r="Y89" s="12828"/>
      <c r="Z89" s="13281"/>
      <c r="AA89" s="13734"/>
      <c r="AB89" s="14187"/>
      <c r="AC89" s="14640"/>
      <c r="AD89" s="15093"/>
      <c r="AE89" s="15546"/>
      <c r="AF89" s="15999"/>
      <c r="AG89" s="16452"/>
      <c r="AH89" s="16905"/>
      <c r="AI89" s="17358">
        <v>59</v>
      </c>
      <c r="AJ89" s="17811">
        <v>37</v>
      </c>
      <c r="AK89" s="18264">
        <v>62</v>
      </c>
      <c r="AL89" s="18717">
        <v>55</v>
      </c>
      <c r="AM89" s="19170">
        <v>35</v>
      </c>
      <c r="AS89" s="7752">
        <f t="shared" si="4"/>
        <v>0</v>
      </c>
      <c r="AT89" s="7752">
        <f t="shared" si="5"/>
        <v>248</v>
      </c>
      <c r="AV89" s="7758" t="str">
        <f t="shared" si="7"/>
        <v/>
      </c>
      <c r="AW89" s="7758" t="str">
        <f t="shared" si="6"/>
        <v/>
      </c>
    </row>
    <row r="90" spans="1:49" ht="15" hidden="1" x14ac:dyDescent="0.25">
      <c r="A90" s="7846" t="s">
        <v>889</v>
      </c>
      <c r="B90" s="8299" t="s">
        <v>802</v>
      </c>
      <c r="C90" s="8752" t="s">
        <v>723</v>
      </c>
      <c r="D90" s="9205" t="s">
        <v>477</v>
      </c>
      <c r="E90" s="9658" t="s">
        <v>877</v>
      </c>
      <c r="G90" s="10111" t="s">
        <v>919</v>
      </c>
      <c r="T90" s="10564"/>
      <c r="U90" s="11017"/>
      <c r="V90" s="11470"/>
      <c r="W90" s="11923"/>
      <c r="X90" s="12376"/>
      <c r="Y90" s="12829"/>
      <c r="Z90" s="13282"/>
      <c r="AA90" s="13735"/>
      <c r="AB90" s="14188"/>
      <c r="AC90" s="14641"/>
      <c r="AD90" s="15094"/>
      <c r="AE90" s="15547"/>
      <c r="AF90" s="16000"/>
      <c r="AG90" s="16453"/>
      <c r="AH90" s="16906"/>
      <c r="AI90" s="17359">
        <v>54</v>
      </c>
      <c r="AJ90" s="17812">
        <v>42</v>
      </c>
      <c r="AK90" s="18265">
        <v>35</v>
      </c>
      <c r="AL90" s="18718">
        <v>38</v>
      </c>
      <c r="AM90" s="19171">
        <v>42</v>
      </c>
      <c r="AS90" s="7752">
        <f t="shared" si="4"/>
        <v>0</v>
      </c>
      <c r="AT90" s="7752">
        <f t="shared" si="5"/>
        <v>211</v>
      </c>
      <c r="AV90" s="7758" t="str">
        <f t="shared" si="7"/>
        <v/>
      </c>
      <c r="AW90" s="7758" t="str">
        <f t="shared" si="6"/>
        <v/>
      </c>
    </row>
    <row r="91" spans="1:49" ht="15" hidden="1" x14ac:dyDescent="0.25">
      <c r="A91" s="7847" t="s">
        <v>889</v>
      </c>
      <c r="B91" s="8300" t="s">
        <v>803</v>
      </c>
      <c r="C91" s="8753" t="s">
        <v>723</v>
      </c>
      <c r="D91" s="9206" t="s">
        <v>477</v>
      </c>
      <c r="E91" s="9659" t="s">
        <v>877</v>
      </c>
      <c r="G91" s="10112" t="s">
        <v>919</v>
      </c>
      <c r="T91" s="10565"/>
      <c r="U91" s="11018"/>
      <c r="V91" s="11471"/>
      <c r="W91" s="11924"/>
      <c r="X91" s="12377"/>
      <c r="Y91" s="12830"/>
      <c r="Z91" s="13283"/>
      <c r="AA91" s="13736"/>
      <c r="AB91" s="14189"/>
      <c r="AC91" s="14642"/>
      <c r="AD91" s="15095"/>
      <c r="AE91" s="15548"/>
      <c r="AF91" s="16001"/>
      <c r="AG91" s="16454"/>
      <c r="AH91" s="16907"/>
      <c r="AI91" s="17360">
        <v>23</v>
      </c>
      <c r="AJ91" s="17813">
        <v>22</v>
      </c>
      <c r="AK91" s="18266">
        <v>6</v>
      </c>
      <c r="AL91" s="18719">
        <v>11</v>
      </c>
      <c r="AM91" s="19172">
        <v>20</v>
      </c>
      <c r="AS91" s="7752">
        <f t="shared" si="4"/>
        <v>0</v>
      </c>
      <c r="AT91" s="7752">
        <f t="shared" si="5"/>
        <v>82</v>
      </c>
      <c r="AV91" s="7758" t="str">
        <f t="shared" si="7"/>
        <v/>
      </c>
      <c r="AW91" s="7758" t="str">
        <f t="shared" si="6"/>
        <v/>
      </c>
    </row>
    <row r="92" spans="1:49" ht="15" hidden="1" x14ac:dyDescent="0.25">
      <c r="A92" s="7848" t="s">
        <v>889</v>
      </c>
      <c r="B92" s="8301" t="s">
        <v>804</v>
      </c>
      <c r="C92" s="8754" t="s">
        <v>723</v>
      </c>
      <c r="D92" s="9207" t="s">
        <v>477</v>
      </c>
      <c r="E92" s="9660" t="s">
        <v>877</v>
      </c>
      <c r="G92" s="10113" t="s">
        <v>919</v>
      </c>
      <c r="T92" s="10566"/>
      <c r="U92" s="11019"/>
      <c r="V92" s="11472"/>
      <c r="W92" s="11925"/>
      <c r="X92" s="12378"/>
      <c r="Y92" s="12831"/>
      <c r="Z92" s="13284"/>
      <c r="AA92" s="13737"/>
      <c r="AB92" s="14190"/>
      <c r="AC92" s="14643"/>
      <c r="AD92" s="15096"/>
      <c r="AE92" s="15549"/>
      <c r="AF92" s="16002"/>
      <c r="AG92" s="16455"/>
      <c r="AH92" s="16908"/>
      <c r="AI92" s="17361">
        <v>30</v>
      </c>
      <c r="AJ92" s="17814">
        <v>11</v>
      </c>
      <c r="AK92" s="18267">
        <v>32</v>
      </c>
      <c r="AL92" s="18720">
        <v>12</v>
      </c>
      <c r="AM92" s="19173">
        <v>20</v>
      </c>
      <c r="AS92" s="7752">
        <f t="shared" si="4"/>
        <v>0</v>
      </c>
      <c r="AT92" s="7752">
        <f t="shared" si="5"/>
        <v>105</v>
      </c>
      <c r="AV92" s="7758" t="str">
        <f t="shared" si="7"/>
        <v/>
      </c>
      <c r="AW92" s="7758" t="str">
        <f t="shared" si="6"/>
        <v/>
      </c>
    </row>
    <row r="93" spans="1:49" ht="15" hidden="1" x14ac:dyDescent="0.25">
      <c r="A93" s="7849" t="s">
        <v>889</v>
      </c>
      <c r="B93" s="8302" t="s">
        <v>891</v>
      </c>
      <c r="C93" s="8755" t="s">
        <v>702</v>
      </c>
      <c r="D93" s="9208" t="s">
        <v>471</v>
      </c>
      <c r="E93" s="9661" t="s">
        <v>877</v>
      </c>
      <c r="G93" s="10114" t="s">
        <v>920</v>
      </c>
      <c r="T93" s="10567">
        <v>1.259446E-3</v>
      </c>
      <c r="U93" s="11020">
        <v>3.7220840000000001E-3</v>
      </c>
      <c r="V93" s="11473">
        <v>5.2410900000000003E-4</v>
      </c>
      <c r="W93" s="11926">
        <v>6.6622250000000001E-4</v>
      </c>
      <c r="X93" s="12379">
        <v>1.842752E-3</v>
      </c>
      <c r="Y93" s="12832"/>
      <c r="Z93" s="13285"/>
      <c r="AA93" s="13738"/>
      <c r="AB93" s="14191"/>
      <c r="AC93" s="14644"/>
      <c r="AD93" s="15097"/>
      <c r="AE93" s="15550"/>
      <c r="AF93" s="16003"/>
      <c r="AG93" s="16456"/>
      <c r="AH93" s="16909"/>
      <c r="AI93" s="17362"/>
      <c r="AJ93" s="17815"/>
      <c r="AK93" s="18268"/>
      <c r="AL93" s="18721"/>
      <c r="AM93" s="19174"/>
      <c r="AS93" s="7752"/>
      <c r="AT93" s="7752"/>
      <c r="AV93" s="7758" t="str">
        <f t="shared" si="7"/>
        <v/>
      </c>
      <c r="AW93" s="7758" t="str">
        <f t="shared" si="6"/>
        <v/>
      </c>
    </row>
    <row r="94" spans="1:49" ht="15" hidden="1" x14ac:dyDescent="0.25">
      <c r="A94" s="7850" t="s">
        <v>889</v>
      </c>
      <c r="B94" s="8303" t="s">
        <v>892</v>
      </c>
      <c r="C94" s="8756" t="s">
        <v>702</v>
      </c>
      <c r="D94" s="9209" t="s">
        <v>471</v>
      </c>
      <c r="E94" s="9662" t="s">
        <v>877</v>
      </c>
      <c r="G94" s="10115" t="s">
        <v>920</v>
      </c>
      <c r="T94" s="10568"/>
      <c r="U94" s="11021"/>
      <c r="V94" s="11474"/>
      <c r="W94" s="11927"/>
      <c r="X94" s="12380">
        <v>6.1425059999999998E-4</v>
      </c>
      <c r="Y94" s="12833">
        <v>8.2733809999999998E-3</v>
      </c>
      <c r="Z94" s="13286">
        <v>5.3276505000000004E-3</v>
      </c>
      <c r="AA94" s="13739">
        <v>7.1804690999999997E-3</v>
      </c>
      <c r="AB94" s="14192"/>
      <c r="AC94" s="14645"/>
      <c r="AD94" s="15098"/>
      <c r="AE94" s="15551"/>
      <c r="AF94" s="16004"/>
      <c r="AG94" s="16457"/>
      <c r="AH94" s="16910"/>
      <c r="AI94" s="17363"/>
      <c r="AJ94" s="17816"/>
      <c r="AK94" s="18269"/>
      <c r="AL94" s="18722"/>
      <c r="AM94" s="19175"/>
      <c r="AS94" s="7752"/>
      <c r="AT94" s="7752"/>
      <c r="AV94" s="7758">
        <f t="shared" si="7"/>
        <v>0</v>
      </c>
      <c r="AW94" s="7758" t="str">
        <f t="shared" si="6"/>
        <v/>
      </c>
    </row>
    <row r="95" spans="1:49" ht="15" hidden="1" x14ac:dyDescent="0.25">
      <c r="A95" s="7851" t="s">
        <v>889</v>
      </c>
      <c r="B95" s="8304" t="s">
        <v>726</v>
      </c>
      <c r="C95" s="8757" t="s">
        <v>702</v>
      </c>
      <c r="D95" s="9210" t="s">
        <v>471</v>
      </c>
      <c r="E95" s="9663" t="s">
        <v>877</v>
      </c>
      <c r="G95" s="10116" t="s">
        <v>920</v>
      </c>
      <c r="T95" s="10569"/>
      <c r="U95" s="11022"/>
      <c r="V95" s="11475"/>
      <c r="W95" s="11928"/>
      <c r="X95" s="12381"/>
      <c r="Y95" s="12834"/>
      <c r="Z95" s="13287"/>
      <c r="AA95" s="13740"/>
      <c r="AB95" s="14193"/>
      <c r="AC95" s="14646"/>
      <c r="AD95" s="15099"/>
      <c r="AE95" s="15552"/>
      <c r="AF95" s="16005"/>
      <c r="AG95" s="16458"/>
      <c r="AH95" s="16911">
        <v>2.8392960000000003E-4</v>
      </c>
      <c r="AI95" s="17364">
        <v>7.3458958999999997E-3</v>
      </c>
      <c r="AJ95" s="17817">
        <v>8.2159624000000004E-3</v>
      </c>
      <c r="AK95" s="18270">
        <v>1.0212769999999999E-2</v>
      </c>
      <c r="AL95" s="18723">
        <v>1.4617689999999999E-2</v>
      </c>
      <c r="AM95" s="19176">
        <v>1.409904E-2</v>
      </c>
      <c r="AS95" s="7752"/>
      <c r="AT95" s="7752"/>
      <c r="AV95" s="7758" t="str">
        <f t="shared" si="7"/>
        <v/>
      </c>
      <c r="AW95" s="7758" t="str">
        <f t="shared" si="6"/>
        <v/>
      </c>
    </row>
    <row r="96" spans="1:49" ht="15" hidden="1" x14ac:dyDescent="0.25">
      <c r="A96" s="7852" t="s">
        <v>889</v>
      </c>
      <c r="B96" s="8305" t="s">
        <v>727</v>
      </c>
      <c r="C96" s="8758" t="s">
        <v>702</v>
      </c>
      <c r="D96" s="9211" t="s">
        <v>471</v>
      </c>
      <c r="E96" s="9664" t="s">
        <v>877</v>
      </c>
      <c r="G96" s="10117" t="s">
        <v>920</v>
      </c>
      <c r="T96" s="10570"/>
      <c r="U96" s="11023"/>
      <c r="V96" s="11476"/>
      <c r="W96" s="11929"/>
      <c r="X96" s="12382"/>
      <c r="Y96" s="12835"/>
      <c r="Z96" s="13288"/>
      <c r="AA96" s="13741"/>
      <c r="AB96" s="14194"/>
      <c r="AC96" s="14647"/>
      <c r="AD96" s="15100"/>
      <c r="AE96" s="15553"/>
      <c r="AF96" s="16006"/>
      <c r="AG96" s="16459"/>
      <c r="AH96" s="16912"/>
      <c r="AI96" s="17365">
        <v>2.07601405E-2</v>
      </c>
      <c r="AJ96" s="17818">
        <v>1.99530516E-2</v>
      </c>
      <c r="AK96" s="18271">
        <v>2.5531910000000001E-2</v>
      </c>
      <c r="AL96" s="18724">
        <v>2.661169E-2</v>
      </c>
      <c r="AM96" s="19177">
        <v>2.303989E-2</v>
      </c>
      <c r="AS96" s="7752"/>
      <c r="AT96" s="7752"/>
      <c r="AV96" s="7758" t="str">
        <f t="shared" si="7"/>
        <v/>
      </c>
      <c r="AW96" s="7758" t="str">
        <f t="shared" si="6"/>
        <v/>
      </c>
    </row>
    <row r="97" spans="1:49" ht="15" hidden="1" x14ac:dyDescent="0.25">
      <c r="A97" s="7853" t="s">
        <v>889</v>
      </c>
      <c r="B97" s="8306" t="s">
        <v>735</v>
      </c>
      <c r="C97" s="8759" t="s">
        <v>702</v>
      </c>
      <c r="D97" s="9212" t="s">
        <v>471</v>
      </c>
      <c r="E97" s="9665" t="s">
        <v>877</v>
      </c>
      <c r="G97" s="10118" t="s">
        <v>920</v>
      </c>
      <c r="T97" s="10571"/>
      <c r="U97" s="11024"/>
      <c r="V97" s="11477"/>
      <c r="W97" s="11930"/>
      <c r="X97" s="12383">
        <v>6.1425059999999998E-4</v>
      </c>
      <c r="Y97" s="12836"/>
      <c r="Z97" s="13289">
        <v>3.7293553999999999E-3</v>
      </c>
      <c r="AA97" s="13742">
        <v>2.8721876000000002E-3</v>
      </c>
      <c r="AB97" s="14195">
        <v>2.5445292999999999E-3</v>
      </c>
      <c r="AC97" s="14648">
        <v>3.0501089E-3</v>
      </c>
      <c r="AD97" s="15101">
        <v>7.5445816000000001E-3</v>
      </c>
      <c r="AE97" s="15554">
        <v>4.3137254999999998E-3</v>
      </c>
      <c r="AF97" s="16007">
        <v>8.1148564000000003E-3</v>
      </c>
      <c r="AG97" s="16460">
        <v>3.0159414E-3</v>
      </c>
      <c r="AH97" s="16913">
        <v>5.3946621000000002E-3</v>
      </c>
      <c r="AI97" s="17366"/>
      <c r="AJ97" s="17819"/>
      <c r="AK97" s="18272"/>
      <c r="AL97" s="18725"/>
      <c r="AM97" s="19178"/>
      <c r="AS97" s="7752"/>
      <c r="AT97" s="7752"/>
      <c r="AV97" s="7758">
        <f t="shared" si="7"/>
        <v>0</v>
      </c>
      <c r="AW97" s="7758" t="str">
        <f t="shared" si="6"/>
        <v/>
      </c>
    </row>
    <row r="98" spans="1:49" ht="15" hidden="1" x14ac:dyDescent="0.25">
      <c r="A98" s="7854" t="s">
        <v>889</v>
      </c>
      <c r="B98" s="8307" t="s">
        <v>728</v>
      </c>
      <c r="C98" s="8760" t="s">
        <v>702</v>
      </c>
      <c r="D98" s="9213" t="s">
        <v>471</v>
      </c>
      <c r="E98" s="9666" t="s">
        <v>877</v>
      </c>
      <c r="G98" s="10119" t="s">
        <v>920</v>
      </c>
      <c r="T98" s="10572"/>
      <c r="U98" s="11025"/>
      <c r="V98" s="11478"/>
      <c r="W98" s="11931"/>
      <c r="X98" s="12384"/>
      <c r="Y98" s="12837"/>
      <c r="Z98" s="13290"/>
      <c r="AA98" s="13743"/>
      <c r="AB98" s="14196"/>
      <c r="AC98" s="14649"/>
      <c r="AD98" s="15102"/>
      <c r="AE98" s="15555">
        <v>3.5294117999999999E-3</v>
      </c>
      <c r="AF98" s="16008">
        <v>-6.2421969999999999E-4</v>
      </c>
      <c r="AG98" s="16461">
        <v>3.0159414E-3</v>
      </c>
      <c r="AH98" s="16914">
        <v>2.5553663E-3</v>
      </c>
      <c r="AI98" s="17367">
        <v>3.1938677999999998E-3</v>
      </c>
      <c r="AJ98" s="17820">
        <v>5.5751174000000002E-3</v>
      </c>
      <c r="AK98" s="18273">
        <v>4.2553189999999996E-3</v>
      </c>
      <c r="AL98" s="18726">
        <v>3.3733130000000002E-3</v>
      </c>
      <c r="AM98" s="19179">
        <v>3.7826689999999998E-3</v>
      </c>
      <c r="AS98" s="7752"/>
      <c r="AT98" s="7752"/>
      <c r="AV98" s="7758" t="str">
        <f t="shared" si="7"/>
        <v/>
      </c>
      <c r="AW98" s="7758" t="str">
        <f t="shared" si="6"/>
        <v/>
      </c>
    </row>
    <row r="99" spans="1:49" ht="15" hidden="1" x14ac:dyDescent="0.25">
      <c r="A99" s="7855" t="s">
        <v>889</v>
      </c>
      <c r="B99" s="8308" t="s">
        <v>729</v>
      </c>
      <c r="C99" s="8761" t="s">
        <v>702</v>
      </c>
      <c r="D99" s="9214" t="s">
        <v>471</v>
      </c>
      <c r="E99" s="9667" t="s">
        <v>877</v>
      </c>
      <c r="G99" s="10120" t="s">
        <v>920</v>
      </c>
      <c r="T99" s="10573"/>
      <c r="U99" s="11026"/>
      <c r="V99" s="11479"/>
      <c r="W99" s="11932"/>
      <c r="X99" s="12385"/>
      <c r="Y99" s="12838"/>
      <c r="Z99" s="13291"/>
      <c r="AA99" s="13744"/>
      <c r="AB99" s="14197"/>
      <c r="AC99" s="14650"/>
      <c r="AD99" s="15103"/>
      <c r="AE99" s="15556"/>
      <c r="AF99" s="16009"/>
      <c r="AG99" s="16462"/>
      <c r="AH99" s="16915"/>
      <c r="AI99" s="17368">
        <v>2.8744809999999999E-3</v>
      </c>
      <c r="AJ99" s="17821">
        <v>2.3474177999999999E-3</v>
      </c>
      <c r="AK99" s="18274">
        <v>2.2695039999999999E-3</v>
      </c>
      <c r="AL99" s="18727">
        <v>7.1214390000000002E-3</v>
      </c>
      <c r="AM99" s="19180">
        <v>4.1265470000000004E-3</v>
      </c>
      <c r="AS99" s="7752"/>
      <c r="AT99" s="7752"/>
      <c r="AV99" s="7758" t="str">
        <f t="shared" si="7"/>
        <v/>
      </c>
      <c r="AW99" s="7758" t="str">
        <f t="shared" si="6"/>
        <v/>
      </c>
    </row>
    <row r="100" spans="1:49" ht="15" hidden="1" x14ac:dyDescent="0.25">
      <c r="A100" s="7856" t="s">
        <v>889</v>
      </c>
      <c r="B100" s="8309" t="s">
        <v>790</v>
      </c>
      <c r="C100" s="8762" t="s">
        <v>702</v>
      </c>
      <c r="D100" s="9215" t="s">
        <v>471</v>
      </c>
      <c r="E100" s="9668" t="s">
        <v>877</v>
      </c>
      <c r="G100" s="10121" t="s">
        <v>920</v>
      </c>
      <c r="T100" s="10574">
        <v>1.259446E-3</v>
      </c>
      <c r="U100" s="11027">
        <v>2.48139E-3</v>
      </c>
      <c r="V100" s="11480">
        <v>1.0482180000000001E-3</v>
      </c>
      <c r="W100" s="11933">
        <v>1.332445E-3</v>
      </c>
      <c r="X100" s="12386">
        <v>3.0712529999999999E-3</v>
      </c>
      <c r="Y100" s="12839">
        <v>2.8776978000000001E-3</v>
      </c>
      <c r="Z100" s="13292">
        <v>2.1310601999999998E-3</v>
      </c>
      <c r="AA100" s="13745">
        <v>1.9147917999999999E-3</v>
      </c>
      <c r="AB100" s="14198"/>
      <c r="AC100" s="14651"/>
      <c r="AD100" s="15104"/>
      <c r="AE100" s="15557"/>
      <c r="AF100" s="16010"/>
      <c r="AG100" s="16463"/>
      <c r="AH100" s="16916"/>
      <c r="AI100" s="17369"/>
      <c r="AJ100" s="17822"/>
      <c r="AK100" s="18275"/>
      <c r="AL100" s="18728"/>
      <c r="AM100" s="19181"/>
      <c r="AS100" s="7752"/>
      <c r="AT100" s="7752"/>
      <c r="AV100" s="7758">
        <f t="shared" si="7"/>
        <v>0</v>
      </c>
      <c r="AW100" s="7758" t="str">
        <f t="shared" si="6"/>
        <v/>
      </c>
    </row>
    <row r="101" spans="1:49" ht="15" hidden="1" x14ac:dyDescent="0.25">
      <c r="A101" s="7857" t="s">
        <v>889</v>
      </c>
      <c r="B101" s="8310" t="s">
        <v>893</v>
      </c>
      <c r="C101" s="8763" t="s">
        <v>702</v>
      </c>
      <c r="D101" s="9216" t="s">
        <v>471</v>
      </c>
      <c r="E101" s="9669" t="s">
        <v>877</v>
      </c>
      <c r="G101" s="10122" t="s">
        <v>920</v>
      </c>
      <c r="T101" s="10575">
        <v>2.1410579999999999E-2</v>
      </c>
      <c r="U101" s="11028">
        <v>9.9255579999999993E-3</v>
      </c>
      <c r="V101" s="11481">
        <v>5.2410900000000003E-3</v>
      </c>
      <c r="W101" s="11934">
        <v>7.9946700000000006E-3</v>
      </c>
      <c r="X101" s="12387">
        <v>3.0712529999999999E-3</v>
      </c>
      <c r="Y101" s="12840">
        <v>4.3165468000000004E-3</v>
      </c>
      <c r="Z101" s="13293">
        <v>2.6638253E-3</v>
      </c>
      <c r="AA101" s="13746">
        <v>2.8721876000000002E-3</v>
      </c>
      <c r="AB101" s="14199">
        <v>3.8167939000000001E-3</v>
      </c>
      <c r="AC101" s="14652">
        <v>8.7145968999999997E-3</v>
      </c>
      <c r="AD101" s="15105">
        <v>3.7722908E-3</v>
      </c>
      <c r="AE101" s="15558">
        <v>0</v>
      </c>
      <c r="AF101" s="16011">
        <v>0</v>
      </c>
      <c r="AG101" s="16464">
        <v>0</v>
      </c>
      <c r="AH101" s="16917">
        <v>0</v>
      </c>
      <c r="AI101" s="17370"/>
      <c r="AJ101" s="17823"/>
      <c r="AK101" s="18276"/>
      <c r="AL101" s="18729"/>
      <c r="AM101" s="19182"/>
      <c r="AS101" s="7752"/>
      <c r="AT101" s="7752"/>
      <c r="AV101" s="7758">
        <f t="shared" si="7"/>
        <v>0</v>
      </c>
      <c r="AW101" s="7758" t="str">
        <f t="shared" si="6"/>
        <v/>
      </c>
    </row>
    <row r="102" spans="1:49" ht="15" hidden="1" x14ac:dyDescent="0.25">
      <c r="A102" s="7858" t="s">
        <v>889</v>
      </c>
      <c r="B102" s="8311" t="s">
        <v>802</v>
      </c>
      <c r="C102" s="8764" t="s">
        <v>722</v>
      </c>
      <c r="D102" s="9217" t="s">
        <v>471</v>
      </c>
      <c r="E102" s="9670" t="s">
        <v>877</v>
      </c>
      <c r="G102" s="10123" t="s">
        <v>920</v>
      </c>
      <c r="T102" s="10576">
        <v>2.518892E-3</v>
      </c>
      <c r="U102" s="11029">
        <v>1.240695E-3</v>
      </c>
      <c r="V102" s="11482">
        <v>1.0482180000000001E-3</v>
      </c>
      <c r="W102" s="11935">
        <v>1.332445E-3</v>
      </c>
      <c r="X102" s="12388">
        <v>3.685504E-3</v>
      </c>
      <c r="Y102" s="12841">
        <v>5.0359712000000003E-3</v>
      </c>
      <c r="Z102" s="13294">
        <v>4.2621203999999996E-3</v>
      </c>
      <c r="AA102" s="13747">
        <v>3.8295834999999999E-3</v>
      </c>
      <c r="AB102" s="14200"/>
      <c r="AC102" s="14653"/>
      <c r="AD102" s="15106"/>
      <c r="AE102" s="15559"/>
      <c r="AF102" s="16012"/>
      <c r="AG102" s="16465"/>
      <c r="AH102" s="16918"/>
      <c r="AI102" s="17371"/>
      <c r="AJ102" s="17824"/>
      <c r="AK102" s="18277"/>
      <c r="AL102" s="18730"/>
      <c r="AM102" s="19183"/>
      <c r="AS102" s="7752"/>
      <c r="AT102" s="7752"/>
      <c r="AV102" s="7758">
        <f t="shared" si="7"/>
        <v>0</v>
      </c>
      <c r="AW102" s="7758" t="str">
        <f t="shared" si="6"/>
        <v/>
      </c>
    </row>
    <row r="103" spans="1:49" ht="15" hidden="1" x14ac:dyDescent="0.25">
      <c r="A103" s="7859" t="s">
        <v>889</v>
      </c>
      <c r="B103" s="8312" t="s">
        <v>789</v>
      </c>
      <c r="C103" s="8765" t="s">
        <v>722</v>
      </c>
      <c r="D103" s="9218" t="s">
        <v>471</v>
      </c>
      <c r="E103" s="9671" t="s">
        <v>877</v>
      </c>
      <c r="G103" s="10124" t="s">
        <v>920</v>
      </c>
      <c r="T103" s="10577">
        <v>1.763224E-2</v>
      </c>
      <c r="U103" s="11030">
        <v>8.6848640000000005E-3</v>
      </c>
      <c r="V103" s="11483">
        <v>2.0964360000000001E-3</v>
      </c>
      <c r="W103" s="11936">
        <v>3.9973350000000003E-3</v>
      </c>
      <c r="X103" s="12389">
        <v>7.3710069999999997E-3</v>
      </c>
      <c r="Y103" s="12842">
        <v>3.597122E-4</v>
      </c>
      <c r="Z103" s="13295">
        <v>5.3276509999999997E-4</v>
      </c>
      <c r="AA103" s="13748">
        <v>4.7869790000000002E-4</v>
      </c>
      <c r="AB103" s="14201">
        <v>0</v>
      </c>
      <c r="AC103" s="14654">
        <v>4.3572979999999999E-4</v>
      </c>
      <c r="AD103" s="15107">
        <v>6.8587110000000004E-4</v>
      </c>
      <c r="AE103" s="15560">
        <v>2.5490195999999998E-3</v>
      </c>
      <c r="AF103" s="16013">
        <v>2.4968789E-3</v>
      </c>
      <c r="AG103" s="16466">
        <v>8.6169749999999998E-4</v>
      </c>
      <c r="AH103" s="16919">
        <v>1.9875070999999999E-3</v>
      </c>
      <c r="AI103" s="17372"/>
      <c r="AJ103" s="17825"/>
      <c r="AK103" s="18278"/>
      <c r="AL103" s="18731"/>
      <c r="AM103" s="19184"/>
      <c r="AS103" s="7752"/>
      <c r="AT103" s="7752"/>
      <c r="AV103" s="7758">
        <f t="shared" si="7"/>
        <v>0</v>
      </c>
      <c r="AW103" s="7758" t="str">
        <f t="shared" si="6"/>
        <v/>
      </c>
    </row>
    <row r="104" spans="1:49" ht="15" hidden="1" x14ac:dyDescent="0.25">
      <c r="A104" s="7860" t="s">
        <v>889</v>
      </c>
      <c r="B104" s="8313" t="s">
        <v>801</v>
      </c>
      <c r="C104" s="8766" t="s">
        <v>722</v>
      </c>
      <c r="D104" s="9219" t="s">
        <v>471</v>
      </c>
      <c r="E104" s="9672" t="s">
        <v>877</v>
      </c>
      <c r="G104" s="10125" t="s">
        <v>920</v>
      </c>
      <c r="T104" s="10578"/>
      <c r="U104" s="11031"/>
      <c r="V104" s="11484"/>
      <c r="W104" s="11937"/>
      <c r="X104" s="12390"/>
      <c r="Y104" s="12843"/>
      <c r="Z104" s="13296"/>
      <c r="AA104" s="13749"/>
      <c r="AB104" s="14202">
        <v>4.1348601000000002E-3</v>
      </c>
      <c r="AC104" s="14655">
        <v>5.6644879999999996E-3</v>
      </c>
      <c r="AD104" s="15108">
        <v>5.1440328999999996E-3</v>
      </c>
      <c r="AE104" s="15561">
        <v>3.7254902000000002E-3</v>
      </c>
      <c r="AF104" s="16014">
        <v>6.2421973000000002E-3</v>
      </c>
      <c r="AG104" s="16467">
        <v>6.4627316000000004E-3</v>
      </c>
      <c r="AH104" s="16920">
        <v>5.1107325000000004E-3</v>
      </c>
      <c r="AI104" s="17373"/>
      <c r="AJ104" s="17826"/>
      <c r="AK104" s="18279"/>
      <c r="AL104" s="18732"/>
      <c r="AM104" s="19185"/>
      <c r="AS104" s="7752"/>
      <c r="AT104" s="7752"/>
      <c r="AV104" s="7758" t="str">
        <f t="shared" si="7"/>
        <v/>
      </c>
      <c r="AW104" s="7758" t="str">
        <f t="shared" si="6"/>
        <v/>
      </c>
    </row>
    <row r="105" spans="1:49" ht="15" hidden="1" x14ac:dyDescent="0.25">
      <c r="A105" s="7861" t="s">
        <v>889</v>
      </c>
      <c r="B105" s="8314" t="s">
        <v>894</v>
      </c>
      <c r="C105" s="8767" t="s">
        <v>722</v>
      </c>
      <c r="D105" s="9220" t="s">
        <v>471</v>
      </c>
      <c r="E105" s="9673" t="s">
        <v>877</v>
      </c>
      <c r="G105" s="10126" t="s">
        <v>920</v>
      </c>
      <c r="T105" s="10579">
        <v>3.778338E-3</v>
      </c>
      <c r="U105" s="11032">
        <v>9.9255579999999993E-3</v>
      </c>
      <c r="V105" s="11485">
        <v>4.1928720000000003E-3</v>
      </c>
      <c r="W105" s="11938">
        <v>5.3297800000000001E-3</v>
      </c>
      <c r="X105" s="12391">
        <v>5.5282559999999996E-3</v>
      </c>
      <c r="Y105" s="12844">
        <v>3.9568345E-3</v>
      </c>
      <c r="Z105" s="13297">
        <v>1.5982952000000001E-3</v>
      </c>
      <c r="AA105" s="13750">
        <v>3.3508855999999998E-3</v>
      </c>
      <c r="AB105" s="14203">
        <v>3.8167939000000001E-3</v>
      </c>
      <c r="AC105" s="14656">
        <v>0</v>
      </c>
      <c r="AD105" s="15109">
        <v>1.7146775999999999E-3</v>
      </c>
      <c r="AE105" s="15562"/>
      <c r="AF105" s="16015"/>
      <c r="AG105" s="16468"/>
      <c r="AH105" s="16921"/>
      <c r="AI105" s="17374"/>
      <c r="AJ105" s="17827"/>
      <c r="AK105" s="18280"/>
      <c r="AL105" s="18733"/>
      <c r="AM105" s="19186"/>
      <c r="AS105" s="7752"/>
      <c r="AT105" s="7752"/>
      <c r="AV105" s="7758">
        <f t="shared" si="7"/>
        <v>0</v>
      </c>
      <c r="AW105" s="7758" t="str">
        <f t="shared" si="6"/>
        <v/>
      </c>
    </row>
    <row r="106" spans="1:49" ht="15" hidden="1" x14ac:dyDescent="0.25">
      <c r="A106" s="7862" t="s">
        <v>889</v>
      </c>
      <c r="B106" s="8315" t="s">
        <v>892</v>
      </c>
      <c r="C106" s="8768" t="s">
        <v>703</v>
      </c>
      <c r="D106" s="9221" t="s">
        <v>471</v>
      </c>
      <c r="E106" s="9674" t="s">
        <v>877</v>
      </c>
      <c r="G106" s="10127" t="s">
        <v>920</v>
      </c>
      <c r="T106" s="10580"/>
      <c r="U106" s="11033"/>
      <c r="V106" s="11486"/>
      <c r="W106" s="11939"/>
      <c r="X106" s="12392"/>
      <c r="Y106" s="12845"/>
      <c r="Z106" s="13298"/>
      <c r="AA106" s="13751"/>
      <c r="AB106" s="14204">
        <v>3.180662E-4</v>
      </c>
      <c r="AC106" s="14657">
        <v>8.7145970000000001E-4</v>
      </c>
      <c r="AD106" s="15110">
        <v>1.3717421E-3</v>
      </c>
      <c r="AE106" s="15563">
        <v>1.960784E-4</v>
      </c>
      <c r="AF106" s="16016">
        <v>0</v>
      </c>
      <c r="AG106" s="16469">
        <v>0</v>
      </c>
      <c r="AH106" s="16922">
        <v>5.6785920000000005E-4</v>
      </c>
      <c r="AI106" s="17375"/>
      <c r="AJ106" s="17828"/>
      <c r="AK106" s="18281"/>
      <c r="AL106" s="18734"/>
      <c r="AM106" s="19187"/>
      <c r="AS106" s="7752"/>
      <c r="AT106" s="7752"/>
      <c r="AV106" s="7758" t="str">
        <f t="shared" si="7"/>
        <v/>
      </c>
      <c r="AW106" s="7758" t="str">
        <f t="shared" si="6"/>
        <v/>
      </c>
    </row>
    <row r="107" spans="1:49" ht="15" hidden="1" x14ac:dyDescent="0.25">
      <c r="A107" s="7863" t="s">
        <v>889</v>
      </c>
      <c r="B107" s="8316" t="s">
        <v>730</v>
      </c>
      <c r="C107" s="8769" t="s">
        <v>703</v>
      </c>
      <c r="D107" s="9222" t="s">
        <v>471</v>
      </c>
      <c r="E107" s="9675" t="s">
        <v>877</v>
      </c>
      <c r="G107" s="10128" t="s">
        <v>920</v>
      </c>
      <c r="T107" s="10581"/>
      <c r="U107" s="11034"/>
      <c r="V107" s="11487"/>
      <c r="W107" s="11940"/>
      <c r="X107" s="12393"/>
      <c r="Y107" s="12846"/>
      <c r="Z107" s="13299"/>
      <c r="AA107" s="13752"/>
      <c r="AB107" s="14205">
        <v>3.1806616000000002E-3</v>
      </c>
      <c r="AC107" s="14658">
        <v>7.4074073999999997E-3</v>
      </c>
      <c r="AD107" s="15111">
        <v>1.0288065999999999E-3</v>
      </c>
      <c r="AE107" s="15564">
        <v>2.1568627000000001E-3</v>
      </c>
      <c r="AF107" s="16017">
        <v>2.4968789E-3</v>
      </c>
      <c r="AG107" s="16470">
        <v>4.3084880000000001E-4</v>
      </c>
      <c r="AH107" s="16923">
        <v>1.1357183000000001E-3</v>
      </c>
      <c r="AI107" s="17376">
        <v>3.8326413E-3</v>
      </c>
      <c r="AJ107" s="17829">
        <v>4.6948357000000003E-3</v>
      </c>
      <c r="AK107" s="18282">
        <v>6.2411350000000001E-3</v>
      </c>
      <c r="AL107" s="18735">
        <v>6.7466269999999998E-3</v>
      </c>
      <c r="AM107" s="19188">
        <v>3.4387900000000002E-3</v>
      </c>
      <c r="AS107" s="7752"/>
      <c r="AT107" s="7752"/>
      <c r="AV107" s="7758" t="str">
        <f t="shared" si="7"/>
        <v/>
      </c>
      <c r="AW107" s="7758" t="str">
        <f t="shared" si="6"/>
        <v/>
      </c>
    </row>
    <row r="108" spans="1:49" ht="15" hidden="1" x14ac:dyDescent="0.25">
      <c r="A108" s="7864" t="s">
        <v>889</v>
      </c>
      <c r="B108" s="8317" t="s">
        <v>731</v>
      </c>
      <c r="C108" s="8770" t="s">
        <v>703</v>
      </c>
      <c r="D108" s="9223" t="s">
        <v>471</v>
      </c>
      <c r="E108" s="9676" t="s">
        <v>877</v>
      </c>
      <c r="G108" s="10129" t="s">
        <v>920</v>
      </c>
      <c r="T108" s="10582"/>
      <c r="U108" s="11035"/>
      <c r="V108" s="11488"/>
      <c r="W108" s="11941"/>
      <c r="X108" s="12394"/>
      <c r="Y108" s="12847"/>
      <c r="Z108" s="13300"/>
      <c r="AA108" s="13753"/>
      <c r="AB108" s="14206">
        <v>2.2264631000000002E-3</v>
      </c>
      <c r="AC108" s="14659">
        <v>4.3572984999999996E-3</v>
      </c>
      <c r="AD108" s="15112">
        <v>5.4869684000000002E-3</v>
      </c>
      <c r="AE108" s="15565">
        <v>2.1568627000000001E-3</v>
      </c>
      <c r="AF108" s="16018">
        <v>8.7390761999999993E-3</v>
      </c>
      <c r="AG108" s="16471">
        <v>8.6169754000000008E-3</v>
      </c>
      <c r="AH108" s="16924">
        <v>9.9375355000000005E-3</v>
      </c>
      <c r="AI108" s="17377">
        <v>8.3040561999999998E-3</v>
      </c>
      <c r="AJ108" s="17830">
        <v>1.2910798100000001E-2</v>
      </c>
      <c r="AK108" s="18283">
        <v>1.1914889999999999E-2</v>
      </c>
      <c r="AL108" s="18736">
        <v>1.574213E-2</v>
      </c>
      <c r="AM108" s="19189">
        <v>2.2352130000000001E-2</v>
      </c>
      <c r="AS108" s="7752"/>
      <c r="AT108" s="7752"/>
      <c r="AV108" s="7758" t="str">
        <f t="shared" si="7"/>
        <v/>
      </c>
      <c r="AW108" s="7758" t="str">
        <f t="shared" si="6"/>
        <v/>
      </c>
    </row>
    <row r="109" spans="1:49" ht="15" hidden="1" x14ac:dyDescent="0.25">
      <c r="A109" s="7865" t="s">
        <v>889</v>
      </c>
      <c r="B109" s="8318" t="s">
        <v>894</v>
      </c>
      <c r="C109" s="8771" t="s">
        <v>703</v>
      </c>
      <c r="D109" s="9224" t="s">
        <v>471</v>
      </c>
      <c r="E109" s="9677" t="s">
        <v>877</v>
      </c>
      <c r="G109" s="10130" t="s">
        <v>920</v>
      </c>
      <c r="T109" s="10583"/>
      <c r="U109" s="11036"/>
      <c r="V109" s="11489"/>
      <c r="W109" s="11942"/>
      <c r="X109" s="12395"/>
      <c r="Y109" s="12848"/>
      <c r="Z109" s="13301"/>
      <c r="AA109" s="13754"/>
      <c r="AB109" s="14207"/>
      <c r="AC109" s="14660"/>
      <c r="AD109" s="15113"/>
      <c r="AE109" s="15566">
        <v>3.7254902000000002E-3</v>
      </c>
      <c r="AF109" s="16019">
        <v>2.4968789E-3</v>
      </c>
      <c r="AG109" s="16472">
        <v>1.7233951E-3</v>
      </c>
      <c r="AH109" s="16925">
        <v>5.6785920000000005E-4</v>
      </c>
      <c r="AI109" s="17378"/>
      <c r="AJ109" s="17831"/>
      <c r="AK109" s="18284"/>
      <c r="AL109" s="18737"/>
      <c r="AM109" s="19190"/>
      <c r="AS109" s="7752"/>
      <c r="AT109" s="7752"/>
      <c r="AV109" s="7758" t="str">
        <f t="shared" si="7"/>
        <v/>
      </c>
      <c r="AW109" s="7758" t="str">
        <f t="shared" si="6"/>
        <v/>
      </c>
    </row>
    <row r="110" spans="1:49" ht="15" hidden="1" x14ac:dyDescent="0.25">
      <c r="A110" s="7866" t="s">
        <v>889</v>
      </c>
      <c r="B110" s="8319" t="s">
        <v>760</v>
      </c>
      <c r="C110" s="8772" t="s">
        <v>711</v>
      </c>
      <c r="D110" s="9225" t="s">
        <v>471</v>
      </c>
      <c r="E110" s="9678" t="s">
        <v>877</v>
      </c>
      <c r="G110" s="10131" t="s">
        <v>920</v>
      </c>
      <c r="T110" s="10584"/>
      <c r="U110" s="11037"/>
      <c r="V110" s="11490">
        <v>1.5723270000000001E-3</v>
      </c>
      <c r="W110" s="11943">
        <v>2.6648900000000001E-3</v>
      </c>
      <c r="X110" s="12396">
        <v>1.842752E-3</v>
      </c>
      <c r="Y110" s="12849">
        <v>1.7985612E-3</v>
      </c>
      <c r="Z110" s="13302"/>
      <c r="AA110" s="13755">
        <v>1.9147917999999999E-3</v>
      </c>
      <c r="AB110" s="14208">
        <v>2.5445292999999999E-3</v>
      </c>
      <c r="AC110" s="14661">
        <v>1.7429194E-3</v>
      </c>
      <c r="AD110" s="15114">
        <v>4.8010974E-3</v>
      </c>
      <c r="AE110" s="15567">
        <v>2.1568627000000001E-3</v>
      </c>
      <c r="AF110" s="16020">
        <v>1.8726591999999999E-3</v>
      </c>
      <c r="AG110" s="16473">
        <v>0</v>
      </c>
      <c r="AH110" s="16926">
        <v>1.9875070999999999E-3</v>
      </c>
      <c r="AI110" s="17379"/>
      <c r="AJ110" s="17832"/>
      <c r="AK110" s="18285"/>
      <c r="AL110" s="18738"/>
      <c r="AM110" s="19191"/>
      <c r="AS110" s="7752"/>
      <c r="AT110" s="7752"/>
      <c r="AV110" s="7758">
        <f t="shared" si="7"/>
        <v>0</v>
      </c>
      <c r="AW110" s="7758" t="str">
        <f t="shared" si="6"/>
        <v/>
      </c>
    </row>
    <row r="111" spans="1:49" ht="15" hidden="1" x14ac:dyDescent="0.25">
      <c r="A111" s="7867" t="s">
        <v>889</v>
      </c>
      <c r="B111" s="8320" t="s">
        <v>895</v>
      </c>
      <c r="C111" s="8773" t="s">
        <v>711</v>
      </c>
      <c r="D111" s="9226" t="s">
        <v>471</v>
      </c>
      <c r="E111" s="9679" t="s">
        <v>877</v>
      </c>
      <c r="G111" s="10132" t="s">
        <v>920</v>
      </c>
      <c r="T111" s="10585"/>
      <c r="U111" s="11038"/>
      <c r="V111" s="11491"/>
      <c r="W111" s="11944"/>
      <c r="X111" s="12397"/>
      <c r="Y111" s="12850"/>
      <c r="Z111" s="13303"/>
      <c r="AA111" s="13756"/>
      <c r="AB111" s="14209"/>
      <c r="AC111" s="14662"/>
      <c r="AD111" s="15115">
        <v>2.0576131999999999E-3</v>
      </c>
      <c r="AE111" s="15568">
        <v>5.8823529999999999E-4</v>
      </c>
      <c r="AF111" s="16021">
        <v>6.2421969999999999E-4</v>
      </c>
      <c r="AG111" s="16474">
        <v>8.6169749999999998E-4</v>
      </c>
      <c r="AH111" s="16927">
        <v>2.2714367000000002E-3</v>
      </c>
      <c r="AI111" s="17380"/>
      <c r="AJ111" s="17833"/>
      <c r="AK111" s="18286"/>
      <c r="AL111" s="18739"/>
      <c r="AM111" s="19192"/>
      <c r="AS111" s="7752"/>
      <c r="AT111" s="7752"/>
      <c r="AV111" s="7758" t="str">
        <f t="shared" si="7"/>
        <v/>
      </c>
      <c r="AW111" s="7758" t="str">
        <f t="shared" si="6"/>
        <v/>
      </c>
    </row>
    <row r="112" spans="1:49" ht="15" hidden="1" x14ac:dyDescent="0.25">
      <c r="A112" s="7868" t="s">
        <v>889</v>
      </c>
      <c r="B112" s="8321" t="s">
        <v>761</v>
      </c>
      <c r="C112" s="8774" t="s">
        <v>711</v>
      </c>
      <c r="D112" s="9227" t="s">
        <v>471</v>
      </c>
      <c r="E112" s="9680" t="s">
        <v>877</v>
      </c>
      <c r="G112" s="10133" t="s">
        <v>920</v>
      </c>
      <c r="T112" s="10586">
        <v>1.259446E-3</v>
      </c>
      <c r="U112" s="11039">
        <v>1.240695E-3</v>
      </c>
      <c r="V112" s="11492">
        <v>2.6205450000000002E-3</v>
      </c>
      <c r="W112" s="11945">
        <v>6.6622250000000001E-4</v>
      </c>
      <c r="X112" s="12398">
        <v>3.685504E-3</v>
      </c>
      <c r="Y112" s="12851">
        <v>2.1582734000000002E-3</v>
      </c>
      <c r="Z112" s="13304">
        <v>2.1310601999999998E-3</v>
      </c>
      <c r="AA112" s="13757">
        <v>2.3934897000000002E-3</v>
      </c>
      <c r="AB112" s="14210">
        <v>3.4987276999999999E-3</v>
      </c>
      <c r="AC112" s="14663">
        <v>2.6143791E-3</v>
      </c>
      <c r="AD112" s="15116">
        <v>3.0864197999999998E-3</v>
      </c>
      <c r="AE112" s="15569">
        <v>1.372549E-3</v>
      </c>
      <c r="AF112" s="16022">
        <v>1.2484395E-3</v>
      </c>
      <c r="AG112" s="16475">
        <v>1.7233951E-3</v>
      </c>
      <c r="AH112" s="16928">
        <v>8.5178879999999997E-4</v>
      </c>
      <c r="AI112" s="17381"/>
      <c r="AJ112" s="17834"/>
      <c r="AK112" s="18287"/>
      <c r="AL112" s="18740"/>
      <c r="AM112" s="19193"/>
      <c r="AS112" s="7752"/>
      <c r="AT112" s="7752"/>
      <c r="AV112" s="7758">
        <f t="shared" si="7"/>
        <v>0</v>
      </c>
      <c r="AW112" s="7758" t="str">
        <f t="shared" si="6"/>
        <v/>
      </c>
    </row>
    <row r="113" spans="1:49" ht="15" hidden="1" x14ac:dyDescent="0.25">
      <c r="A113" s="7869" t="s">
        <v>889</v>
      </c>
      <c r="B113" s="8322" t="s">
        <v>896</v>
      </c>
      <c r="C113" s="8775" t="s">
        <v>711</v>
      </c>
      <c r="D113" s="9228" t="s">
        <v>471</v>
      </c>
      <c r="E113" s="9681" t="s">
        <v>877</v>
      </c>
      <c r="G113" s="10134" t="s">
        <v>920</v>
      </c>
      <c r="T113" s="10587">
        <v>2.518892E-3</v>
      </c>
      <c r="U113" s="11040"/>
      <c r="V113" s="11493">
        <v>2.6205450000000002E-3</v>
      </c>
      <c r="W113" s="11946">
        <v>1.332445E-3</v>
      </c>
      <c r="X113" s="12399">
        <v>1.842752E-3</v>
      </c>
      <c r="Y113" s="12852">
        <v>3.597122E-4</v>
      </c>
      <c r="Z113" s="13305">
        <v>1.0655300999999999E-3</v>
      </c>
      <c r="AA113" s="13758">
        <v>1.4360938000000001E-3</v>
      </c>
      <c r="AB113" s="14211">
        <v>1.2722645999999999E-3</v>
      </c>
      <c r="AC113" s="14664">
        <v>-4.3572979999999999E-4</v>
      </c>
      <c r="AD113" s="15117">
        <v>1.3717421E-3</v>
      </c>
      <c r="AE113" s="15570">
        <v>2.3529412E-3</v>
      </c>
      <c r="AF113" s="16023">
        <v>1.8726591999999999E-3</v>
      </c>
      <c r="AG113" s="16476">
        <v>4.3084880000000001E-4</v>
      </c>
      <c r="AH113" s="16929">
        <v>5.6785920000000005E-4</v>
      </c>
      <c r="AI113" s="17382"/>
      <c r="AJ113" s="17835"/>
      <c r="AK113" s="18288"/>
      <c r="AL113" s="18741"/>
      <c r="AM113" s="19194"/>
      <c r="AS113" s="7752"/>
      <c r="AT113" s="7752"/>
      <c r="AV113" s="7758">
        <f t="shared" si="7"/>
        <v>0</v>
      </c>
      <c r="AW113" s="7758" t="str">
        <f t="shared" si="6"/>
        <v/>
      </c>
    </row>
    <row r="114" spans="1:49" ht="15" hidden="1" x14ac:dyDescent="0.25">
      <c r="A114" s="7870" t="s">
        <v>889</v>
      </c>
      <c r="B114" s="8323" t="s">
        <v>802</v>
      </c>
      <c r="C114" s="8776" t="s">
        <v>720</v>
      </c>
      <c r="D114" s="9229" t="s">
        <v>471</v>
      </c>
      <c r="E114" s="9682" t="s">
        <v>877</v>
      </c>
      <c r="G114" s="10135" t="s">
        <v>920</v>
      </c>
      <c r="T114" s="10588"/>
      <c r="U114" s="11041"/>
      <c r="V114" s="11494"/>
      <c r="W114" s="11947"/>
      <c r="X114" s="12400"/>
      <c r="Y114" s="12853"/>
      <c r="Z114" s="13306"/>
      <c r="AA114" s="13759"/>
      <c r="AB114" s="14212">
        <v>5.7251908000000001E-3</v>
      </c>
      <c r="AC114" s="14665">
        <v>3.9215685999999996E-3</v>
      </c>
      <c r="AD114" s="15118">
        <v>2.0576131999999999E-3</v>
      </c>
      <c r="AE114" s="15571">
        <v>1.1764706E-3</v>
      </c>
      <c r="AF114" s="16024">
        <v>6.2421969999999999E-4</v>
      </c>
      <c r="AG114" s="16477">
        <v>1.7233951E-3</v>
      </c>
      <c r="AH114" s="16930">
        <v>1.4196479000000001E-3</v>
      </c>
      <c r="AI114" s="17383"/>
      <c r="AJ114" s="17836"/>
      <c r="AK114" s="18289"/>
      <c r="AL114" s="18742"/>
      <c r="AM114" s="19195"/>
      <c r="AS114" s="7752"/>
      <c r="AT114" s="7752"/>
      <c r="AV114" s="7758" t="str">
        <f t="shared" si="7"/>
        <v/>
      </c>
      <c r="AW114" s="7758" t="str">
        <f t="shared" si="6"/>
        <v/>
      </c>
    </row>
    <row r="115" spans="1:49" ht="15" hidden="1" x14ac:dyDescent="0.25">
      <c r="A115" s="7871" t="s">
        <v>889</v>
      </c>
      <c r="B115" s="8324" t="s">
        <v>790</v>
      </c>
      <c r="C115" s="8777" t="s">
        <v>720</v>
      </c>
      <c r="D115" s="9230" t="s">
        <v>471</v>
      </c>
      <c r="E115" s="9683" t="s">
        <v>877</v>
      </c>
      <c r="G115" s="10136" t="s">
        <v>920</v>
      </c>
      <c r="T115" s="10589"/>
      <c r="U115" s="11042"/>
      <c r="V115" s="11495"/>
      <c r="W115" s="11948"/>
      <c r="X115" s="12401"/>
      <c r="Y115" s="12854"/>
      <c r="Z115" s="13307"/>
      <c r="AA115" s="13760"/>
      <c r="AB115" s="14213">
        <v>1.9083969E-3</v>
      </c>
      <c r="AC115" s="14666">
        <v>8.7145970000000001E-4</v>
      </c>
      <c r="AD115" s="15119">
        <v>3.7722908E-3</v>
      </c>
      <c r="AE115" s="15572">
        <v>1.7647059E-3</v>
      </c>
      <c r="AF115" s="16025">
        <v>3.1210985999999999E-3</v>
      </c>
      <c r="AG115" s="16478">
        <v>2.1542439E-3</v>
      </c>
      <c r="AH115" s="16931">
        <v>2.5553663E-3</v>
      </c>
      <c r="AI115" s="17384"/>
      <c r="AJ115" s="17837"/>
      <c r="AK115" s="18290"/>
      <c r="AL115" s="18743"/>
      <c r="AM115" s="19196"/>
      <c r="AS115" s="7752"/>
      <c r="AT115" s="7752"/>
      <c r="AV115" s="7758" t="str">
        <f t="shared" si="7"/>
        <v/>
      </c>
      <c r="AW115" s="7758" t="str">
        <f t="shared" si="6"/>
        <v/>
      </c>
    </row>
    <row r="116" spans="1:49" ht="15" hidden="1" x14ac:dyDescent="0.25">
      <c r="A116" s="7872" t="s">
        <v>889</v>
      </c>
      <c r="B116" s="8325" t="s">
        <v>737</v>
      </c>
      <c r="C116" s="8778" t="s">
        <v>705</v>
      </c>
      <c r="D116" s="9231" t="s">
        <v>470</v>
      </c>
      <c r="E116" s="9684" t="s">
        <v>877</v>
      </c>
      <c r="G116" s="10137" t="s">
        <v>920</v>
      </c>
      <c r="T116" s="10590"/>
      <c r="U116" s="11043"/>
      <c r="V116" s="11496"/>
      <c r="W116" s="11949"/>
      <c r="X116" s="12402"/>
      <c r="Y116" s="12855"/>
      <c r="Z116" s="13308">
        <v>1.5982952000000001E-3</v>
      </c>
      <c r="AA116" s="13761">
        <v>9.5739589999999997E-4</v>
      </c>
      <c r="AB116" s="14214">
        <v>1.5903308000000001E-3</v>
      </c>
      <c r="AC116" s="14667">
        <v>4.3572979999999999E-4</v>
      </c>
      <c r="AD116" s="15120">
        <v>1.3717421E-3</v>
      </c>
      <c r="AE116" s="15573">
        <v>5.8823529999999999E-4</v>
      </c>
      <c r="AF116" s="16026"/>
      <c r="AG116" s="16479"/>
      <c r="AH116" s="16932"/>
      <c r="AI116" s="17385"/>
      <c r="AJ116" s="17838"/>
      <c r="AK116" s="18291"/>
      <c r="AL116" s="18744"/>
      <c r="AM116" s="19197"/>
      <c r="AS116" s="7752"/>
      <c r="AT116" s="7752"/>
      <c r="AV116" s="7758">
        <f t="shared" si="7"/>
        <v>0</v>
      </c>
      <c r="AW116" s="7758" t="str">
        <f t="shared" si="6"/>
        <v/>
      </c>
    </row>
    <row r="117" spans="1:49" ht="15" hidden="1" x14ac:dyDescent="0.25">
      <c r="A117" s="7873" t="s">
        <v>889</v>
      </c>
      <c r="B117" s="8326" t="s">
        <v>739</v>
      </c>
      <c r="C117" s="8779" t="s">
        <v>705</v>
      </c>
      <c r="D117" s="9232" t="s">
        <v>470</v>
      </c>
      <c r="E117" s="9685" t="s">
        <v>877</v>
      </c>
      <c r="G117" s="10138" t="s">
        <v>920</v>
      </c>
      <c r="T117" s="10591"/>
      <c r="U117" s="11044"/>
      <c r="V117" s="11497"/>
      <c r="W117" s="11950"/>
      <c r="X117" s="12403"/>
      <c r="Y117" s="12856">
        <v>7.9136690999999995E-3</v>
      </c>
      <c r="Z117" s="13309">
        <v>2.1310601999999998E-3</v>
      </c>
      <c r="AA117" s="13762">
        <v>2.8721876000000002E-3</v>
      </c>
      <c r="AB117" s="14215">
        <v>5.0890585000000002E-3</v>
      </c>
      <c r="AC117" s="14668">
        <v>6.1002178999999997E-3</v>
      </c>
      <c r="AD117" s="15121">
        <v>2.4005487E-3</v>
      </c>
      <c r="AE117" s="15574">
        <v>5.2941176000000003E-3</v>
      </c>
      <c r="AF117" s="16027">
        <v>9.3632959000000005E-3</v>
      </c>
      <c r="AG117" s="16480">
        <v>7.3244291E-3</v>
      </c>
      <c r="AH117" s="16933">
        <v>8.5178875999999994E-3</v>
      </c>
      <c r="AI117" s="17386"/>
      <c r="AJ117" s="17839"/>
      <c r="AK117" s="18292"/>
      <c r="AL117" s="18745"/>
      <c r="AM117" s="19198"/>
      <c r="AS117" s="7752"/>
      <c r="AT117" s="7752"/>
      <c r="AV117" s="7758">
        <f t="shared" si="7"/>
        <v>0</v>
      </c>
      <c r="AW117" s="7758" t="str">
        <f t="shared" si="6"/>
        <v/>
      </c>
    </row>
    <row r="118" spans="1:49" ht="15" hidden="1" x14ac:dyDescent="0.25">
      <c r="A118" s="7874" t="s">
        <v>889</v>
      </c>
      <c r="B118" s="8327" t="s">
        <v>756</v>
      </c>
      <c r="C118" s="8780" t="s">
        <v>705</v>
      </c>
      <c r="D118" s="9233" t="s">
        <v>470</v>
      </c>
      <c r="E118" s="9686" t="s">
        <v>877</v>
      </c>
      <c r="G118" s="10139" t="s">
        <v>920</v>
      </c>
      <c r="T118" s="10592"/>
      <c r="U118" s="11045"/>
      <c r="V118" s="11498"/>
      <c r="W118" s="11951"/>
      <c r="X118" s="12404"/>
      <c r="Y118" s="12857"/>
      <c r="Z118" s="13310"/>
      <c r="AA118" s="13763">
        <v>1.4360938000000001E-3</v>
      </c>
      <c r="AB118" s="14216">
        <v>3.4987276999999999E-3</v>
      </c>
      <c r="AC118" s="14669">
        <v>2.6143791E-3</v>
      </c>
      <c r="AD118" s="15122">
        <v>1.7146775999999999E-3</v>
      </c>
      <c r="AE118" s="15575">
        <v>1.372549E-3</v>
      </c>
      <c r="AF118" s="16028">
        <v>-6.2421969999999999E-4</v>
      </c>
      <c r="AG118" s="16481">
        <v>1.2925463E-3</v>
      </c>
      <c r="AH118" s="16934">
        <v>1.4196479000000001E-3</v>
      </c>
      <c r="AI118" s="17387"/>
      <c r="AJ118" s="17840"/>
      <c r="AK118" s="18293"/>
      <c r="AL118" s="18746"/>
      <c r="AM118" s="19199"/>
      <c r="AS118" s="7752"/>
      <c r="AT118" s="7752"/>
      <c r="AV118" s="7758">
        <f t="shared" si="7"/>
        <v>0</v>
      </c>
      <c r="AW118" s="7758" t="str">
        <f t="shared" si="6"/>
        <v/>
      </c>
    </row>
    <row r="119" spans="1:49" ht="15" hidden="1" x14ac:dyDescent="0.25">
      <c r="A119" s="7875" t="s">
        <v>889</v>
      </c>
      <c r="B119" s="8328" t="s">
        <v>781</v>
      </c>
      <c r="C119" s="8781" t="s">
        <v>705</v>
      </c>
      <c r="D119" s="9234" t="s">
        <v>470</v>
      </c>
      <c r="E119" s="9687" t="s">
        <v>877</v>
      </c>
      <c r="G119" s="10140" t="s">
        <v>920</v>
      </c>
      <c r="T119" s="10593"/>
      <c r="U119" s="11046"/>
      <c r="V119" s="11499"/>
      <c r="W119" s="11952"/>
      <c r="X119" s="12405"/>
      <c r="Y119" s="12858"/>
      <c r="Z119" s="13311">
        <v>5.3276509999999997E-4</v>
      </c>
      <c r="AA119" s="13764"/>
      <c r="AB119" s="14217"/>
      <c r="AC119" s="14670"/>
      <c r="AD119" s="15123"/>
      <c r="AE119" s="15576"/>
      <c r="AF119" s="16029"/>
      <c r="AG119" s="16482"/>
      <c r="AH119" s="16935"/>
      <c r="AI119" s="17388"/>
      <c r="AJ119" s="17841"/>
      <c r="AK119" s="18294"/>
      <c r="AL119" s="18747"/>
      <c r="AM119" s="19200"/>
      <c r="AS119" s="7752"/>
      <c r="AT119" s="7752"/>
      <c r="AV119" s="7758" t="str">
        <f t="shared" si="7"/>
        <v/>
      </c>
      <c r="AW119" s="7758" t="str">
        <f t="shared" si="6"/>
        <v/>
      </c>
    </row>
    <row r="120" spans="1:49" ht="15" hidden="1" x14ac:dyDescent="0.25">
      <c r="A120" s="7876" t="s">
        <v>889</v>
      </c>
      <c r="B120" s="8329" t="s">
        <v>740</v>
      </c>
      <c r="C120" s="8782" t="s">
        <v>705</v>
      </c>
      <c r="D120" s="9235" t="s">
        <v>470</v>
      </c>
      <c r="E120" s="9688" t="s">
        <v>877</v>
      </c>
      <c r="G120" s="10141" t="s">
        <v>920</v>
      </c>
      <c r="T120" s="10594"/>
      <c r="U120" s="11047"/>
      <c r="V120" s="11500"/>
      <c r="W120" s="11953"/>
      <c r="X120" s="12406"/>
      <c r="Y120" s="12859"/>
      <c r="Z120" s="13312"/>
      <c r="AA120" s="13765"/>
      <c r="AB120" s="14218"/>
      <c r="AC120" s="14671"/>
      <c r="AD120" s="15124"/>
      <c r="AE120" s="15577">
        <v>5.8823529999999999E-4</v>
      </c>
      <c r="AF120" s="16030">
        <v>3.1210985999999999E-3</v>
      </c>
      <c r="AG120" s="16483">
        <v>2.1542439E-3</v>
      </c>
      <c r="AH120" s="16936">
        <v>5.6785917E-3</v>
      </c>
      <c r="AI120" s="17389"/>
      <c r="AJ120" s="17842"/>
      <c r="AK120" s="18295"/>
      <c r="AL120" s="18748"/>
      <c r="AM120" s="19201"/>
      <c r="AS120" s="7752"/>
      <c r="AT120" s="7752"/>
      <c r="AV120" s="7758" t="str">
        <f t="shared" si="7"/>
        <v/>
      </c>
      <c r="AW120" s="7758" t="str">
        <f t="shared" si="6"/>
        <v/>
      </c>
    </row>
    <row r="121" spans="1:49" ht="15" hidden="1" x14ac:dyDescent="0.25">
      <c r="A121" s="7877" t="s">
        <v>889</v>
      </c>
      <c r="B121" s="8330" t="s">
        <v>781</v>
      </c>
      <c r="C121" s="8783" t="s">
        <v>718</v>
      </c>
      <c r="D121" s="9236" t="s">
        <v>470</v>
      </c>
      <c r="E121" s="9689" t="s">
        <v>877</v>
      </c>
      <c r="G121" s="10142" t="s">
        <v>920</v>
      </c>
      <c r="T121" s="10595"/>
      <c r="U121" s="11048"/>
      <c r="V121" s="11501"/>
      <c r="W121" s="11954"/>
      <c r="X121" s="12407"/>
      <c r="Y121" s="12860"/>
      <c r="Z121" s="13313"/>
      <c r="AA121" s="13766"/>
      <c r="AB121" s="14219"/>
      <c r="AC121" s="14672"/>
      <c r="AD121" s="15125">
        <v>2.0576131999999999E-3</v>
      </c>
      <c r="AE121" s="15578">
        <v>-3.9215689999999999E-4</v>
      </c>
      <c r="AF121" s="16031">
        <v>6.2421969999999999E-4</v>
      </c>
      <c r="AG121" s="16484">
        <v>1.2925463E-3</v>
      </c>
      <c r="AH121" s="16937">
        <v>3.4071549999999998E-3</v>
      </c>
      <c r="AI121" s="17390"/>
      <c r="AJ121" s="17843"/>
      <c r="AK121" s="18296"/>
      <c r="AL121" s="18749"/>
      <c r="AM121" s="19202"/>
      <c r="AS121" s="7752"/>
      <c r="AT121" s="7752"/>
      <c r="AV121" s="7758" t="str">
        <f t="shared" si="7"/>
        <v/>
      </c>
      <c r="AW121" s="7758" t="str">
        <f t="shared" si="6"/>
        <v/>
      </c>
    </row>
    <row r="122" spans="1:49" ht="15" hidden="1" x14ac:dyDescent="0.25">
      <c r="A122" s="7878" t="s">
        <v>889</v>
      </c>
      <c r="B122" s="8331" t="s">
        <v>782</v>
      </c>
      <c r="C122" s="8784" t="s">
        <v>718</v>
      </c>
      <c r="D122" s="9237" t="s">
        <v>470</v>
      </c>
      <c r="E122" s="9690" t="s">
        <v>877</v>
      </c>
      <c r="G122" s="10143" t="s">
        <v>920</v>
      </c>
      <c r="T122" s="10596"/>
      <c r="U122" s="11049"/>
      <c r="V122" s="11502"/>
      <c r="W122" s="11955"/>
      <c r="X122" s="12408"/>
      <c r="Y122" s="12861">
        <v>1.0791367000000001E-3</v>
      </c>
      <c r="Z122" s="13314">
        <v>-5.3276509999999997E-4</v>
      </c>
      <c r="AA122" s="13767">
        <v>0</v>
      </c>
      <c r="AB122" s="14220">
        <v>9.5419850000000002E-4</v>
      </c>
      <c r="AC122" s="14673">
        <v>0</v>
      </c>
      <c r="AD122" s="15126">
        <v>1.7146775999999999E-3</v>
      </c>
      <c r="AE122" s="15579">
        <v>1.1764706E-3</v>
      </c>
      <c r="AF122" s="16032">
        <v>1.2484395E-3</v>
      </c>
      <c r="AG122" s="16485">
        <v>8.6169749999999998E-4</v>
      </c>
      <c r="AH122" s="16938">
        <v>1.1357183000000001E-3</v>
      </c>
      <c r="AI122" s="17391"/>
      <c r="AJ122" s="17844"/>
      <c r="AK122" s="18297"/>
      <c r="AL122" s="18750"/>
      <c r="AM122" s="19203"/>
      <c r="AS122" s="7752"/>
      <c r="AT122" s="7752"/>
      <c r="AV122" s="7758" t="str">
        <f t="shared" si="7"/>
        <v/>
      </c>
      <c r="AW122" s="7758" t="str">
        <f t="shared" si="6"/>
        <v/>
      </c>
    </row>
    <row r="123" spans="1:49" ht="15" hidden="1" x14ac:dyDescent="0.25">
      <c r="A123" s="7879" t="s">
        <v>889</v>
      </c>
      <c r="B123" s="8332" t="s">
        <v>897</v>
      </c>
      <c r="C123" s="8785" t="s">
        <v>718</v>
      </c>
      <c r="D123" s="9238" t="s">
        <v>470</v>
      </c>
      <c r="E123" s="9691" t="s">
        <v>877</v>
      </c>
      <c r="G123" s="10144" t="s">
        <v>920</v>
      </c>
      <c r="T123" s="10597"/>
      <c r="U123" s="11050"/>
      <c r="V123" s="11503"/>
      <c r="W123" s="11956"/>
      <c r="X123" s="12409"/>
      <c r="Y123" s="12862"/>
      <c r="Z123" s="13315">
        <v>1.0655300999999999E-3</v>
      </c>
      <c r="AA123" s="13768">
        <v>9.5739589999999997E-4</v>
      </c>
      <c r="AB123" s="14221">
        <v>6.3613229999999997E-4</v>
      </c>
      <c r="AC123" s="14674">
        <v>1.7429194E-3</v>
      </c>
      <c r="AD123" s="15127">
        <v>1.7146775999999999E-3</v>
      </c>
      <c r="AE123" s="15580">
        <v>1.372549E-3</v>
      </c>
      <c r="AF123" s="16033">
        <v>1.2484395E-3</v>
      </c>
      <c r="AG123" s="16486">
        <v>8.6169749999999998E-4</v>
      </c>
      <c r="AH123" s="16939">
        <v>1.1357183000000001E-3</v>
      </c>
      <c r="AI123" s="17392"/>
      <c r="AJ123" s="17845"/>
      <c r="AK123" s="18298"/>
      <c r="AL123" s="18751"/>
      <c r="AM123" s="19204"/>
      <c r="AS123" s="7752"/>
      <c r="AT123" s="7752"/>
      <c r="AV123" s="7758">
        <f t="shared" si="7"/>
        <v>0</v>
      </c>
      <c r="AW123" s="7758" t="str">
        <f t="shared" si="6"/>
        <v/>
      </c>
    </row>
    <row r="124" spans="1:49" ht="15" hidden="1" x14ac:dyDescent="0.25">
      <c r="A124" s="7880" t="s">
        <v>889</v>
      </c>
      <c r="B124" s="8333" t="s">
        <v>898</v>
      </c>
      <c r="C124" s="8786" t="s">
        <v>719</v>
      </c>
      <c r="D124" s="9239" t="s">
        <v>470</v>
      </c>
      <c r="E124" s="9692" t="s">
        <v>877</v>
      </c>
      <c r="G124" s="10145" t="s">
        <v>920</v>
      </c>
      <c r="T124" s="10598"/>
      <c r="U124" s="11051"/>
      <c r="V124" s="11504"/>
      <c r="W124" s="11957"/>
      <c r="X124" s="12410"/>
      <c r="Y124" s="12863">
        <v>1.51079137E-2</v>
      </c>
      <c r="Z124" s="13316">
        <v>1.5450186499999999E-2</v>
      </c>
      <c r="AA124" s="13769">
        <v>2.8721876000000002E-3</v>
      </c>
      <c r="AB124" s="14222">
        <v>2.2264631000000002E-3</v>
      </c>
      <c r="AC124" s="14675">
        <v>2.6143791E-3</v>
      </c>
      <c r="AD124" s="15128">
        <v>6.8587110000000004E-4</v>
      </c>
      <c r="AE124" s="15581">
        <v>1.372549E-3</v>
      </c>
      <c r="AF124" s="16034">
        <v>2.4968789E-3</v>
      </c>
      <c r="AG124" s="16487">
        <v>3.0159414E-3</v>
      </c>
      <c r="AH124" s="16940">
        <v>0</v>
      </c>
      <c r="AI124" s="17393"/>
      <c r="AJ124" s="17846"/>
      <c r="AK124" s="18299"/>
      <c r="AL124" s="18752"/>
      <c r="AM124" s="19205"/>
      <c r="AS124" s="7752"/>
      <c r="AT124" s="7752"/>
      <c r="AV124" s="7758">
        <f t="shared" si="7"/>
        <v>0</v>
      </c>
      <c r="AW124" s="7758" t="str">
        <f t="shared" si="6"/>
        <v/>
      </c>
    </row>
    <row r="125" spans="1:49" ht="15" hidden="1" x14ac:dyDescent="0.25">
      <c r="A125" s="7881" t="s">
        <v>889</v>
      </c>
      <c r="B125" s="8334" t="s">
        <v>783</v>
      </c>
      <c r="C125" s="8787" t="s">
        <v>719</v>
      </c>
      <c r="D125" s="9240" t="s">
        <v>470</v>
      </c>
      <c r="E125" s="9693" t="s">
        <v>877</v>
      </c>
      <c r="G125" s="10146" t="s">
        <v>920</v>
      </c>
      <c r="T125" s="10599"/>
      <c r="U125" s="11052"/>
      <c r="V125" s="11505"/>
      <c r="W125" s="11958"/>
      <c r="X125" s="12411"/>
      <c r="Y125" s="12864">
        <v>1.0791367000000001E-3</v>
      </c>
      <c r="Z125" s="13317">
        <v>3.1965903000000001E-3</v>
      </c>
      <c r="AA125" s="13770">
        <v>4.7869790000000002E-4</v>
      </c>
      <c r="AB125" s="14223">
        <v>1.2722645999999999E-3</v>
      </c>
      <c r="AC125" s="14676">
        <v>1.3071895E-3</v>
      </c>
      <c r="AD125" s="15129">
        <v>2.0576131999999999E-3</v>
      </c>
      <c r="AE125" s="15582">
        <v>3.5294117999999999E-3</v>
      </c>
      <c r="AF125" s="16035">
        <v>1.8726591999999999E-3</v>
      </c>
      <c r="AG125" s="16488">
        <v>3.0159414E-3</v>
      </c>
      <c r="AH125" s="16941">
        <v>1.7035774999999999E-3</v>
      </c>
      <c r="AI125" s="17394"/>
      <c r="AJ125" s="17847"/>
      <c r="AK125" s="18300"/>
      <c r="AL125" s="18753"/>
      <c r="AM125" s="19206"/>
      <c r="AS125" s="7752"/>
      <c r="AT125" s="7752"/>
      <c r="AV125" s="7758">
        <f t="shared" si="7"/>
        <v>0</v>
      </c>
      <c r="AW125" s="7758" t="str">
        <f t="shared" si="6"/>
        <v/>
      </c>
    </row>
    <row r="126" spans="1:49" ht="15" hidden="1" x14ac:dyDescent="0.25">
      <c r="A126" s="7882" t="s">
        <v>889</v>
      </c>
      <c r="B126" s="8335" t="s">
        <v>784</v>
      </c>
      <c r="C126" s="8788" t="s">
        <v>719</v>
      </c>
      <c r="D126" s="9241" t="s">
        <v>470</v>
      </c>
      <c r="E126" s="9694" t="s">
        <v>877</v>
      </c>
      <c r="G126" s="10147" t="s">
        <v>920</v>
      </c>
      <c r="T126" s="10600"/>
      <c r="U126" s="11053"/>
      <c r="V126" s="11506"/>
      <c r="W126" s="11959"/>
      <c r="X126" s="12412"/>
      <c r="Y126" s="12865">
        <v>3.597122E-4</v>
      </c>
      <c r="Z126" s="13318">
        <v>2.1310601999999998E-3</v>
      </c>
      <c r="AA126" s="13771">
        <v>1.4360938000000001E-3</v>
      </c>
      <c r="AB126" s="14224">
        <v>2.5445292999999999E-3</v>
      </c>
      <c r="AC126" s="14677">
        <v>2.1786492E-3</v>
      </c>
      <c r="AD126" s="15130">
        <v>2.0576131999999999E-3</v>
      </c>
      <c r="AE126" s="15583">
        <v>2.5490195999999998E-3</v>
      </c>
      <c r="AF126" s="16036">
        <v>3.1210985999999999E-3</v>
      </c>
      <c r="AG126" s="16489">
        <v>1.7233951E-3</v>
      </c>
      <c r="AH126" s="16942">
        <v>1.4196479000000001E-3</v>
      </c>
      <c r="AI126" s="17395"/>
      <c r="AJ126" s="17848"/>
      <c r="AK126" s="18301"/>
      <c r="AL126" s="18754"/>
      <c r="AM126" s="19207"/>
      <c r="AS126" s="7752"/>
      <c r="AT126" s="7752"/>
      <c r="AV126" s="7758">
        <f t="shared" si="7"/>
        <v>0</v>
      </c>
      <c r="AW126" s="7758" t="str">
        <f t="shared" si="6"/>
        <v/>
      </c>
    </row>
    <row r="127" spans="1:49" ht="15" hidden="1" x14ac:dyDescent="0.25">
      <c r="A127" s="7883" t="s">
        <v>889</v>
      </c>
      <c r="B127" s="8336" t="s">
        <v>785</v>
      </c>
      <c r="C127" s="8789" t="s">
        <v>719</v>
      </c>
      <c r="D127" s="9242" t="s">
        <v>470</v>
      </c>
      <c r="E127" s="9695" t="s">
        <v>877</v>
      </c>
      <c r="G127" s="10148" t="s">
        <v>920</v>
      </c>
      <c r="T127" s="10601"/>
      <c r="U127" s="11054"/>
      <c r="V127" s="11507"/>
      <c r="W127" s="11960"/>
      <c r="X127" s="12413"/>
      <c r="Y127" s="12866">
        <v>0</v>
      </c>
      <c r="Z127" s="13319">
        <v>0</v>
      </c>
      <c r="AA127" s="13772"/>
      <c r="AB127" s="14225">
        <v>0</v>
      </c>
      <c r="AC127" s="14678">
        <v>0</v>
      </c>
      <c r="AD127" s="15131">
        <v>3.429355E-4</v>
      </c>
      <c r="AE127" s="15584">
        <v>3.9215689999999999E-4</v>
      </c>
      <c r="AF127" s="16037">
        <v>0</v>
      </c>
      <c r="AG127" s="16490">
        <v>0</v>
      </c>
      <c r="AH127" s="16943">
        <v>2.8392960000000003E-4</v>
      </c>
      <c r="AI127" s="17396"/>
      <c r="AJ127" s="17849"/>
      <c r="AK127" s="18302"/>
      <c r="AL127" s="18755"/>
      <c r="AM127" s="19208"/>
      <c r="AS127" s="7752"/>
      <c r="AT127" s="7752"/>
      <c r="AV127" s="7758" t="str">
        <f t="shared" si="7"/>
        <v/>
      </c>
      <c r="AW127" s="7758" t="str">
        <f t="shared" si="6"/>
        <v/>
      </c>
    </row>
    <row r="128" spans="1:49" ht="15" hidden="1" x14ac:dyDescent="0.25">
      <c r="A128" s="7884" t="s">
        <v>889</v>
      </c>
      <c r="B128" s="8337" t="s">
        <v>733</v>
      </c>
      <c r="C128" s="8790" t="s">
        <v>719</v>
      </c>
      <c r="D128" s="9243" t="s">
        <v>470</v>
      </c>
      <c r="E128" s="9696" t="s">
        <v>877</v>
      </c>
      <c r="G128" s="10149" t="s">
        <v>920</v>
      </c>
      <c r="T128" s="10602"/>
      <c r="U128" s="11055"/>
      <c r="V128" s="11508"/>
      <c r="W128" s="11961"/>
      <c r="X128" s="12414"/>
      <c r="Y128" s="12867"/>
      <c r="Z128" s="13320"/>
      <c r="AA128" s="13773"/>
      <c r="AB128" s="14226"/>
      <c r="AC128" s="14679"/>
      <c r="AD128" s="15132"/>
      <c r="AE128" s="15585"/>
      <c r="AF128" s="16038"/>
      <c r="AG128" s="16491">
        <v>1.7233951E-3</v>
      </c>
      <c r="AH128" s="16944">
        <v>2.5553663E-3</v>
      </c>
      <c r="AI128" s="17397"/>
      <c r="AJ128" s="17850"/>
      <c r="AK128" s="18303"/>
      <c r="AL128" s="18756"/>
      <c r="AM128" s="19209"/>
      <c r="AS128" s="7752"/>
      <c r="AT128" s="7752"/>
      <c r="AV128" s="7758" t="str">
        <f t="shared" si="7"/>
        <v/>
      </c>
      <c r="AW128" s="7758" t="str">
        <f t="shared" si="6"/>
        <v/>
      </c>
    </row>
    <row r="129" spans="1:49" ht="15" hidden="1" x14ac:dyDescent="0.25">
      <c r="A129" s="7885" t="s">
        <v>889</v>
      </c>
      <c r="B129" s="8338" t="s">
        <v>788</v>
      </c>
      <c r="C129" s="8791" t="s">
        <v>719</v>
      </c>
      <c r="D129" s="9244" t="s">
        <v>470</v>
      </c>
      <c r="E129" s="9697" t="s">
        <v>877</v>
      </c>
      <c r="G129" s="10150" t="s">
        <v>920</v>
      </c>
      <c r="T129" s="10603"/>
      <c r="U129" s="11056"/>
      <c r="V129" s="11509"/>
      <c r="W129" s="11962"/>
      <c r="X129" s="12415"/>
      <c r="Y129" s="12868"/>
      <c r="Z129" s="13321"/>
      <c r="AA129" s="13774"/>
      <c r="AB129" s="14227"/>
      <c r="AC129" s="14680"/>
      <c r="AD129" s="15133"/>
      <c r="AE129" s="15586"/>
      <c r="AF129" s="16039"/>
      <c r="AG129" s="16492"/>
      <c r="AH129" s="16945">
        <v>5.6785920000000005E-4</v>
      </c>
      <c r="AI129" s="17398"/>
      <c r="AJ129" s="17851"/>
      <c r="AK129" s="18304"/>
      <c r="AL129" s="18757"/>
      <c r="AM129" s="19210"/>
      <c r="AS129" s="7752"/>
      <c r="AT129" s="7752"/>
      <c r="AV129" s="7758" t="str">
        <f t="shared" si="7"/>
        <v/>
      </c>
      <c r="AW129" s="7758" t="str">
        <f t="shared" si="6"/>
        <v/>
      </c>
    </row>
    <row r="130" spans="1:49" ht="15" hidden="1" x14ac:dyDescent="0.25">
      <c r="A130" s="7886" t="s">
        <v>889</v>
      </c>
      <c r="B130" s="8339" t="s">
        <v>727</v>
      </c>
      <c r="C130" s="8792" t="s">
        <v>719</v>
      </c>
      <c r="D130" s="9245" t="s">
        <v>470</v>
      </c>
      <c r="E130" s="9698" t="s">
        <v>877</v>
      </c>
      <c r="G130" s="10151" t="s">
        <v>920</v>
      </c>
      <c r="T130" s="10604"/>
      <c r="U130" s="11057"/>
      <c r="V130" s="11510"/>
      <c r="W130" s="11963"/>
      <c r="X130" s="12416"/>
      <c r="Y130" s="12869"/>
      <c r="Z130" s="13322"/>
      <c r="AA130" s="13775"/>
      <c r="AB130" s="14228"/>
      <c r="AC130" s="14681"/>
      <c r="AD130" s="15134"/>
      <c r="AE130" s="15587">
        <v>1.0784313699999999E-2</v>
      </c>
      <c r="AF130" s="16040">
        <v>1.18601748E-2</v>
      </c>
      <c r="AG130" s="16493">
        <v>8.6169754000000008E-3</v>
      </c>
      <c r="AH130" s="16946">
        <v>1.6467915999999999E-2</v>
      </c>
      <c r="AI130" s="17399"/>
      <c r="AJ130" s="17852"/>
      <c r="AK130" s="18305"/>
      <c r="AL130" s="18758"/>
      <c r="AM130" s="19211"/>
      <c r="AS130" s="7752"/>
      <c r="AT130" s="7752"/>
      <c r="AV130" s="7758" t="str">
        <f t="shared" si="7"/>
        <v/>
      </c>
      <c r="AW130" s="7758" t="str">
        <f t="shared" si="6"/>
        <v/>
      </c>
    </row>
    <row r="131" spans="1:49" ht="15" hidden="1" x14ac:dyDescent="0.25">
      <c r="A131" s="7887" t="s">
        <v>889</v>
      </c>
      <c r="B131" s="8340" t="s">
        <v>734</v>
      </c>
      <c r="C131" s="8793" t="s">
        <v>719</v>
      </c>
      <c r="D131" s="9246" t="s">
        <v>470</v>
      </c>
      <c r="E131" s="9699" t="s">
        <v>877</v>
      </c>
      <c r="G131" s="10152" t="s">
        <v>920</v>
      </c>
      <c r="T131" s="10605"/>
      <c r="U131" s="11058"/>
      <c r="V131" s="11511"/>
      <c r="W131" s="11964"/>
      <c r="X131" s="12417"/>
      <c r="Y131" s="12870"/>
      <c r="Z131" s="13323"/>
      <c r="AA131" s="13776">
        <v>4.7869794000000004E-3</v>
      </c>
      <c r="AB131" s="14229">
        <v>5.0890585000000002E-3</v>
      </c>
      <c r="AC131" s="14682">
        <v>4.3572984999999996E-3</v>
      </c>
      <c r="AD131" s="15135">
        <v>5.1440328999999996E-3</v>
      </c>
      <c r="AE131" s="15588">
        <v>3.5294117999999999E-3</v>
      </c>
      <c r="AF131" s="16041">
        <v>4.3695380999999997E-3</v>
      </c>
      <c r="AG131" s="16494">
        <v>7.3244291E-3</v>
      </c>
      <c r="AH131" s="16947">
        <v>3.6910846000000001E-3</v>
      </c>
      <c r="AI131" s="17400"/>
      <c r="AJ131" s="17853"/>
      <c r="AK131" s="18306"/>
      <c r="AL131" s="18759"/>
      <c r="AM131" s="19212"/>
      <c r="AS131" s="7752"/>
      <c r="AT131" s="7752"/>
      <c r="AV131" s="7758">
        <f t="shared" si="7"/>
        <v>0</v>
      </c>
      <c r="AW131" s="7758" t="str">
        <f t="shared" si="6"/>
        <v/>
      </c>
    </row>
    <row r="132" spans="1:49" ht="15" hidden="1" x14ac:dyDescent="0.25">
      <c r="A132" s="7888" t="s">
        <v>889</v>
      </c>
      <c r="B132" s="8341" t="s">
        <v>743</v>
      </c>
      <c r="C132" s="8794" t="s">
        <v>719</v>
      </c>
      <c r="D132" s="9247" t="s">
        <v>470</v>
      </c>
      <c r="E132" s="9700" t="s">
        <v>877</v>
      </c>
      <c r="G132" s="10153" t="s">
        <v>920</v>
      </c>
      <c r="T132" s="10606"/>
      <c r="U132" s="11059"/>
      <c r="V132" s="11512"/>
      <c r="W132" s="11965"/>
      <c r="X132" s="12418"/>
      <c r="Y132" s="12871"/>
      <c r="Z132" s="13324"/>
      <c r="AA132" s="13777"/>
      <c r="AB132" s="14230">
        <v>2.5445292999999999E-3</v>
      </c>
      <c r="AC132" s="14683">
        <v>4.3572984999999996E-3</v>
      </c>
      <c r="AD132" s="15136">
        <v>3.7722908E-3</v>
      </c>
      <c r="AE132" s="15589">
        <v>1.9607842999999998E-3</v>
      </c>
      <c r="AF132" s="16042">
        <v>1.2484395E-3</v>
      </c>
      <c r="AG132" s="16495">
        <v>4.7393365E-3</v>
      </c>
      <c r="AH132" s="16948">
        <v>1.9875070999999999E-3</v>
      </c>
      <c r="AI132" s="17401"/>
      <c r="AJ132" s="17854"/>
      <c r="AK132" s="18307"/>
      <c r="AL132" s="18760"/>
      <c r="AM132" s="19213"/>
      <c r="AS132" s="7752"/>
      <c r="AT132" s="7752"/>
      <c r="AV132" s="7758" t="str">
        <f t="shared" si="7"/>
        <v/>
      </c>
      <c r="AW132" s="7758" t="str">
        <f t="shared" si="6"/>
        <v/>
      </c>
    </row>
    <row r="133" spans="1:49" ht="15" hidden="1" x14ac:dyDescent="0.25">
      <c r="A133" s="7889" t="s">
        <v>889</v>
      </c>
      <c r="B133" s="8342" t="s">
        <v>899</v>
      </c>
      <c r="C133" s="8795" t="s">
        <v>719</v>
      </c>
      <c r="D133" s="9248" t="s">
        <v>470</v>
      </c>
      <c r="E133" s="9701" t="s">
        <v>877</v>
      </c>
      <c r="G133" s="10154" t="s">
        <v>920</v>
      </c>
      <c r="T133" s="10607"/>
      <c r="U133" s="11060"/>
      <c r="V133" s="11513"/>
      <c r="W133" s="11966"/>
      <c r="X133" s="12419"/>
      <c r="Y133" s="12872">
        <v>0</v>
      </c>
      <c r="Z133" s="13325">
        <v>1.0655300999999999E-3</v>
      </c>
      <c r="AA133" s="13778">
        <v>0</v>
      </c>
      <c r="AB133" s="14231">
        <v>0</v>
      </c>
      <c r="AC133" s="14684">
        <v>0</v>
      </c>
      <c r="AD133" s="15137">
        <v>0</v>
      </c>
      <c r="AE133" s="15590">
        <v>1.960784E-4</v>
      </c>
      <c r="AF133" s="16043">
        <v>0</v>
      </c>
      <c r="AG133" s="16496">
        <v>0</v>
      </c>
      <c r="AH133" s="16949">
        <v>0</v>
      </c>
      <c r="AI133" s="17402"/>
      <c r="AJ133" s="17855"/>
      <c r="AK133" s="18308"/>
      <c r="AL133" s="18761"/>
      <c r="AM133" s="19214"/>
      <c r="AS133" s="7752"/>
      <c r="AT133" s="7752"/>
      <c r="AV133" s="7758" t="str">
        <f t="shared" si="7"/>
        <v/>
      </c>
      <c r="AW133" s="7758" t="str">
        <f t="shared" ref="AW133:AW196" si="8">IFERROR(AT133/AS133,"")</f>
        <v/>
      </c>
    </row>
    <row r="134" spans="1:49" ht="15" hidden="1" x14ac:dyDescent="0.25">
      <c r="A134" s="7890" t="s">
        <v>889</v>
      </c>
      <c r="B134" s="8343" t="s">
        <v>729</v>
      </c>
      <c r="C134" s="8796" t="s">
        <v>719</v>
      </c>
      <c r="D134" s="9249" t="s">
        <v>470</v>
      </c>
      <c r="E134" s="9702" t="s">
        <v>877</v>
      </c>
      <c r="G134" s="10155" t="s">
        <v>920</v>
      </c>
      <c r="T134" s="10608"/>
      <c r="U134" s="11061"/>
      <c r="V134" s="11514"/>
      <c r="W134" s="11967"/>
      <c r="X134" s="12420"/>
      <c r="Y134" s="12873"/>
      <c r="Z134" s="13326"/>
      <c r="AA134" s="13779">
        <v>1.14887506E-2</v>
      </c>
      <c r="AB134" s="14232">
        <v>1.2086514E-2</v>
      </c>
      <c r="AC134" s="14685">
        <v>8.2788671000000001E-3</v>
      </c>
      <c r="AD134" s="15138">
        <v>6.8587105999999998E-3</v>
      </c>
      <c r="AE134" s="15591">
        <v>4.9019607999999998E-3</v>
      </c>
      <c r="AF134" s="16044">
        <v>2.4968789E-3</v>
      </c>
      <c r="AG134" s="16497">
        <v>1.2925463E-3</v>
      </c>
      <c r="AH134" s="16950">
        <v>1.4196479000000001E-3</v>
      </c>
      <c r="AI134" s="17403"/>
      <c r="AJ134" s="17856"/>
      <c r="AK134" s="18309"/>
      <c r="AL134" s="18762"/>
      <c r="AM134" s="19215"/>
      <c r="AS134" s="7752"/>
      <c r="AT134" s="7752"/>
      <c r="AV134" s="7758">
        <f t="shared" si="7"/>
        <v>0</v>
      </c>
      <c r="AW134" s="7758" t="str">
        <f t="shared" si="8"/>
        <v/>
      </c>
    </row>
    <row r="135" spans="1:49" ht="15" hidden="1" x14ac:dyDescent="0.25">
      <c r="A135" s="7891" t="s">
        <v>889</v>
      </c>
      <c r="B135" s="8344" t="s">
        <v>898</v>
      </c>
      <c r="C135" s="8797" t="s">
        <v>700</v>
      </c>
      <c r="D135" s="9250" t="s">
        <v>470</v>
      </c>
      <c r="E135" s="9703" t="s">
        <v>877</v>
      </c>
      <c r="G135" s="10156" t="s">
        <v>920</v>
      </c>
      <c r="T135" s="10609">
        <v>5.0377829999999997E-3</v>
      </c>
      <c r="U135" s="11062">
        <v>0</v>
      </c>
      <c r="V135" s="11515">
        <v>7.3375259999999996E-3</v>
      </c>
      <c r="W135" s="11968">
        <v>3.9973350000000003E-3</v>
      </c>
      <c r="X135" s="12421">
        <v>4.2997540000000002E-3</v>
      </c>
      <c r="Y135" s="12874"/>
      <c r="Z135" s="13327"/>
      <c r="AA135" s="13780"/>
      <c r="AB135" s="14233"/>
      <c r="AC135" s="14686"/>
      <c r="AD135" s="15139"/>
      <c r="AE135" s="15592"/>
      <c r="AF135" s="16045"/>
      <c r="AG135" s="16498"/>
      <c r="AH135" s="16951"/>
      <c r="AI135" s="17404"/>
      <c r="AJ135" s="17857"/>
      <c r="AK135" s="18310"/>
      <c r="AL135" s="18763"/>
      <c r="AM135" s="19216"/>
      <c r="AS135" s="7752"/>
      <c r="AT135" s="7752"/>
      <c r="AV135" s="7758" t="str">
        <f t="shared" ref="AV135:AV198" si="9">IFERROR(AM135/AA135,"")</f>
        <v/>
      </c>
      <c r="AW135" s="7758" t="str">
        <f t="shared" si="8"/>
        <v/>
      </c>
    </row>
    <row r="136" spans="1:49" ht="15" hidden="1" x14ac:dyDescent="0.25">
      <c r="A136" s="7892" t="s">
        <v>889</v>
      </c>
      <c r="B136" s="8345" t="s">
        <v>783</v>
      </c>
      <c r="C136" s="8798" t="s">
        <v>700</v>
      </c>
      <c r="D136" s="9251" t="s">
        <v>470</v>
      </c>
      <c r="E136" s="9704" t="s">
        <v>877</v>
      </c>
      <c r="G136" s="10157" t="s">
        <v>920</v>
      </c>
      <c r="T136" s="10610">
        <v>0</v>
      </c>
      <c r="U136" s="11063">
        <v>2.48139E-3</v>
      </c>
      <c r="V136" s="11516">
        <v>0</v>
      </c>
      <c r="W136" s="11969"/>
      <c r="X136" s="12422">
        <v>1.8427518E-3</v>
      </c>
      <c r="Y136" s="12875"/>
      <c r="Z136" s="13328"/>
      <c r="AA136" s="13781"/>
      <c r="AB136" s="14234"/>
      <c r="AC136" s="14687"/>
      <c r="AD136" s="15140"/>
      <c r="AE136" s="15593"/>
      <c r="AF136" s="16046"/>
      <c r="AG136" s="16499"/>
      <c r="AH136" s="16952"/>
      <c r="AI136" s="17405"/>
      <c r="AJ136" s="17858"/>
      <c r="AK136" s="18311"/>
      <c r="AL136" s="18764"/>
      <c r="AM136" s="19217"/>
      <c r="AS136" s="7752"/>
      <c r="AT136" s="7752"/>
      <c r="AV136" s="7758" t="str">
        <f t="shared" si="9"/>
        <v/>
      </c>
      <c r="AW136" s="7758" t="str">
        <f t="shared" si="8"/>
        <v/>
      </c>
    </row>
    <row r="137" spans="1:49" ht="15" hidden="1" x14ac:dyDescent="0.25">
      <c r="A137" s="7893" t="s">
        <v>889</v>
      </c>
      <c r="B137" s="8346" t="s">
        <v>739</v>
      </c>
      <c r="C137" s="8799" t="s">
        <v>700</v>
      </c>
      <c r="D137" s="9252" t="s">
        <v>470</v>
      </c>
      <c r="E137" s="9705" t="s">
        <v>877</v>
      </c>
      <c r="G137" s="10158" t="s">
        <v>920</v>
      </c>
      <c r="T137" s="10611">
        <v>2.518892E-3</v>
      </c>
      <c r="U137" s="11064">
        <v>3.7220840000000001E-3</v>
      </c>
      <c r="V137" s="11517">
        <v>3.1446540000000002E-3</v>
      </c>
      <c r="W137" s="11970">
        <v>3.9973350000000003E-3</v>
      </c>
      <c r="X137" s="12423">
        <v>5.5282554999999999E-3</v>
      </c>
      <c r="Y137" s="12876"/>
      <c r="Z137" s="13329"/>
      <c r="AA137" s="13782"/>
      <c r="AB137" s="14235"/>
      <c r="AC137" s="14688"/>
      <c r="AD137" s="15141"/>
      <c r="AE137" s="15594"/>
      <c r="AF137" s="16047"/>
      <c r="AG137" s="16500"/>
      <c r="AH137" s="16953"/>
      <c r="AI137" s="17406"/>
      <c r="AJ137" s="17859"/>
      <c r="AK137" s="18312"/>
      <c r="AL137" s="18765"/>
      <c r="AM137" s="19218"/>
      <c r="AS137" s="7752"/>
      <c r="AT137" s="7752"/>
      <c r="AV137" s="7758" t="str">
        <f t="shared" si="9"/>
        <v/>
      </c>
      <c r="AW137" s="7758" t="str">
        <f t="shared" si="8"/>
        <v/>
      </c>
    </row>
    <row r="138" spans="1:49" ht="15" hidden="1" x14ac:dyDescent="0.25">
      <c r="A138" s="7894" t="s">
        <v>889</v>
      </c>
      <c r="B138" s="8347" t="s">
        <v>784</v>
      </c>
      <c r="C138" s="8800" t="s">
        <v>700</v>
      </c>
      <c r="D138" s="9253" t="s">
        <v>470</v>
      </c>
      <c r="E138" s="9706" t="s">
        <v>877</v>
      </c>
      <c r="G138" s="10159" t="s">
        <v>920</v>
      </c>
      <c r="T138" s="10612">
        <v>6.2972289999999997E-3</v>
      </c>
      <c r="U138" s="11065">
        <v>6.2034739999999996E-3</v>
      </c>
      <c r="V138" s="11518">
        <v>1.5723270000000001E-3</v>
      </c>
      <c r="W138" s="11971">
        <v>6.6622250000000001E-4</v>
      </c>
      <c r="X138" s="12424">
        <v>1.2285012E-3</v>
      </c>
      <c r="Y138" s="12877"/>
      <c r="Z138" s="13330"/>
      <c r="AA138" s="13783"/>
      <c r="AB138" s="14236"/>
      <c r="AC138" s="14689"/>
      <c r="AD138" s="15142"/>
      <c r="AE138" s="15595"/>
      <c r="AF138" s="16048"/>
      <c r="AG138" s="16501"/>
      <c r="AH138" s="16954"/>
      <c r="AI138" s="17407"/>
      <c r="AJ138" s="17860"/>
      <c r="AK138" s="18313"/>
      <c r="AL138" s="18766"/>
      <c r="AM138" s="19219"/>
      <c r="AS138" s="7752"/>
      <c r="AT138" s="7752"/>
      <c r="AV138" s="7758" t="str">
        <f t="shared" si="9"/>
        <v/>
      </c>
      <c r="AW138" s="7758" t="str">
        <f t="shared" si="8"/>
        <v/>
      </c>
    </row>
    <row r="139" spans="1:49" ht="15" hidden="1" x14ac:dyDescent="0.25">
      <c r="A139" s="7895" t="s">
        <v>889</v>
      </c>
      <c r="B139" s="8348" t="s">
        <v>782</v>
      </c>
      <c r="C139" s="8801" t="s">
        <v>700</v>
      </c>
      <c r="D139" s="9254" t="s">
        <v>470</v>
      </c>
      <c r="E139" s="9707" t="s">
        <v>877</v>
      </c>
      <c r="G139" s="10160" t="s">
        <v>920</v>
      </c>
      <c r="T139" s="10613">
        <v>2.518892E-3</v>
      </c>
      <c r="U139" s="11066">
        <v>0</v>
      </c>
      <c r="V139" s="11519">
        <v>2.6205450000000002E-3</v>
      </c>
      <c r="W139" s="11972">
        <v>0</v>
      </c>
      <c r="X139" s="12425">
        <v>4.2997542999999999E-3</v>
      </c>
      <c r="Y139" s="12878"/>
      <c r="Z139" s="13331"/>
      <c r="AA139" s="13784"/>
      <c r="AB139" s="14237"/>
      <c r="AC139" s="14690"/>
      <c r="AD139" s="15143"/>
      <c r="AE139" s="15596"/>
      <c r="AF139" s="16049"/>
      <c r="AG139" s="16502"/>
      <c r="AH139" s="16955"/>
      <c r="AI139" s="17408"/>
      <c r="AJ139" s="17861"/>
      <c r="AK139" s="18314"/>
      <c r="AL139" s="18767"/>
      <c r="AM139" s="19220"/>
      <c r="AS139" s="7752"/>
      <c r="AT139" s="7752"/>
      <c r="AV139" s="7758" t="str">
        <f t="shared" si="9"/>
        <v/>
      </c>
      <c r="AW139" s="7758" t="str">
        <f t="shared" si="8"/>
        <v/>
      </c>
    </row>
    <row r="140" spans="1:49" ht="15" hidden="1" x14ac:dyDescent="0.25">
      <c r="A140" s="7896" t="s">
        <v>889</v>
      </c>
      <c r="B140" s="8349" t="s">
        <v>758</v>
      </c>
      <c r="C140" s="8802" t="s">
        <v>700</v>
      </c>
      <c r="D140" s="9255" t="s">
        <v>470</v>
      </c>
      <c r="E140" s="9708" t="s">
        <v>877</v>
      </c>
      <c r="G140" s="10161" t="s">
        <v>920</v>
      </c>
      <c r="T140" s="10614">
        <v>5.0377829999999997E-3</v>
      </c>
      <c r="U140" s="11067">
        <v>0</v>
      </c>
      <c r="V140" s="11520">
        <v>2.0964360000000001E-3</v>
      </c>
      <c r="W140" s="11973">
        <v>2.6648900000000001E-3</v>
      </c>
      <c r="X140" s="12426">
        <v>1.2285012E-3</v>
      </c>
      <c r="Y140" s="12879"/>
      <c r="Z140" s="13332"/>
      <c r="AA140" s="13785"/>
      <c r="AB140" s="14238"/>
      <c r="AC140" s="14691"/>
      <c r="AD140" s="15144"/>
      <c r="AE140" s="15597"/>
      <c r="AF140" s="16050"/>
      <c r="AG140" s="16503"/>
      <c r="AH140" s="16956"/>
      <c r="AI140" s="17409"/>
      <c r="AJ140" s="17862"/>
      <c r="AK140" s="18315"/>
      <c r="AL140" s="18768"/>
      <c r="AM140" s="19221"/>
      <c r="AS140" s="7752"/>
      <c r="AT140" s="7752"/>
      <c r="AV140" s="7758" t="str">
        <f t="shared" si="9"/>
        <v/>
      </c>
      <c r="AW140" s="7758" t="str">
        <f t="shared" si="8"/>
        <v/>
      </c>
    </row>
    <row r="141" spans="1:49" ht="15" hidden="1" x14ac:dyDescent="0.25">
      <c r="A141" s="7897" t="s">
        <v>889</v>
      </c>
      <c r="B141" s="8350" t="s">
        <v>899</v>
      </c>
      <c r="C141" s="8803" t="s">
        <v>700</v>
      </c>
      <c r="D141" s="9256" t="s">
        <v>470</v>
      </c>
      <c r="E141" s="9709" t="s">
        <v>877</v>
      </c>
      <c r="G141" s="10162" t="s">
        <v>920</v>
      </c>
      <c r="T141" s="10615">
        <v>1.259446E-3</v>
      </c>
      <c r="U141" s="11068">
        <v>1.240695E-3</v>
      </c>
      <c r="V141" s="11521">
        <v>1.0482180000000001E-3</v>
      </c>
      <c r="W141" s="11974">
        <v>0</v>
      </c>
      <c r="X141" s="12427">
        <v>6.1425059999999998E-4</v>
      </c>
      <c r="Y141" s="12880"/>
      <c r="Z141" s="13333"/>
      <c r="AA141" s="13786"/>
      <c r="AB141" s="14239"/>
      <c r="AC141" s="14692"/>
      <c r="AD141" s="15145"/>
      <c r="AE141" s="15598"/>
      <c r="AF141" s="16051"/>
      <c r="AG141" s="16504"/>
      <c r="AH141" s="16957"/>
      <c r="AI141" s="17410"/>
      <c r="AJ141" s="17863"/>
      <c r="AK141" s="18316"/>
      <c r="AL141" s="18769"/>
      <c r="AM141" s="19222"/>
      <c r="AS141" s="7752"/>
      <c r="AT141" s="7752"/>
      <c r="AV141" s="7758" t="str">
        <f t="shared" si="9"/>
        <v/>
      </c>
      <c r="AW141" s="7758" t="str">
        <f t="shared" si="8"/>
        <v/>
      </c>
    </row>
    <row r="142" spans="1:49" ht="15" hidden="1" x14ac:dyDescent="0.25">
      <c r="A142" s="7898" t="s">
        <v>889</v>
      </c>
      <c r="B142" s="8351" t="s">
        <v>804</v>
      </c>
      <c r="C142" s="8804" t="s">
        <v>700</v>
      </c>
      <c r="D142" s="9257" t="s">
        <v>470</v>
      </c>
      <c r="E142" s="9710" t="s">
        <v>877</v>
      </c>
      <c r="G142" s="10163" t="s">
        <v>920</v>
      </c>
      <c r="T142" s="10616">
        <v>7.5566749999999997E-3</v>
      </c>
      <c r="U142" s="11069">
        <v>2.48139E-3</v>
      </c>
      <c r="V142" s="11522">
        <v>2.0964360000000001E-3</v>
      </c>
      <c r="W142" s="11975">
        <v>3.9973350999999999E-3</v>
      </c>
      <c r="X142" s="12428">
        <v>6.1425059999999998E-4</v>
      </c>
      <c r="Y142" s="12881"/>
      <c r="Z142" s="13334"/>
      <c r="AA142" s="13787"/>
      <c r="AB142" s="14240"/>
      <c r="AC142" s="14693"/>
      <c r="AD142" s="15146"/>
      <c r="AE142" s="15599"/>
      <c r="AF142" s="16052"/>
      <c r="AG142" s="16505"/>
      <c r="AH142" s="16958"/>
      <c r="AI142" s="17411"/>
      <c r="AJ142" s="17864"/>
      <c r="AK142" s="18317"/>
      <c r="AL142" s="18770"/>
      <c r="AM142" s="19223"/>
      <c r="AS142" s="7752"/>
      <c r="AT142" s="7752"/>
      <c r="AV142" s="7758" t="str">
        <f t="shared" si="9"/>
        <v/>
      </c>
      <c r="AW142" s="7758" t="str">
        <f t="shared" si="8"/>
        <v/>
      </c>
    </row>
    <row r="143" spans="1:49" ht="15" hidden="1" x14ac:dyDescent="0.25">
      <c r="A143" s="7899" t="s">
        <v>889</v>
      </c>
      <c r="B143" s="8352" t="s">
        <v>897</v>
      </c>
      <c r="C143" s="8805" t="s">
        <v>700</v>
      </c>
      <c r="D143" s="9258" t="s">
        <v>470</v>
      </c>
      <c r="E143" s="9711" t="s">
        <v>877</v>
      </c>
      <c r="G143" s="10164" t="s">
        <v>920</v>
      </c>
      <c r="T143" s="10617">
        <v>1.259446E-3</v>
      </c>
      <c r="U143" s="11070">
        <v>2.48139E-3</v>
      </c>
      <c r="V143" s="11523">
        <v>0</v>
      </c>
      <c r="W143" s="11976"/>
      <c r="X143" s="12429">
        <v>0</v>
      </c>
      <c r="Y143" s="12882"/>
      <c r="Z143" s="13335"/>
      <c r="AA143" s="13788"/>
      <c r="AB143" s="14241"/>
      <c r="AC143" s="14694"/>
      <c r="AD143" s="15147"/>
      <c r="AE143" s="15600"/>
      <c r="AF143" s="16053"/>
      <c r="AG143" s="16506"/>
      <c r="AH143" s="16959"/>
      <c r="AI143" s="17412"/>
      <c r="AJ143" s="17865"/>
      <c r="AK143" s="18318"/>
      <c r="AL143" s="18771"/>
      <c r="AM143" s="19224"/>
      <c r="AS143" s="7752"/>
      <c r="AT143" s="7752"/>
      <c r="AV143" s="7758" t="str">
        <f t="shared" si="9"/>
        <v/>
      </c>
      <c r="AW143" s="7758" t="str">
        <f t="shared" si="8"/>
        <v/>
      </c>
    </row>
    <row r="144" spans="1:49" ht="15" hidden="1" x14ac:dyDescent="0.25">
      <c r="A144" s="7900" t="s">
        <v>889</v>
      </c>
      <c r="B144" s="8353" t="s">
        <v>900</v>
      </c>
      <c r="C144" s="8806" t="s">
        <v>700</v>
      </c>
      <c r="D144" s="9259" t="s">
        <v>470</v>
      </c>
      <c r="E144" s="9712" t="s">
        <v>877</v>
      </c>
      <c r="G144" s="10165" t="s">
        <v>920</v>
      </c>
      <c r="T144" s="10618"/>
      <c r="U144" s="11071"/>
      <c r="V144" s="11524"/>
      <c r="W144" s="11977">
        <v>6.6622250000000001E-4</v>
      </c>
      <c r="X144" s="12430">
        <v>3.0712531E-3</v>
      </c>
      <c r="Y144" s="12883"/>
      <c r="Z144" s="13336"/>
      <c r="AA144" s="13789"/>
      <c r="AB144" s="14242"/>
      <c r="AC144" s="14695"/>
      <c r="AD144" s="15148"/>
      <c r="AE144" s="15601"/>
      <c r="AF144" s="16054"/>
      <c r="AG144" s="16507"/>
      <c r="AH144" s="16960"/>
      <c r="AI144" s="17413"/>
      <c r="AJ144" s="17866"/>
      <c r="AK144" s="18319"/>
      <c r="AL144" s="18772"/>
      <c r="AM144" s="19225"/>
      <c r="AS144" s="7752"/>
      <c r="AT144" s="7752"/>
      <c r="AV144" s="7758" t="str">
        <f t="shared" si="9"/>
        <v/>
      </c>
      <c r="AW144" s="7758" t="str">
        <f t="shared" si="8"/>
        <v/>
      </c>
    </row>
    <row r="145" spans="1:49" ht="15" hidden="1" x14ac:dyDescent="0.25">
      <c r="A145" s="7901" t="s">
        <v>889</v>
      </c>
      <c r="B145" s="8354" t="s">
        <v>741</v>
      </c>
      <c r="C145" s="8807" t="s">
        <v>706</v>
      </c>
      <c r="D145" s="9260" t="s">
        <v>470</v>
      </c>
      <c r="E145" s="9713" t="s">
        <v>877</v>
      </c>
      <c r="G145" s="10166" t="s">
        <v>920</v>
      </c>
      <c r="T145" s="10619"/>
      <c r="U145" s="11072"/>
      <c r="V145" s="11525"/>
      <c r="W145" s="11978"/>
      <c r="X145" s="12431"/>
      <c r="Y145" s="12884"/>
      <c r="Z145" s="13337"/>
      <c r="AA145" s="13790"/>
      <c r="AB145" s="14243">
        <v>4.4529262000000003E-3</v>
      </c>
      <c r="AC145" s="14696">
        <v>3.0501089E-3</v>
      </c>
      <c r="AD145" s="15149">
        <v>3.429355E-4</v>
      </c>
      <c r="AE145" s="15602">
        <v>1.5686274999999999E-3</v>
      </c>
      <c r="AF145" s="16055"/>
      <c r="AG145" s="16508"/>
      <c r="AH145" s="16961">
        <v>1.4196479000000001E-3</v>
      </c>
      <c r="AI145" s="17414"/>
      <c r="AJ145" s="17867"/>
      <c r="AK145" s="18320"/>
      <c r="AL145" s="18773"/>
      <c r="AM145" s="19226"/>
      <c r="AS145" s="7752"/>
      <c r="AT145" s="7752"/>
      <c r="AV145" s="7758" t="str">
        <f t="shared" si="9"/>
        <v/>
      </c>
      <c r="AW145" s="7758" t="str">
        <f t="shared" si="8"/>
        <v/>
      </c>
    </row>
    <row r="146" spans="1:49" ht="15" hidden="1" x14ac:dyDescent="0.25">
      <c r="A146" s="7902" t="s">
        <v>889</v>
      </c>
      <c r="B146" s="8355" t="s">
        <v>803</v>
      </c>
      <c r="C146" s="8808" t="s">
        <v>706</v>
      </c>
      <c r="D146" s="9261" t="s">
        <v>470</v>
      </c>
      <c r="E146" s="9714" t="s">
        <v>877</v>
      </c>
      <c r="G146" s="10167" t="s">
        <v>920</v>
      </c>
      <c r="T146" s="10620"/>
      <c r="U146" s="11073"/>
      <c r="V146" s="11526"/>
      <c r="W146" s="11979"/>
      <c r="X146" s="12432"/>
      <c r="Y146" s="12885"/>
      <c r="Z146" s="13338"/>
      <c r="AA146" s="13791"/>
      <c r="AB146" s="14244">
        <v>1.2722645999999999E-3</v>
      </c>
      <c r="AC146" s="14697">
        <v>2.6143791E-3</v>
      </c>
      <c r="AD146" s="15150">
        <v>2.4005487E-3</v>
      </c>
      <c r="AE146" s="15603">
        <v>9.8039219999999992E-4</v>
      </c>
      <c r="AF146" s="16056">
        <v>1.2484395E-3</v>
      </c>
      <c r="AG146" s="16509">
        <v>3.0159414E-3</v>
      </c>
      <c r="AH146" s="16962">
        <v>1.7035774999999999E-3</v>
      </c>
      <c r="AI146" s="17415"/>
      <c r="AJ146" s="17868"/>
      <c r="AK146" s="18321"/>
      <c r="AL146" s="18774"/>
      <c r="AM146" s="19227"/>
      <c r="AS146" s="7752"/>
      <c r="AT146" s="7752"/>
      <c r="AV146" s="7758" t="str">
        <f t="shared" si="9"/>
        <v/>
      </c>
      <c r="AW146" s="7758" t="str">
        <f t="shared" si="8"/>
        <v/>
      </c>
    </row>
    <row r="147" spans="1:49" ht="15" hidden="1" x14ac:dyDescent="0.25">
      <c r="A147" s="7903" t="s">
        <v>889</v>
      </c>
      <c r="B147" s="8356" t="s">
        <v>757</v>
      </c>
      <c r="C147" s="8809" t="s">
        <v>706</v>
      </c>
      <c r="D147" s="9262" t="s">
        <v>470</v>
      </c>
      <c r="E147" s="9715" t="s">
        <v>877</v>
      </c>
      <c r="G147" s="10168" t="s">
        <v>920</v>
      </c>
      <c r="T147" s="10621"/>
      <c r="U147" s="11074"/>
      <c r="V147" s="11527"/>
      <c r="W147" s="11980"/>
      <c r="X147" s="12433"/>
      <c r="Y147" s="12886"/>
      <c r="Z147" s="13339"/>
      <c r="AA147" s="13792"/>
      <c r="AB147" s="14245"/>
      <c r="AC147" s="14698">
        <v>4.3572979999999999E-4</v>
      </c>
      <c r="AD147" s="15151">
        <v>4.1152263000000001E-3</v>
      </c>
      <c r="AE147" s="15604">
        <v>4.1176470999999999E-3</v>
      </c>
      <c r="AF147" s="16057">
        <v>-1.8726591999999999E-3</v>
      </c>
      <c r="AG147" s="16510">
        <v>1.7233951E-3</v>
      </c>
      <c r="AH147" s="16963">
        <v>1.4196479000000001E-3</v>
      </c>
      <c r="AI147" s="17416"/>
      <c r="AJ147" s="17869"/>
      <c r="AK147" s="18322"/>
      <c r="AL147" s="18775"/>
      <c r="AM147" s="19228"/>
      <c r="AS147" s="7752"/>
      <c r="AT147" s="7752"/>
      <c r="AV147" s="7758" t="str">
        <f t="shared" si="9"/>
        <v/>
      </c>
      <c r="AW147" s="7758" t="str">
        <f t="shared" si="8"/>
        <v/>
      </c>
    </row>
    <row r="148" spans="1:49" ht="15" hidden="1" x14ac:dyDescent="0.25">
      <c r="A148" s="7904" t="s">
        <v>889</v>
      </c>
      <c r="B148" s="8357" t="s">
        <v>758</v>
      </c>
      <c r="C148" s="8810" t="s">
        <v>706</v>
      </c>
      <c r="D148" s="9263" t="s">
        <v>470</v>
      </c>
      <c r="E148" s="9716" t="s">
        <v>877</v>
      </c>
      <c r="G148" s="10169" t="s">
        <v>920</v>
      </c>
      <c r="T148" s="10622"/>
      <c r="U148" s="11075"/>
      <c r="V148" s="11528"/>
      <c r="W148" s="11981"/>
      <c r="X148" s="12434"/>
      <c r="Y148" s="12887">
        <v>6.4748200999999997E-3</v>
      </c>
      <c r="Z148" s="13340">
        <v>3.1965903000000001E-3</v>
      </c>
      <c r="AA148" s="13793">
        <v>4.3082815000000003E-3</v>
      </c>
      <c r="AB148" s="14246">
        <v>1.5903308000000001E-3</v>
      </c>
      <c r="AC148" s="14699">
        <v>5.2287582000000001E-3</v>
      </c>
      <c r="AD148" s="15152">
        <v>6.5157749999999997E-3</v>
      </c>
      <c r="AE148" s="15605">
        <v>2.3529412E-3</v>
      </c>
      <c r="AF148" s="16058">
        <v>6.2421969999999999E-4</v>
      </c>
      <c r="AG148" s="16511">
        <v>1.2925463E-3</v>
      </c>
      <c r="AH148" s="16964">
        <v>1.1357183000000001E-3</v>
      </c>
      <c r="AI148" s="17417"/>
      <c r="AJ148" s="17870"/>
      <c r="AK148" s="18323"/>
      <c r="AL148" s="18776"/>
      <c r="AM148" s="19229"/>
      <c r="AS148" s="7752"/>
      <c r="AT148" s="7752"/>
      <c r="AV148" s="7758">
        <f t="shared" si="9"/>
        <v>0</v>
      </c>
      <c r="AW148" s="7758" t="str">
        <f t="shared" si="8"/>
        <v/>
      </c>
    </row>
    <row r="149" spans="1:49" ht="15" hidden="1" x14ac:dyDescent="0.25">
      <c r="A149" s="7905" t="s">
        <v>889</v>
      </c>
      <c r="B149" s="8358" t="s">
        <v>804</v>
      </c>
      <c r="C149" s="8811" t="s">
        <v>706</v>
      </c>
      <c r="D149" s="9264" t="s">
        <v>470</v>
      </c>
      <c r="E149" s="9717" t="s">
        <v>877</v>
      </c>
      <c r="G149" s="10170" t="s">
        <v>920</v>
      </c>
      <c r="T149" s="10623"/>
      <c r="U149" s="11076"/>
      <c r="V149" s="11529"/>
      <c r="W149" s="11982"/>
      <c r="X149" s="12435"/>
      <c r="Y149" s="12888">
        <v>2.8776978000000001E-3</v>
      </c>
      <c r="Z149" s="13341">
        <v>5.3276505000000004E-3</v>
      </c>
      <c r="AA149" s="13794">
        <v>4.3082815000000003E-3</v>
      </c>
      <c r="AB149" s="14247">
        <v>2.2264631000000002E-3</v>
      </c>
      <c r="AC149" s="14700">
        <v>1.7429194E-3</v>
      </c>
      <c r="AD149" s="15153">
        <v>2.0576131999999999E-3</v>
      </c>
      <c r="AE149" s="15606">
        <v>1.372549E-3</v>
      </c>
      <c r="AF149" s="16059">
        <v>0</v>
      </c>
      <c r="AG149" s="16512">
        <v>4.3084880000000001E-4</v>
      </c>
      <c r="AH149" s="16965">
        <v>5.6785920000000005E-4</v>
      </c>
      <c r="AI149" s="17418"/>
      <c r="AJ149" s="17871"/>
      <c r="AK149" s="18324"/>
      <c r="AL149" s="18777"/>
      <c r="AM149" s="19230"/>
      <c r="AS149" s="7752"/>
      <c r="AT149" s="7752"/>
      <c r="AV149" s="7758">
        <f t="shared" si="9"/>
        <v>0</v>
      </c>
      <c r="AW149" s="7758" t="str">
        <f t="shared" si="8"/>
        <v/>
      </c>
    </row>
    <row r="150" spans="1:49" ht="15" hidden="1" x14ac:dyDescent="0.25">
      <c r="A150" s="7906" t="s">
        <v>889</v>
      </c>
      <c r="B150" s="8359" t="s">
        <v>900</v>
      </c>
      <c r="C150" s="8812" t="s">
        <v>706</v>
      </c>
      <c r="D150" s="9265" t="s">
        <v>470</v>
      </c>
      <c r="E150" s="9718" t="s">
        <v>877</v>
      </c>
      <c r="G150" s="10171" t="s">
        <v>920</v>
      </c>
      <c r="T150" s="10624"/>
      <c r="U150" s="11077"/>
      <c r="V150" s="11530"/>
      <c r="W150" s="11983"/>
      <c r="X150" s="12436"/>
      <c r="Y150" s="12889">
        <v>2.5179856000000001E-3</v>
      </c>
      <c r="Z150" s="13342">
        <v>5.8604156000000001E-3</v>
      </c>
      <c r="AA150" s="13795">
        <v>3.3508855999999998E-3</v>
      </c>
      <c r="AB150" s="14248"/>
      <c r="AC150" s="14701"/>
      <c r="AD150" s="15154"/>
      <c r="AE150" s="15607"/>
      <c r="AF150" s="16060"/>
      <c r="AG150" s="16513"/>
      <c r="AH150" s="16966"/>
      <c r="AI150" s="17419"/>
      <c r="AJ150" s="17872"/>
      <c r="AK150" s="18325"/>
      <c r="AL150" s="18778"/>
      <c r="AM150" s="19231"/>
      <c r="AS150" s="7752"/>
      <c r="AT150" s="7752"/>
      <c r="AV150" s="7758">
        <f t="shared" si="9"/>
        <v>0</v>
      </c>
      <c r="AW150" s="7758" t="str">
        <f t="shared" si="8"/>
        <v/>
      </c>
    </row>
    <row r="151" spans="1:49" ht="15" hidden="1" x14ac:dyDescent="0.25">
      <c r="A151" s="7907" t="s">
        <v>889</v>
      </c>
      <c r="B151" s="8360" t="s">
        <v>781</v>
      </c>
      <c r="C151" s="8813" t="s">
        <v>704</v>
      </c>
      <c r="D151" s="9266" t="s">
        <v>470</v>
      </c>
      <c r="E151" s="9719" t="s">
        <v>877</v>
      </c>
      <c r="G151" s="10172" t="s">
        <v>920</v>
      </c>
      <c r="T151" s="10625"/>
      <c r="U151" s="11078"/>
      <c r="V151" s="11531"/>
      <c r="W151" s="11984"/>
      <c r="X151" s="12437"/>
      <c r="Y151" s="12890"/>
      <c r="Z151" s="13343"/>
      <c r="AA151" s="13796">
        <v>4.7869790000000002E-4</v>
      </c>
      <c r="AB151" s="14249"/>
      <c r="AC151" s="14702"/>
      <c r="AD151" s="15155"/>
      <c r="AE151" s="15608"/>
      <c r="AF151" s="16061"/>
      <c r="AG151" s="16514"/>
      <c r="AH151" s="16967"/>
      <c r="AI151" s="17420"/>
      <c r="AJ151" s="17873"/>
      <c r="AK151" s="18326"/>
      <c r="AL151" s="18779"/>
      <c r="AM151" s="19232"/>
      <c r="AS151" s="7752"/>
      <c r="AT151" s="7752"/>
      <c r="AV151" s="7758">
        <f t="shared" si="9"/>
        <v>0</v>
      </c>
      <c r="AW151" s="7758" t="str">
        <f t="shared" si="8"/>
        <v/>
      </c>
    </row>
    <row r="152" spans="1:49" ht="15" hidden="1" x14ac:dyDescent="0.25">
      <c r="A152" s="7908" t="s">
        <v>889</v>
      </c>
      <c r="B152" s="8361" t="s">
        <v>733</v>
      </c>
      <c r="C152" s="8814" t="s">
        <v>704</v>
      </c>
      <c r="D152" s="9267" t="s">
        <v>470</v>
      </c>
      <c r="E152" s="9720" t="s">
        <v>877</v>
      </c>
      <c r="G152" s="10173" t="s">
        <v>920</v>
      </c>
      <c r="T152" s="10626"/>
      <c r="U152" s="11079"/>
      <c r="V152" s="11532"/>
      <c r="W152" s="11985"/>
      <c r="X152" s="12438"/>
      <c r="Y152" s="12891"/>
      <c r="Z152" s="13344"/>
      <c r="AA152" s="13797"/>
      <c r="AB152" s="14250"/>
      <c r="AC152" s="14703"/>
      <c r="AD152" s="15156"/>
      <c r="AE152" s="15609"/>
      <c r="AF152" s="16062"/>
      <c r="AG152" s="16515"/>
      <c r="AH152" s="16968"/>
      <c r="AI152" s="17421">
        <v>5.1101884E-3</v>
      </c>
      <c r="AJ152" s="17874">
        <v>2.0539906000000001E-3</v>
      </c>
      <c r="AK152" s="18327">
        <v>5.1063829999999999E-3</v>
      </c>
      <c r="AL152" s="18780">
        <v>1.2368820000000001E-2</v>
      </c>
      <c r="AM152" s="19233">
        <v>1.409904E-2</v>
      </c>
      <c r="AS152" s="7752"/>
      <c r="AT152" s="7752"/>
      <c r="AV152" s="7758" t="str">
        <f t="shared" si="9"/>
        <v/>
      </c>
      <c r="AW152" s="7758" t="str">
        <f t="shared" si="8"/>
        <v/>
      </c>
    </row>
    <row r="153" spans="1:49" ht="15" hidden="1" x14ac:dyDescent="0.25">
      <c r="A153" s="7909" t="s">
        <v>889</v>
      </c>
      <c r="B153" s="8362" t="s">
        <v>734</v>
      </c>
      <c r="C153" s="8815" t="s">
        <v>704</v>
      </c>
      <c r="D153" s="9268" t="s">
        <v>470</v>
      </c>
      <c r="E153" s="9721" t="s">
        <v>877</v>
      </c>
      <c r="G153" s="10174" t="s">
        <v>920</v>
      </c>
      <c r="T153" s="10627"/>
      <c r="U153" s="11080"/>
      <c r="V153" s="11533"/>
      <c r="W153" s="11986"/>
      <c r="X153" s="12439"/>
      <c r="Y153" s="12892"/>
      <c r="Z153" s="13345"/>
      <c r="AA153" s="13798"/>
      <c r="AB153" s="14251"/>
      <c r="AC153" s="14704"/>
      <c r="AD153" s="15157"/>
      <c r="AE153" s="15610"/>
      <c r="AF153" s="16063"/>
      <c r="AG153" s="16516"/>
      <c r="AH153" s="16969"/>
      <c r="AI153" s="17422">
        <v>3.8326413E-3</v>
      </c>
      <c r="AJ153" s="17875">
        <v>4.9882629000000001E-3</v>
      </c>
      <c r="AK153" s="18328">
        <v>7.9432619999999995E-3</v>
      </c>
      <c r="AL153" s="18781">
        <v>1.2368820000000001E-2</v>
      </c>
      <c r="AM153" s="19234">
        <v>1.650619E-2</v>
      </c>
      <c r="AS153" s="7752"/>
      <c r="AT153" s="7752"/>
      <c r="AV153" s="7758" t="str">
        <f t="shared" si="9"/>
        <v/>
      </c>
      <c r="AW153" s="7758" t="str">
        <f t="shared" si="8"/>
        <v/>
      </c>
    </row>
    <row r="154" spans="1:49" ht="15" hidden="1" x14ac:dyDescent="0.25">
      <c r="A154" s="7910" t="s">
        <v>889</v>
      </c>
      <c r="B154" s="8363" t="s">
        <v>735</v>
      </c>
      <c r="C154" s="8816" t="s">
        <v>704</v>
      </c>
      <c r="D154" s="9269" t="s">
        <v>470</v>
      </c>
      <c r="E154" s="9722" t="s">
        <v>877</v>
      </c>
      <c r="G154" s="10175" t="s">
        <v>920</v>
      </c>
      <c r="T154" s="10628"/>
      <c r="U154" s="11081"/>
      <c r="V154" s="11534"/>
      <c r="W154" s="11987"/>
      <c r="X154" s="12440"/>
      <c r="Y154" s="12893"/>
      <c r="Z154" s="13346"/>
      <c r="AA154" s="13799"/>
      <c r="AB154" s="14252"/>
      <c r="AC154" s="14705"/>
      <c r="AD154" s="15158"/>
      <c r="AE154" s="15611"/>
      <c r="AF154" s="16064"/>
      <c r="AG154" s="16517"/>
      <c r="AH154" s="16970"/>
      <c r="AI154" s="17423">
        <v>8.3040561999999998E-3</v>
      </c>
      <c r="AJ154" s="17876">
        <v>7.6291079999999999E-3</v>
      </c>
      <c r="AK154" s="18329">
        <v>1.560284E-2</v>
      </c>
      <c r="AL154" s="18782">
        <v>1.761619E-2</v>
      </c>
      <c r="AM154" s="19235">
        <v>1.8225580000000002E-2</v>
      </c>
      <c r="AS154" s="7752"/>
      <c r="AT154" s="7752"/>
      <c r="AV154" s="7758" t="str">
        <f t="shared" si="9"/>
        <v/>
      </c>
      <c r="AW154" s="7758" t="str">
        <f t="shared" si="8"/>
        <v/>
      </c>
    </row>
    <row r="155" spans="1:49" ht="15" hidden="1" x14ac:dyDescent="0.25">
      <c r="A155" s="7911" t="s">
        <v>889</v>
      </c>
      <c r="B155" s="8364" t="s">
        <v>737</v>
      </c>
      <c r="C155" s="8817" t="s">
        <v>705</v>
      </c>
      <c r="D155" s="9270" t="s">
        <v>472</v>
      </c>
      <c r="E155" s="9723" t="s">
        <v>877</v>
      </c>
      <c r="G155" s="10176" t="s">
        <v>920</v>
      </c>
      <c r="T155" s="10629"/>
      <c r="U155" s="11082"/>
      <c r="V155" s="11535"/>
      <c r="W155" s="11988"/>
      <c r="X155" s="12441"/>
      <c r="Y155" s="12894"/>
      <c r="Z155" s="13347"/>
      <c r="AA155" s="13800"/>
      <c r="AB155" s="14253"/>
      <c r="AC155" s="14706"/>
      <c r="AD155" s="15159"/>
      <c r="AE155" s="15612"/>
      <c r="AF155" s="16065"/>
      <c r="AG155" s="16518"/>
      <c r="AH155" s="16971"/>
      <c r="AI155" s="17424"/>
      <c r="AJ155" s="17877"/>
      <c r="AK155" s="18330"/>
      <c r="AL155" s="18783">
        <v>0</v>
      </c>
      <c r="AM155" s="19236">
        <v>0</v>
      </c>
      <c r="AS155" s="7752"/>
      <c r="AT155" s="7752"/>
      <c r="AV155" s="7758" t="str">
        <f t="shared" si="9"/>
        <v/>
      </c>
      <c r="AW155" s="7758" t="str">
        <f t="shared" si="8"/>
        <v/>
      </c>
    </row>
    <row r="156" spans="1:49" ht="15" hidden="1" x14ac:dyDescent="0.25">
      <c r="A156" s="7912" t="s">
        <v>889</v>
      </c>
      <c r="B156" s="8365" t="s">
        <v>738</v>
      </c>
      <c r="C156" s="8818" t="s">
        <v>705</v>
      </c>
      <c r="D156" s="9271" t="s">
        <v>472</v>
      </c>
      <c r="E156" s="9724" t="s">
        <v>877</v>
      </c>
      <c r="G156" s="10177" t="s">
        <v>920</v>
      </c>
      <c r="T156" s="10630"/>
      <c r="U156" s="11083"/>
      <c r="V156" s="11536"/>
      <c r="W156" s="11989"/>
      <c r="X156" s="12442"/>
      <c r="Y156" s="12895"/>
      <c r="Z156" s="13348"/>
      <c r="AA156" s="13801"/>
      <c r="AB156" s="14254"/>
      <c r="AC156" s="14707"/>
      <c r="AD156" s="15160"/>
      <c r="AE156" s="15613"/>
      <c r="AF156" s="16066"/>
      <c r="AG156" s="16519"/>
      <c r="AH156" s="16972"/>
      <c r="AI156" s="17425"/>
      <c r="AJ156" s="17878"/>
      <c r="AK156" s="18331"/>
      <c r="AL156" s="18784"/>
      <c r="AM156" s="19237">
        <v>1.031637E-3</v>
      </c>
      <c r="AS156" s="7752"/>
      <c r="AT156" s="7752"/>
      <c r="AV156" s="7758" t="str">
        <f t="shared" si="9"/>
        <v/>
      </c>
      <c r="AW156" s="7758" t="str">
        <f t="shared" si="8"/>
        <v/>
      </c>
    </row>
    <row r="157" spans="1:49" ht="15" hidden="1" x14ac:dyDescent="0.25">
      <c r="A157" s="7913" t="s">
        <v>889</v>
      </c>
      <c r="B157" s="8366" t="s">
        <v>739</v>
      </c>
      <c r="C157" s="8819" t="s">
        <v>705</v>
      </c>
      <c r="D157" s="9272" t="s">
        <v>472</v>
      </c>
      <c r="E157" s="9725" t="s">
        <v>877</v>
      </c>
      <c r="G157" s="10178" t="s">
        <v>920</v>
      </c>
      <c r="T157" s="10631"/>
      <c r="U157" s="11084"/>
      <c r="V157" s="11537"/>
      <c r="W157" s="11990"/>
      <c r="X157" s="12443"/>
      <c r="Y157" s="12896"/>
      <c r="Z157" s="13349"/>
      <c r="AA157" s="13802"/>
      <c r="AB157" s="14255"/>
      <c r="AC157" s="14708"/>
      <c r="AD157" s="15161"/>
      <c r="AE157" s="15614"/>
      <c r="AF157" s="16067"/>
      <c r="AG157" s="16520"/>
      <c r="AH157" s="16973"/>
      <c r="AI157" s="17426">
        <v>1.05397637E-2</v>
      </c>
      <c r="AJ157" s="17879">
        <v>6.7488263E-3</v>
      </c>
      <c r="AK157" s="18332">
        <v>9.3617019999999995E-3</v>
      </c>
      <c r="AL157" s="18785">
        <v>1.4242879999999999E-2</v>
      </c>
      <c r="AM157" s="19238">
        <v>9.2847320000000004E-3</v>
      </c>
      <c r="AS157" s="7752"/>
      <c r="AT157" s="7752"/>
      <c r="AV157" s="7758" t="str">
        <f t="shared" si="9"/>
        <v/>
      </c>
      <c r="AW157" s="7758" t="str">
        <f t="shared" si="8"/>
        <v/>
      </c>
    </row>
    <row r="158" spans="1:49" ht="15" hidden="1" x14ac:dyDescent="0.25">
      <c r="A158" s="7914" t="s">
        <v>889</v>
      </c>
      <c r="B158" s="8367" t="s">
        <v>740</v>
      </c>
      <c r="C158" s="8820" t="s">
        <v>705</v>
      </c>
      <c r="D158" s="9273" t="s">
        <v>472</v>
      </c>
      <c r="E158" s="9726" t="s">
        <v>877</v>
      </c>
      <c r="G158" s="10179" t="s">
        <v>920</v>
      </c>
      <c r="T158" s="10632"/>
      <c r="U158" s="11085"/>
      <c r="V158" s="11538"/>
      <c r="W158" s="11991"/>
      <c r="X158" s="12444"/>
      <c r="Y158" s="12897"/>
      <c r="Z158" s="13350"/>
      <c r="AA158" s="13803"/>
      <c r="AB158" s="14256"/>
      <c r="AC158" s="14709"/>
      <c r="AD158" s="15162"/>
      <c r="AE158" s="15615"/>
      <c r="AF158" s="16068"/>
      <c r="AG158" s="16521"/>
      <c r="AH158" s="16974"/>
      <c r="AI158" s="17427">
        <v>4.7908016999999997E-3</v>
      </c>
      <c r="AJ158" s="17880">
        <v>8.8028168999999996E-3</v>
      </c>
      <c r="AK158" s="18333">
        <v>1.276596E-2</v>
      </c>
      <c r="AL158" s="18786">
        <v>1.086957E-2</v>
      </c>
      <c r="AM158" s="19239">
        <v>1.30674E-2</v>
      </c>
      <c r="AS158" s="7752"/>
      <c r="AT158" s="7752"/>
      <c r="AV158" s="7758" t="str">
        <f t="shared" si="9"/>
        <v/>
      </c>
      <c r="AW158" s="7758" t="str">
        <f t="shared" si="8"/>
        <v/>
      </c>
    </row>
    <row r="159" spans="1:49" ht="15" hidden="1" x14ac:dyDescent="0.25">
      <c r="A159" s="7915" t="s">
        <v>889</v>
      </c>
      <c r="B159" s="8368" t="s">
        <v>741</v>
      </c>
      <c r="C159" s="8821" t="s">
        <v>706</v>
      </c>
      <c r="D159" s="9274" t="s">
        <v>472</v>
      </c>
      <c r="E159" s="9727" t="s">
        <v>877</v>
      </c>
      <c r="G159" s="10180" t="s">
        <v>920</v>
      </c>
      <c r="T159" s="10633"/>
      <c r="U159" s="11086"/>
      <c r="V159" s="11539"/>
      <c r="W159" s="11992"/>
      <c r="X159" s="12445"/>
      <c r="Y159" s="12898"/>
      <c r="Z159" s="13351"/>
      <c r="AA159" s="13804"/>
      <c r="AB159" s="14257"/>
      <c r="AC159" s="14710"/>
      <c r="AD159" s="15163"/>
      <c r="AE159" s="15616"/>
      <c r="AF159" s="16069"/>
      <c r="AG159" s="16522"/>
      <c r="AH159" s="16975"/>
      <c r="AI159" s="17428">
        <v>0</v>
      </c>
      <c r="AJ159" s="17881">
        <v>2.9342723E-3</v>
      </c>
      <c r="AK159" s="18334">
        <v>5.6737589999999996E-3</v>
      </c>
      <c r="AL159" s="18787">
        <v>7.1214390000000002E-3</v>
      </c>
      <c r="AM159" s="19240">
        <v>3.7826689999999998E-3</v>
      </c>
      <c r="AS159" s="7752"/>
      <c r="AT159" s="7752"/>
      <c r="AV159" s="7758" t="str">
        <f t="shared" si="9"/>
        <v/>
      </c>
      <c r="AW159" s="7758" t="str">
        <f t="shared" si="8"/>
        <v/>
      </c>
    </row>
    <row r="160" spans="1:49" ht="15" hidden="1" x14ac:dyDescent="0.25">
      <c r="A160" s="7916" t="s">
        <v>889</v>
      </c>
      <c r="B160" s="8369" t="s">
        <v>742</v>
      </c>
      <c r="C160" s="8822" t="s">
        <v>706</v>
      </c>
      <c r="D160" s="9275" t="s">
        <v>472</v>
      </c>
      <c r="E160" s="9728" t="s">
        <v>877</v>
      </c>
      <c r="G160" s="10181" t="s">
        <v>920</v>
      </c>
      <c r="T160" s="10634"/>
      <c r="U160" s="11087"/>
      <c r="V160" s="11540"/>
      <c r="W160" s="11993"/>
      <c r="X160" s="12446"/>
      <c r="Y160" s="12899"/>
      <c r="Z160" s="13352"/>
      <c r="AA160" s="13805"/>
      <c r="AB160" s="14258"/>
      <c r="AC160" s="14711"/>
      <c r="AD160" s="15164"/>
      <c r="AE160" s="15617"/>
      <c r="AF160" s="16070"/>
      <c r="AG160" s="16523"/>
      <c r="AH160" s="16976"/>
      <c r="AI160" s="17429">
        <v>2.8744809999999999E-3</v>
      </c>
      <c r="AJ160" s="17882">
        <v>8.8028170000000003E-4</v>
      </c>
      <c r="AK160" s="18335">
        <v>1.702128E-3</v>
      </c>
      <c r="AL160" s="18788">
        <v>1.124438E-3</v>
      </c>
      <c r="AM160" s="19241">
        <v>2.0632739999999999E-3</v>
      </c>
      <c r="AS160" s="7752"/>
      <c r="AT160" s="7752"/>
      <c r="AV160" s="7758" t="str">
        <f t="shared" si="9"/>
        <v/>
      </c>
      <c r="AW160" s="7758" t="str">
        <f t="shared" si="8"/>
        <v/>
      </c>
    </row>
    <row r="161" spans="1:49" ht="15" hidden="1" x14ac:dyDescent="0.25">
      <c r="A161" s="7917" t="s">
        <v>889</v>
      </c>
      <c r="B161" s="8370" t="s">
        <v>743</v>
      </c>
      <c r="C161" s="8823" t="s">
        <v>706</v>
      </c>
      <c r="D161" s="9276" t="s">
        <v>472</v>
      </c>
      <c r="E161" s="9729" t="s">
        <v>877</v>
      </c>
      <c r="G161" s="10182" t="s">
        <v>920</v>
      </c>
      <c r="T161" s="10635"/>
      <c r="U161" s="11088"/>
      <c r="V161" s="11541"/>
      <c r="W161" s="11994"/>
      <c r="X161" s="12447"/>
      <c r="Y161" s="12900"/>
      <c r="Z161" s="13353"/>
      <c r="AA161" s="13806"/>
      <c r="AB161" s="14259"/>
      <c r="AC161" s="14712"/>
      <c r="AD161" s="15165"/>
      <c r="AE161" s="15618"/>
      <c r="AF161" s="16071"/>
      <c r="AG161" s="16524"/>
      <c r="AH161" s="16977"/>
      <c r="AI161" s="17430">
        <v>1.9163207E-3</v>
      </c>
      <c r="AJ161" s="17883">
        <v>1.4671362E-3</v>
      </c>
      <c r="AK161" s="18336">
        <v>2.836879E-3</v>
      </c>
      <c r="AL161" s="18789">
        <v>7.4962520000000003E-4</v>
      </c>
      <c r="AM161" s="19242">
        <v>3.0949110000000001E-3</v>
      </c>
      <c r="AS161" s="7752"/>
      <c r="AT161" s="7752"/>
      <c r="AV161" s="7758" t="str">
        <f t="shared" si="9"/>
        <v/>
      </c>
      <c r="AW161" s="7758" t="str">
        <f t="shared" si="8"/>
        <v/>
      </c>
    </row>
    <row r="162" spans="1:49" ht="15" hidden="1" x14ac:dyDescent="0.25">
      <c r="A162" s="7918" t="s">
        <v>889</v>
      </c>
      <c r="B162" s="8371" t="s">
        <v>756</v>
      </c>
      <c r="C162" s="8824" t="s">
        <v>710</v>
      </c>
      <c r="D162" s="9277" t="s">
        <v>474</v>
      </c>
      <c r="E162" s="9730" t="s">
        <v>877</v>
      </c>
      <c r="G162" s="10183" t="s">
        <v>920</v>
      </c>
      <c r="T162" s="10636"/>
      <c r="U162" s="11089"/>
      <c r="V162" s="11542"/>
      <c r="W162" s="11995"/>
      <c r="X162" s="12448"/>
      <c r="Y162" s="12901"/>
      <c r="Z162" s="13354"/>
      <c r="AA162" s="13807"/>
      <c r="AB162" s="14260"/>
      <c r="AC162" s="14713"/>
      <c r="AD162" s="15166"/>
      <c r="AE162" s="15619"/>
      <c r="AF162" s="16072"/>
      <c r="AG162" s="16525"/>
      <c r="AH162" s="16978"/>
      <c r="AI162" s="17431">
        <v>3.8326413E-3</v>
      </c>
      <c r="AJ162" s="17884">
        <v>3.8145539999999999E-3</v>
      </c>
      <c r="AK162" s="18337">
        <v>6.8085109999999997E-3</v>
      </c>
      <c r="AL162" s="18790">
        <v>1.124438E-3</v>
      </c>
      <c r="AM162" s="19243">
        <v>5.1581839999999997E-3</v>
      </c>
      <c r="AS162" s="7752"/>
      <c r="AT162" s="7752"/>
      <c r="AV162" s="7758" t="str">
        <f t="shared" si="9"/>
        <v/>
      </c>
      <c r="AW162" s="7758" t="str">
        <f t="shared" si="8"/>
        <v/>
      </c>
    </row>
    <row r="163" spans="1:49" ht="15" hidden="1" x14ac:dyDescent="0.25">
      <c r="A163" s="7919" t="s">
        <v>889</v>
      </c>
      <c r="B163" s="8372" t="s">
        <v>757</v>
      </c>
      <c r="C163" s="8825" t="s">
        <v>710</v>
      </c>
      <c r="D163" s="9278" t="s">
        <v>474</v>
      </c>
      <c r="E163" s="9731" t="s">
        <v>877</v>
      </c>
      <c r="G163" s="10184" t="s">
        <v>920</v>
      </c>
      <c r="T163" s="10637"/>
      <c r="U163" s="11090"/>
      <c r="V163" s="11543"/>
      <c r="W163" s="11996"/>
      <c r="X163" s="12449"/>
      <c r="Y163" s="12902"/>
      <c r="Z163" s="13355"/>
      <c r="AA163" s="13808"/>
      <c r="AB163" s="14261"/>
      <c r="AC163" s="14714"/>
      <c r="AD163" s="15167"/>
      <c r="AE163" s="15620"/>
      <c r="AF163" s="16073"/>
      <c r="AG163" s="16526"/>
      <c r="AH163" s="16979"/>
      <c r="AI163" s="17432">
        <v>1.5969338999999999E-3</v>
      </c>
      <c r="AJ163" s="17885">
        <v>3.5211268000000001E-3</v>
      </c>
      <c r="AK163" s="18338">
        <v>3.1205669999999999E-3</v>
      </c>
      <c r="AL163" s="18791">
        <v>1.4992499999999999E-3</v>
      </c>
      <c r="AM163" s="19244">
        <v>4.1265470000000004E-3</v>
      </c>
      <c r="AS163" s="7752"/>
      <c r="AT163" s="7752"/>
      <c r="AV163" s="7758" t="str">
        <f t="shared" si="9"/>
        <v/>
      </c>
      <c r="AW163" s="7758" t="str">
        <f t="shared" si="8"/>
        <v/>
      </c>
    </row>
    <row r="164" spans="1:49" ht="15" hidden="1" x14ac:dyDescent="0.25">
      <c r="A164" s="7920" t="s">
        <v>889</v>
      </c>
      <c r="B164" s="8373" t="s">
        <v>758</v>
      </c>
      <c r="C164" s="8826" t="s">
        <v>710</v>
      </c>
      <c r="D164" s="9279" t="s">
        <v>474</v>
      </c>
      <c r="E164" s="9732" t="s">
        <v>877</v>
      </c>
      <c r="G164" s="10185" t="s">
        <v>920</v>
      </c>
      <c r="T164" s="10638"/>
      <c r="U164" s="11091"/>
      <c r="V164" s="11544"/>
      <c r="W164" s="11997"/>
      <c r="X164" s="12450"/>
      <c r="Y164" s="12903"/>
      <c r="Z164" s="13356"/>
      <c r="AA164" s="13809"/>
      <c r="AB164" s="14262"/>
      <c r="AC164" s="14715"/>
      <c r="AD164" s="15168"/>
      <c r="AE164" s="15621"/>
      <c r="AF164" s="16074"/>
      <c r="AG164" s="16527"/>
      <c r="AH164" s="16980"/>
      <c r="AI164" s="17433">
        <v>3.1938677999999998E-3</v>
      </c>
      <c r="AJ164" s="17886">
        <v>1.7605634000000001E-3</v>
      </c>
      <c r="AK164" s="18339">
        <v>5.6737590000000004E-4</v>
      </c>
      <c r="AL164" s="18792">
        <v>3.7481260000000002E-4</v>
      </c>
      <c r="AM164" s="19245">
        <v>3.4387900000000001E-4</v>
      </c>
      <c r="AS164" s="7752"/>
      <c r="AT164" s="7752"/>
      <c r="AV164" s="7758" t="str">
        <f t="shared" si="9"/>
        <v/>
      </c>
      <c r="AW164" s="7758" t="str">
        <f t="shared" si="8"/>
        <v/>
      </c>
    </row>
    <row r="165" spans="1:49" ht="15" hidden="1" x14ac:dyDescent="0.25">
      <c r="A165" s="7921" t="s">
        <v>889</v>
      </c>
      <c r="B165" s="8374" t="s">
        <v>760</v>
      </c>
      <c r="C165" s="8827" t="s">
        <v>711</v>
      </c>
      <c r="D165" s="9280" t="s">
        <v>474</v>
      </c>
      <c r="E165" s="9733" t="s">
        <v>877</v>
      </c>
      <c r="G165" s="10186" t="s">
        <v>920</v>
      </c>
      <c r="T165" s="10639"/>
      <c r="U165" s="11092"/>
      <c r="V165" s="11545"/>
      <c r="W165" s="11998"/>
      <c r="X165" s="12451"/>
      <c r="Y165" s="12904"/>
      <c r="Z165" s="13357"/>
      <c r="AA165" s="13810"/>
      <c r="AB165" s="14263"/>
      <c r="AC165" s="14716"/>
      <c r="AD165" s="15169"/>
      <c r="AE165" s="15622"/>
      <c r="AF165" s="16075"/>
      <c r="AG165" s="16528"/>
      <c r="AH165" s="16981"/>
      <c r="AI165" s="17434">
        <v>1.9163207E-3</v>
      </c>
      <c r="AJ165" s="17887">
        <v>4.6948357000000003E-3</v>
      </c>
      <c r="AK165" s="18340">
        <v>5.3900709999999998E-3</v>
      </c>
      <c r="AL165" s="18793">
        <v>5.9970010000000001E-3</v>
      </c>
      <c r="AM165" s="19246">
        <v>5.5020629999999997E-3</v>
      </c>
      <c r="AS165" s="7752"/>
      <c r="AT165" s="7752"/>
      <c r="AV165" s="7758" t="str">
        <f t="shared" si="9"/>
        <v/>
      </c>
      <c r="AW165" s="7758" t="str">
        <f t="shared" si="8"/>
        <v/>
      </c>
    </row>
    <row r="166" spans="1:49" ht="15" hidden="1" x14ac:dyDescent="0.25">
      <c r="A166" s="7922" t="s">
        <v>889</v>
      </c>
      <c r="B166" s="8375" t="s">
        <v>895</v>
      </c>
      <c r="C166" s="8828" t="s">
        <v>711</v>
      </c>
      <c r="D166" s="9281" t="s">
        <v>474</v>
      </c>
      <c r="E166" s="9734" t="s">
        <v>877</v>
      </c>
      <c r="G166" s="10187" t="s">
        <v>920</v>
      </c>
      <c r="T166" s="10640"/>
      <c r="U166" s="11093"/>
      <c r="V166" s="11546"/>
      <c r="W166" s="11999"/>
      <c r="X166" s="12452"/>
      <c r="Y166" s="12905"/>
      <c r="Z166" s="13358"/>
      <c r="AA166" s="13811"/>
      <c r="AB166" s="14264"/>
      <c r="AC166" s="14717"/>
      <c r="AD166" s="15170"/>
      <c r="AE166" s="15623"/>
      <c r="AF166" s="16076"/>
      <c r="AG166" s="16529"/>
      <c r="AH166" s="16982"/>
      <c r="AI166" s="17435">
        <v>1.2775471E-3</v>
      </c>
      <c r="AJ166" s="17888">
        <v>8.8028170000000003E-4</v>
      </c>
      <c r="AK166" s="18341">
        <v>2.836879E-3</v>
      </c>
      <c r="AL166" s="18794">
        <v>3.7481260000000002E-4</v>
      </c>
      <c r="AM166" s="19247"/>
      <c r="AS166" s="7752"/>
      <c r="AT166" s="7752"/>
      <c r="AV166" s="7758" t="str">
        <f t="shared" si="9"/>
        <v/>
      </c>
      <c r="AW166" s="7758" t="str">
        <f t="shared" si="8"/>
        <v/>
      </c>
    </row>
    <row r="167" spans="1:49" ht="15" hidden="1" x14ac:dyDescent="0.25">
      <c r="A167" s="7923" t="s">
        <v>889</v>
      </c>
      <c r="B167" s="8376" t="s">
        <v>761</v>
      </c>
      <c r="C167" s="8829" t="s">
        <v>711</v>
      </c>
      <c r="D167" s="9282" t="s">
        <v>474</v>
      </c>
      <c r="E167" s="9735" t="s">
        <v>877</v>
      </c>
      <c r="G167" s="10188" t="s">
        <v>920</v>
      </c>
      <c r="T167" s="10641"/>
      <c r="U167" s="11094"/>
      <c r="V167" s="11547"/>
      <c r="W167" s="12000"/>
      <c r="X167" s="12453"/>
      <c r="Y167" s="12906"/>
      <c r="Z167" s="13359"/>
      <c r="AA167" s="13812"/>
      <c r="AB167" s="14265"/>
      <c r="AC167" s="14718"/>
      <c r="AD167" s="15171"/>
      <c r="AE167" s="15624"/>
      <c r="AF167" s="16077"/>
      <c r="AG167" s="16530"/>
      <c r="AH167" s="16983"/>
      <c r="AI167" s="17436">
        <v>9.581603E-4</v>
      </c>
      <c r="AJ167" s="17889">
        <v>2.0539906000000001E-3</v>
      </c>
      <c r="AK167" s="18342">
        <v>3.687943E-3</v>
      </c>
      <c r="AL167" s="18795">
        <v>1.874063E-3</v>
      </c>
      <c r="AM167" s="19248">
        <v>2.0632739999999999E-3</v>
      </c>
      <c r="AS167" s="7752"/>
      <c r="AT167" s="7752"/>
      <c r="AV167" s="7758" t="str">
        <f t="shared" si="9"/>
        <v/>
      </c>
      <c r="AW167" s="7758" t="str">
        <f t="shared" si="8"/>
        <v/>
      </c>
    </row>
    <row r="168" spans="1:49" ht="15" hidden="1" x14ac:dyDescent="0.25">
      <c r="A168" s="7924" t="s">
        <v>889</v>
      </c>
      <c r="B168" s="8377" t="s">
        <v>781</v>
      </c>
      <c r="C168" s="8830" t="s">
        <v>718</v>
      </c>
      <c r="D168" s="9283" t="s">
        <v>475</v>
      </c>
      <c r="E168" s="9736" t="s">
        <v>877</v>
      </c>
      <c r="G168" s="10189" t="s">
        <v>920</v>
      </c>
      <c r="T168" s="10642"/>
      <c r="U168" s="11095"/>
      <c r="V168" s="11548"/>
      <c r="W168" s="12001"/>
      <c r="X168" s="12454"/>
      <c r="Y168" s="12907"/>
      <c r="Z168" s="13360"/>
      <c r="AA168" s="13813"/>
      <c r="AB168" s="14266"/>
      <c r="AC168" s="14719"/>
      <c r="AD168" s="15172"/>
      <c r="AE168" s="15625"/>
      <c r="AF168" s="16078"/>
      <c r="AG168" s="16531"/>
      <c r="AH168" s="16984"/>
      <c r="AI168" s="17437">
        <v>2.5550942E-3</v>
      </c>
      <c r="AJ168" s="17890">
        <v>3.2276994999999998E-3</v>
      </c>
      <c r="AK168" s="18343">
        <v>1.41844E-3</v>
      </c>
      <c r="AL168" s="18796">
        <v>1.124438E-3</v>
      </c>
      <c r="AM168" s="19249">
        <v>1.375516E-3</v>
      </c>
      <c r="AS168" s="7752"/>
      <c r="AT168" s="7752"/>
      <c r="AV168" s="7758" t="str">
        <f t="shared" si="9"/>
        <v/>
      </c>
      <c r="AW168" s="7758" t="str">
        <f t="shared" si="8"/>
        <v/>
      </c>
    </row>
    <row r="169" spans="1:49" ht="15" hidden="1" x14ac:dyDescent="0.25">
      <c r="A169" s="7925" t="s">
        <v>889</v>
      </c>
      <c r="B169" s="8378" t="s">
        <v>782</v>
      </c>
      <c r="C169" s="8831" t="s">
        <v>718</v>
      </c>
      <c r="D169" s="9284" t="s">
        <v>475</v>
      </c>
      <c r="E169" s="9737" t="s">
        <v>877</v>
      </c>
      <c r="G169" s="10190" t="s">
        <v>920</v>
      </c>
      <c r="T169" s="10643"/>
      <c r="U169" s="11096"/>
      <c r="V169" s="11549"/>
      <c r="W169" s="12002"/>
      <c r="X169" s="12455"/>
      <c r="Y169" s="12908"/>
      <c r="Z169" s="13361"/>
      <c r="AA169" s="13814"/>
      <c r="AB169" s="14267"/>
      <c r="AC169" s="14720"/>
      <c r="AD169" s="15173"/>
      <c r="AE169" s="15626"/>
      <c r="AF169" s="16079"/>
      <c r="AG169" s="16532"/>
      <c r="AH169" s="16985"/>
      <c r="AI169" s="17438">
        <v>3.1938680000000001E-4</v>
      </c>
      <c r="AJ169" s="17891">
        <v>1.1737089E-3</v>
      </c>
      <c r="AK169" s="18344">
        <v>1.702128E-3</v>
      </c>
      <c r="AL169" s="18797">
        <v>1.874063E-3</v>
      </c>
      <c r="AM169" s="19250">
        <v>3.4387900000000001E-4</v>
      </c>
      <c r="AS169" s="7752"/>
      <c r="AT169" s="7752"/>
      <c r="AV169" s="7758" t="str">
        <f t="shared" si="9"/>
        <v/>
      </c>
      <c r="AW169" s="7758" t="str">
        <f t="shared" si="8"/>
        <v/>
      </c>
    </row>
    <row r="170" spans="1:49" ht="15" hidden="1" x14ac:dyDescent="0.25">
      <c r="A170" s="7926" t="s">
        <v>889</v>
      </c>
      <c r="B170" s="8379" t="s">
        <v>783</v>
      </c>
      <c r="C170" s="8832" t="s">
        <v>719</v>
      </c>
      <c r="D170" s="9285" t="s">
        <v>475</v>
      </c>
      <c r="E170" s="9738" t="s">
        <v>877</v>
      </c>
      <c r="G170" s="10191" t="s">
        <v>920</v>
      </c>
      <c r="T170" s="10644"/>
      <c r="U170" s="11097"/>
      <c r="V170" s="11550"/>
      <c r="W170" s="12003"/>
      <c r="X170" s="12456"/>
      <c r="Y170" s="12909"/>
      <c r="Z170" s="13362"/>
      <c r="AA170" s="13815"/>
      <c r="AB170" s="14268"/>
      <c r="AC170" s="14721"/>
      <c r="AD170" s="15174"/>
      <c r="AE170" s="15627"/>
      <c r="AF170" s="16080"/>
      <c r="AG170" s="16533"/>
      <c r="AH170" s="16986"/>
      <c r="AI170" s="17439">
        <v>9.581603E-4</v>
      </c>
      <c r="AJ170" s="17892">
        <v>1.4671362E-3</v>
      </c>
      <c r="AK170" s="18345">
        <v>1.41844E-3</v>
      </c>
      <c r="AL170" s="18798">
        <v>1.124438E-3</v>
      </c>
      <c r="AM170" s="19251">
        <v>1.375516E-3</v>
      </c>
      <c r="AS170" s="7752"/>
      <c r="AT170" s="7752"/>
      <c r="AV170" s="7758" t="str">
        <f t="shared" si="9"/>
        <v/>
      </c>
      <c r="AW170" s="7758" t="str">
        <f t="shared" si="8"/>
        <v/>
      </c>
    </row>
    <row r="171" spans="1:49" ht="15" hidden="1" x14ac:dyDescent="0.25">
      <c r="A171" s="7927" t="s">
        <v>889</v>
      </c>
      <c r="B171" s="8380" t="s">
        <v>784</v>
      </c>
      <c r="C171" s="8833" t="s">
        <v>719</v>
      </c>
      <c r="D171" s="9286" t="s">
        <v>475</v>
      </c>
      <c r="E171" s="9739" t="s">
        <v>877</v>
      </c>
      <c r="G171" s="10192" t="s">
        <v>920</v>
      </c>
      <c r="T171" s="10645"/>
      <c r="U171" s="11098"/>
      <c r="V171" s="11551"/>
      <c r="W171" s="12004"/>
      <c r="X171" s="12457"/>
      <c r="Y171" s="12910"/>
      <c r="Z171" s="13363"/>
      <c r="AA171" s="13816"/>
      <c r="AB171" s="14269"/>
      <c r="AC171" s="14722"/>
      <c r="AD171" s="15175"/>
      <c r="AE171" s="15628"/>
      <c r="AF171" s="16081"/>
      <c r="AG171" s="16534"/>
      <c r="AH171" s="16987"/>
      <c r="AI171" s="17440">
        <v>2.5550942E-3</v>
      </c>
      <c r="AJ171" s="17893">
        <v>1.7605634000000001E-3</v>
      </c>
      <c r="AK171" s="18346">
        <v>1.1347519999999999E-3</v>
      </c>
      <c r="AL171" s="18799">
        <v>1.874063E-3</v>
      </c>
      <c r="AM171" s="19252">
        <v>2.0632739999999999E-3</v>
      </c>
      <c r="AS171" s="7752"/>
      <c r="AT171" s="7752"/>
      <c r="AV171" s="7758" t="str">
        <f t="shared" si="9"/>
        <v/>
      </c>
      <c r="AW171" s="7758" t="str">
        <f t="shared" si="8"/>
        <v/>
      </c>
    </row>
    <row r="172" spans="1:49" ht="15" hidden="1" x14ac:dyDescent="0.25">
      <c r="A172" s="7928" t="s">
        <v>889</v>
      </c>
      <c r="B172" s="8381" t="s">
        <v>785</v>
      </c>
      <c r="C172" s="8834" t="s">
        <v>719</v>
      </c>
      <c r="D172" s="9287" t="s">
        <v>475</v>
      </c>
      <c r="E172" s="9740" t="s">
        <v>877</v>
      </c>
      <c r="G172" s="10193" t="s">
        <v>920</v>
      </c>
      <c r="T172" s="10646"/>
      <c r="U172" s="11099"/>
      <c r="V172" s="11552"/>
      <c r="W172" s="12005"/>
      <c r="X172" s="12458"/>
      <c r="Y172" s="12911"/>
      <c r="Z172" s="13364"/>
      <c r="AA172" s="13817"/>
      <c r="AB172" s="14270"/>
      <c r="AC172" s="14723"/>
      <c r="AD172" s="15176"/>
      <c r="AE172" s="15629"/>
      <c r="AF172" s="16082"/>
      <c r="AG172" s="16535"/>
      <c r="AH172" s="16988"/>
      <c r="AI172" s="17441">
        <v>3.1938680000000001E-4</v>
      </c>
      <c r="AJ172" s="17894">
        <v>8.8028170000000003E-4</v>
      </c>
      <c r="AK172" s="18347">
        <v>1.41844E-3</v>
      </c>
      <c r="AL172" s="18800">
        <v>7.4962520000000003E-4</v>
      </c>
      <c r="AM172" s="19253">
        <v>1.7193950000000001E-3</v>
      </c>
      <c r="AS172" s="7752"/>
      <c r="AT172" s="7752"/>
      <c r="AV172" s="7758" t="str">
        <f t="shared" si="9"/>
        <v/>
      </c>
      <c r="AW172" s="7758" t="str">
        <f t="shared" si="8"/>
        <v/>
      </c>
    </row>
    <row r="173" spans="1:49" ht="15" hidden="1" x14ac:dyDescent="0.25">
      <c r="A173" s="7929" t="s">
        <v>889</v>
      </c>
      <c r="B173" s="8382" t="s">
        <v>788</v>
      </c>
      <c r="C173" s="8835" t="s">
        <v>720</v>
      </c>
      <c r="D173" s="9288" t="s">
        <v>475</v>
      </c>
      <c r="E173" s="9741" t="s">
        <v>877</v>
      </c>
      <c r="G173" s="10194" t="s">
        <v>920</v>
      </c>
      <c r="T173" s="10647"/>
      <c r="U173" s="11100"/>
      <c r="V173" s="11553"/>
      <c r="W173" s="12006"/>
      <c r="X173" s="12459"/>
      <c r="Y173" s="12912"/>
      <c r="Z173" s="13365"/>
      <c r="AA173" s="13818"/>
      <c r="AB173" s="14271"/>
      <c r="AC173" s="14724"/>
      <c r="AD173" s="15177"/>
      <c r="AE173" s="15630"/>
      <c r="AF173" s="16083"/>
      <c r="AG173" s="16536"/>
      <c r="AH173" s="16989"/>
      <c r="AI173" s="17442">
        <v>1.9163207E-3</v>
      </c>
      <c r="AJ173" s="17895">
        <v>5.2816900999999999E-3</v>
      </c>
      <c r="AK173" s="18348">
        <v>2.836879E-3</v>
      </c>
      <c r="AL173" s="18801">
        <v>2.6236879999999999E-3</v>
      </c>
      <c r="AM173" s="19254">
        <v>4.8143049999999996E-3</v>
      </c>
      <c r="AS173" s="7752"/>
      <c r="AT173" s="7752"/>
      <c r="AV173" s="7758" t="str">
        <f t="shared" si="9"/>
        <v/>
      </c>
      <c r="AW173" s="7758" t="str">
        <f t="shared" si="8"/>
        <v/>
      </c>
    </row>
    <row r="174" spans="1:49" ht="15" hidden="1" x14ac:dyDescent="0.25">
      <c r="A174" s="7930" t="s">
        <v>889</v>
      </c>
      <c r="B174" s="8383" t="s">
        <v>789</v>
      </c>
      <c r="C174" s="8836" t="s">
        <v>720</v>
      </c>
      <c r="D174" s="9289" t="s">
        <v>475</v>
      </c>
      <c r="E174" s="9742" t="s">
        <v>877</v>
      </c>
      <c r="G174" s="10195" t="s">
        <v>920</v>
      </c>
      <c r="T174" s="10648"/>
      <c r="U174" s="11101"/>
      <c r="V174" s="11554"/>
      <c r="W174" s="12007"/>
      <c r="X174" s="12460"/>
      <c r="Y174" s="12913"/>
      <c r="Z174" s="13366"/>
      <c r="AA174" s="13819"/>
      <c r="AB174" s="14272"/>
      <c r="AC174" s="14725"/>
      <c r="AD174" s="15178"/>
      <c r="AE174" s="15631"/>
      <c r="AF174" s="16084"/>
      <c r="AG174" s="16537"/>
      <c r="AH174" s="16990"/>
      <c r="AI174" s="17443">
        <v>1.5969338999999999E-3</v>
      </c>
      <c r="AJ174" s="17896">
        <v>3.2276994999999998E-3</v>
      </c>
      <c r="AK174" s="18349">
        <v>3.1205669999999999E-3</v>
      </c>
      <c r="AL174" s="18802">
        <v>2.9985010000000002E-3</v>
      </c>
      <c r="AM174" s="19255">
        <v>3.7826689999999998E-3</v>
      </c>
      <c r="AS174" s="7752"/>
      <c r="AT174" s="7752"/>
      <c r="AV174" s="7758" t="str">
        <f t="shared" si="9"/>
        <v/>
      </c>
      <c r="AW174" s="7758" t="str">
        <f t="shared" si="8"/>
        <v/>
      </c>
    </row>
    <row r="175" spans="1:49" ht="15" hidden="1" x14ac:dyDescent="0.25">
      <c r="A175" s="7931" t="s">
        <v>889</v>
      </c>
      <c r="B175" s="8384" t="s">
        <v>790</v>
      </c>
      <c r="C175" s="8837" t="s">
        <v>720</v>
      </c>
      <c r="D175" s="9290" t="s">
        <v>475</v>
      </c>
      <c r="E175" s="9743" t="s">
        <v>877</v>
      </c>
      <c r="G175" s="10196" t="s">
        <v>920</v>
      </c>
      <c r="T175" s="10649"/>
      <c r="U175" s="11102"/>
      <c r="V175" s="11555"/>
      <c r="W175" s="12008"/>
      <c r="X175" s="12461"/>
      <c r="Y175" s="12914"/>
      <c r="Z175" s="13367"/>
      <c r="AA175" s="13820"/>
      <c r="AB175" s="14273"/>
      <c r="AC175" s="14726"/>
      <c r="AD175" s="15179"/>
      <c r="AE175" s="15632"/>
      <c r="AF175" s="16085"/>
      <c r="AG175" s="16538"/>
      <c r="AH175" s="16991"/>
      <c r="AI175" s="17444">
        <v>1.2775471E-3</v>
      </c>
      <c r="AJ175" s="17897">
        <v>5.2816900999999999E-3</v>
      </c>
      <c r="AK175" s="18350">
        <v>1.41844E-3</v>
      </c>
      <c r="AL175" s="18803">
        <v>1.4992499999999999E-3</v>
      </c>
      <c r="AM175" s="19256">
        <v>3.0949110000000001E-3</v>
      </c>
      <c r="AS175" s="7752"/>
      <c r="AT175" s="7752"/>
      <c r="AV175" s="7758" t="str">
        <f t="shared" si="9"/>
        <v/>
      </c>
      <c r="AW175" s="7758" t="str">
        <f t="shared" si="8"/>
        <v/>
      </c>
    </row>
    <row r="176" spans="1:49" ht="15" hidden="1" x14ac:dyDescent="0.25">
      <c r="A176" s="7932" t="s">
        <v>889</v>
      </c>
      <c r="B176" s="8385" t="s">
        <v>799</v>
      </c>
      <c r="C176" s="8838" t="s">
        <v>722</v>
      </c>
      <c r="D176" s="9291" t="s">
        <v>477</v>
      </c>
      <c r="E176" s="9744" t="s">
        <v>877</v>
      </c>
      <c r="G176" s="10197" t="s">
        <v>920</v>
      </c>
      <c r="T176" s="10650"/>
      <c r="U176" s="11103"/>
      <c r="V176" s="11556"/>
      <c r="W176" s="12009"/>
      <c r="X176" s="12462"/>
      <c r="Y176" s="12915"/>
      <c r="Z176" s="13368"/>
      <c r="AA176" s="13821"/>
      <c r="AB176" s="14274"/>
      <c r="AC176" s="14727"/>
      <c r="AD176" s="15180"/>
      <c r="AE176" s="15633"/>
      <c r="AF176" s="16086"/>
      <c r="AG176" s="16539"/>
      <c r="AH176" s="16992"/>
      <c r="AI176" s="17445"/>
      <c r="AJ176" s="17898"/>
      <c r="AK176" s="18351"/>
      <c r="AL176" s="18804"/>
      <c r="AM176" s="19257">
        <v>1.375516E-3</v>
      </c>
      <c r="AS176" s="7752"/>
      <c r="AT176" s="7752"/>
      <c r="AV176" s="7758" t="str">
        <f t="shared" si="9"/>
        <v/>
      </c>
      <c r="AW176" s="7758" t="str">
        <f t="shared" si="8"/>
        <v/>
      </c>
    </row>
    <row r="177" spans="1:49" ht="15" hidden="1" x14ac:dyDescent="0.25">
      <c r="A177" s="7933" t="s">
        <v>889</v>
      </c>
      <c r="B177" s="8386" t="s">
        <v>800</v>
      </c>
      <c r="C177" s="8839" t="s">
        <v>722</v>
      </c>
      <c r="D177" s="9292" t="s">
        <v>477</v>
      </c>
      <c r="E177" s="9745" t="s">
        <v>877</v>
      </c>
      <c r="G177" s="10198" t="s">
        <v>920</v>
      </c>
      <c r="T177" s="10651"/>
      <c r="U177" s="11104"/>
      <c r="V177" s="11557"/>
      <c r="W177" s="12010"/>
      <c r="X177" s="12463"/>
      <c r="Y177" s="12916"/>
      <c r="Z177" s="13369"/>
      <c r="AA177" s="13822"/>
      <c r="AB177" s="14275"/>
      <c r="AC177" s="14728"/>
      <c r="AD177" s="15181"/>
      <c r="AE177" s="15634"/>
      <c r="AF177" s="16087"/>
      <c r="AG177" s="16540"/>
      <c r="AH177" s="16993"/>
      <c r="AI177" s="17446"/>
      <c r="AJ177" s="17899">
        <v>5.2816900999999999E-3</v>
      </c>
      <c r="AK177" s="18352">
        <v>3.1205669999999999E-3</v>
      </c>
      <c r="AL177" s="18805">
        <v>6.371814E-3</v>
      </c>
      <c r="AM177" s="19258">
        <v>1.066025E-2</v>
      </c>
      <c r="AS177" s="7752"/>
      <c r="AT177" s="7752"/>
      <c r="AV177" s="7758" t="str">
        <f t="shared" si="9"/>
        <v/>
      </c>
      <c r="AW177" s="7758" t="str">
        <f t="shared" si="8"/>
        <v/>
      </c>
    </row>
    <row r="178" spans="1:49" ht="15" hidden="1" x14ac:dyDescent="0.25">
      <c r="A178" s="7934" t="s">
        <v>889</v>
      </c>
      <c r="B178" s="8387" t="s">
        <v>801</v>
      </c>
      <c r="C178" s="8840" t="s">
        <v>722</v>
      </c>
      <c r="D178" s="9293" t="s">
        <v>477</v>
      </c>
      <c r="E178" s="9746" t="s">
        <v>877</v>
      </c>
      <c r="G178" s="10199" t="s">
        <v>920</v>
      </c>
      <c r="T178" s="10652"/>
      <c r="U178" s="11105"/>
      <c r="V178" s="11558"/>
      <c r="W178" s="12011"/>
      <c r="X178" s="12464"/>
      <c r="Y178" s="12917"/>
      <c r="Z178" s="13370"/>
      <c r="AA178" s="13823"/>
      <c r="AB178" s="14276"/>
      <c r="AC178" s="14729"/>
      <c r="AD178" s="15182"/>
      <c r="AE178" s="15635"/>
      <c r="AF178" s="16088"/>
      <c r="AG178" s="16541"/>
      <c r="AH178" s="16994"/>
      <c r="AI178" s="17447">
        <v>6.3877355E-3</v>
      </c>
      <c r="AJ178" s="17900">
        <v>5.2816900999999999E-3</v>
      </c>
      <c r="AK178" s="18353">
        <v>7.3758870000000002E-3</v>
      </c>
      <c r="AL178" s="18806">
        <v>6.371814E-3</v>
      </c>
      <c r="AM178" s="19259">
        <v>1.031637E-3</v>
      </c>
      <c r="AS178" s="7752"/>
      <c r="AT178" s="7752"/>
      <c r="AV178" s="7758" t="str">
        <f t="shared" si="9"/>
        <v/>
      </c>
      <c r="AW178" s="7758" t="str">
        <f t="shared" si="8"/>
        <v/>
      </c>
    </row>
    <row r="179" spans="1:49" ht="15" hidden="1" x14ac:dyDescent="0.25">
      <c r="A179" s="7935" t="s">
        <v>889</v>
      </c>
      <c r="B179" s="8388" t="s">
        <v>802</v>
      </c>
      <c r="C179" s="8841" t="s">
        <v>723</v>
      </c>
      <c r="D179" s="9294" t="s">
        <v>477</v>
      </c>
      <c r="E179" s="9747" t="s">
        <v>877</v>
      </c>
      <c r="G179" s="10200" t="s">
        <v>920</v>
      </c>
      <c r="T179" s="10653"/>
      <c r="U179" s="11106"/>
      <c r="V179" s="11559"/>
      <c r="W179" s="12012"/>
      <c r="X179" s="12465"/>
      <c r="Y179" s="12918"/>
      <c r="Z179" s="13371"/>
      <c r="AA179" s="13824"/>
      <c r="AB179" s="14277"/>
      <c r="AC179" s="14730"/>
      <c r="AD179" s="15183"/>
      <c r="AE179" s="15636"/>
      <c r="AF179" s="16089"/>
      <c r="AG179" s="16542"/>
      <c r="AH179" s="16995"/>
      <c r="AI179" s="17448">
        <v>4.1520280999999999E-3</v>
      </c>
      <c r="AJ179" s="17901">
        <v>1.7605634000000001E-3</v>
      </c>
      <c r="AK179" s="18354">
        <v>3.4042550000000001E-3</v>
      </c>
      <c r="AL179" s="18807">
        <v>2.6236879999999999E-3</v>
      </c>
      <c r="AM179" s="19260">
        <v>6.5336999999999999E-3</v>
      </c>
      <c r="AS179" s="7752"/>
      <c r="AT179" s="7752"/>
      <c r="AV179" s="7758" t="str">
        <f t="shared" si="9"/>
        <v/>
      </c>
      <c r="AW179" s="7758" t="str">
        <f t="shared" si="8"/>
        <v/>
      </c>
    </row>
    <row r="180" spans="1:49" ht="15" hidden="1" x14ac:dyDescent="0.25">
      <c r="A180" s="7936" t="s">
        <v>889</v>
      </c>
      <c r="B180" s="8389" t="s">
        <v>803</v>
      </c>
      <c r="C180" s="8842" t="s">
        <v>723</v>
      </c>
      <c r="D180" s="9295" t="s">
        <v>477</v>
      </c>
      <c r="E180" s="9748" t="s">
        <v>877</v>
      </c>
      <c r="G180" s="10201" t="s">
        <v>920</v>
      </c>
      <c r="T180" s="10654"/>
      <c r="U180" s="11107"/>
      <c r="V180" s="11560"/>
      <c r="W180" s="12013"/>
      <c r="X180" s="12466"/>
      <c r="Y180" s="12919"/>
      <c r="Z180" s="13372"/>
      <c r="AA180" s="13825"/>
      <c r="AB180" s="14278"/>
      <c r="AC180" s="14731"/>
      <c r="AD180" s="15184"/>
      <c r="AE180" s="15637"/>
      <c r="AF180" s="16090"/>
      <c r="AG180" s="16543"/>
      <c r="AH180" s="16996"/>
      <c r="AI180" s="17449">
        <v>3.5132546000000001E-3</v>
      </c>
      <c r="AJ180" s="17902">
        <v>2.6408451000000002E-3</v>
      </c>
      <c r="AK180" s="18355">
        <v>8.5106380000000005E-4</v>
      </c>
      <c r="AL180" s="18808">
        <v>2.2488759999999999E-3</v>
      </c>
      <c r="AM180" s="19261">
        <v>4.8143049999999996E-3</v>
      </c>
      <c r="AS180" s="7752"/>
      <c r="AT180" s="7752"/>
      <c r="AV180" s="7758" t="str">
        <f t="shared" si="9"/>
        <v/>
      </c>
      <c r="AW180" s="7758" t="str">
        <f t="shared" si="8"/>
        <v/>
      </c>
    </row>
    <row r="181" spans="1:49" ht="15" hidden="1" x14ac:dyDescent="0.25">
      <c r="A181" s="7937" t="s">
        <v>889</v>
      </c>
      <c r="B181" s="8390" t="s">
        <v>804</v>
      </c>
      <c r="C181" s="8843" t="s">
        <v>723</v>
      </c>
      <c r="D181" s="9296" t="s">
        <v>477</v>
      </c>
      <c r="E181" s="9749" t="s">
        <v>877</v>
      </c>
      <c r="G181" s="10202" t="s">
        <v>920</v>
      </c>
      <c r="T181" s="10655"/>
      <c r="U181" s="11108"/>
      <c r="V181" s="11561"/>
      <c r="W181" s="12014"/>
      <c r="X181" s="12467"/>
      <c r="Y181" s="12920"/>
      <c r="Z181" s="13373"/>
      <c r="AA181" s="13826"/>
      <c r="AB181" s="14279"/>
      <c r="AC181" s="14732"/>
      <c r="AD181" s="15185"/>
      <c r="AE181" s="15638"/>
      <c r="AF181" s="16091"/>
      <c r="AG181" s="16544"/>
      <c r="AH181" s="16997"/>
      <c r="AI181" s="17450">
        <v>2.2357074000000001E-3</v>
      </c>
      <c r="AJ181" s="17903">
        <v>5.868545E-4</v>
      </c>
      <c r="AK181" s="18356">
        <v>2.836879E-3</v>
      </c>
      <c r="AL181" s="18809">
        <v>1.124438E-3</v>
      </c>
      <c r="AM181" s="19262">
        <v>1.031637E-3</v>
      </c>
      <c r="AS181" s="7752"/>
      <c r="AT181" s="7752"/>
      <c r="AV181" s="7758" t="str">
        <f t="shared" si="9"/>
        <v/>
      </c>
      <c r="AW181" s="7758" t="str">
        <f t="shared" si="8"/>
        <v/>
      </c>
    </row>
    <row r="182" spans="1:49" ht="15" hidden="1" x14ac:dyDescent="0.25">
      <c r="A182" s="7938" t="s">
        <v>889</v>
      </c>
      <c r="B182" s="8391" t="s">
        <v>745</v>
      </c>
      <c r="C182" s="8844" t="s">
        <v>707</v>
      </c>
      <c r="D182" s="9297" t="s">
        <v>469</v>
      </c>
      <c r="E182" s="9750" t="s">
        <v>878</v>
      </c>
      <c r="G182" s="10203" t="s">
        <v>919</v>
      </c>
      <c r="T182" s="10656"/>
      <c r="U182" s="11109"/>
      <c r="V182" s="11562"/>
      <c r="W182" s="12015"/>
      <c r="X182" s="12468"/>
      <c r="Y182" s="12921"/>
      <c r="Z182" s="13374"/>
      <c r="AA182" s="13827"/>
      <c r="AB182" s="14280"/>
      <c r="AC182" s="14733"/>
      <c r="AD182" s="15186"/>
      <c r="AE182" s="15639"/>
      <c r="AF182" s="16092"/>
      <c r="AG182" s="16545"/>
      <c r="AH182" s="16998"/>
      <c r="AI182" s="17451"/>
      <c r="AJ182" s="17904"/>
      <c r="AK182" s="18357"/>
      <c r="AL182" s="18810">
        <v>2</v>
      </c>
      <c r="AM182" s="19263">
        <v>2</v>
      </c>
      <c r="AS182" s="7752">
        <f t="shared" ref="AS182:AS196" si="10">SUM(T182:AA182)</f>
        <v>0</v>
      </c>
      <c r="AT182" s="7752">
        <f t="shared" ref="AT182:AT196" si="11">SUM(AF182:AM182)</f>
        <v>4</v>
      </c>
      <c r="AV182" s="7758" t="str">
        <f t="shared" si="9"/>
        <v/>
      </c>
      <c r="AW182" s="7758" t="str">
        <f t="shared" si="8"/>
        <v/>
      </c>
    </row>
    <row r="183" spans="1:49" ht="15" hidden="1" x14ac:dyDescent="0.25">
      <c r="A183" s="7939" t="s">
        <v>889</v>
      </c>
      <c r="B183" s="8392" t="s">
        <v>746</v>
      </c>
      <c r="C183" s="8845" t="s">
        <v>707</v>
      </c>
      <c r="D183" s="9298" t="s">
        <v>469</v>
      </c>
      <c r="E183" s="9751" t="s">
        <v>878</v>
      </c>
      <c r="G183" s="10204" t="s">
        <v>919</v>
      </c>
      <c r="T183" s="10657"/>
      <c r="U183" s="11110"/>
      <c r="V183" s="11563"/>
      <c r="W183" s="12016"/>
      <c r="X183" s="12469"/>
      <c r="Y183" s="12922"/>
      <c r="Z183" s="13375"/>
      <c r="AA183" s="13828"/>
      <c r="AB183" s="14281"/>
      <c r="AC183" s="14734"/>
      <c r="AD183" s="15187"/>
      <c r="AE183" s="15640"/>
      <c r="AF183" s="16093"/>
      <c r="AG183" s="16546"/>
      <c r="AH183" s="16999"/>
      <c r="AI183" s="17452"/>
      <c r="AJ183" s="17905"/>
      <c r="AK183" s="18358">
        <v>2</v>
      </c>
      <c r="AL183" s="18811">
        <v>3</v>
      </c>
      <c r="AM183" s="19264">
        <v>1</v>
      </c>
      <c r="AS183" s="7752">
        <f t="shared" si="10"/>
        <v>0</v>
      </c>
      <c r="AT183" s="7752">
        <f t="shared" si="11"/>
        <v>6</v>
      </c>
      <c r="AV183" s="7758" t="str">
        <f t="shared" si="9"/>
        <v/>
      </c>
      <c r="AW183" s="7758" t="str">
        <f t="shared" si="8"/>
        <v/>
      </c>
    </row>
    <row r="184" spans="1:49" ht="15" hidden="1" x14ac:dyDescent="0.25">
      <c r="A184" s="7940" t="s">
        <v>889</v>
      </c>
      <c r="B184" s="8393" t="s">
        <v>747</v>
      </c>
      <c r="C184" s="8846" t="s">
        <v>707</v>
      </c>
      <c r="D184" s="9299" t="s">
        <v>469</v>
      </c>
      <c r="E184" s="9752" t="s">
        <v>878</v>
      </c>
      <c r="G184" s="10205" t="s">
        <v>919</v>
      </c>
      <c r="T184" s="10658"/>
      <c r="U184" s="11111"/>
      <c r="V184" s="11564"/>
      <c r="W184" s="12017"/>
      <c r="X184" s="12470"/>
      <c r="Y184" s="12923"/>
      <c r="Z184" s="13376"/>
      <c r="AA184" s="13829"/>
      <c r="AB184" s="14282"/>
      <c r="AC184" s="14735"/>
      <c r="AD184" s="15188"/>
      <c r="AE184" s="15641"/>
      <c r="AF184" s="16094"/>
      <c r="AG184" s="16547"/>
      <c r="AH184" s="17000"/>
      <c r="AI184" s="17453"/>
      <c r="AJ184" s="17906"/>
      <c r="AK184" s="18359"/>
      <c r="AL184" s="18812">
        <v>11</v>
      </c>
      <c r="AM184" s="19265">
        <v>9</v>
      </c>
      <c r="AS184" s="7752">
        <f t="shared" si="10"/>
        <v>0</v>
      </c>
      <c r="AT184" s="7752">
        <f t="shared" si="11"/>
        <v>20</v>
      </c>
      <c r="AV184" s="7758" t="str">
        <f t="shared" si="9"/>
        <v/>
      </c>
      <c r="AW184" s="7758" t="str">
        <f t="shared" si="8"/>
        <v/>
      </c>
    </row>
    <row r="185" spans="1:49" ht="15" hidden="1" x14ac:dyDescent="0.25">
      <c r="A185" s="7941" t="s">
        <v>889</v>
      </c>
      <c r="B185" s="8394" t="s">
        <v>748</v>
      </c>
      <c r="C185" s="8847" t="s">
        <v>708</v>
      </c>
      <c r="D185" s="9300" t="s">
        <v>469</v>
      </c>
      <c r="E185" s="9753" t="s">
        <v>878</v>
      </c>
      <c r="G185" s="10206" t="s">
        <v>919</v>
      </c>
      <c r="T185" s="10659">
        <v>8</v>
      </c>
      <c r="U185" s="11112">
        <v>4</v>
      </c>
      <c r="V185" s="11565">
        <v>18</v>
      </c>
      <c r="W185" s="12018">
        <v>11</v>
      </c>
      <c r="X185" s="12471">
        <v>10</v>
      </c>
      <c r="Y185" s="12924">
        <v>20</v>
      </c>
      <c r="Z185" s="13377">
        <v>14</v>
      </c>
      <c r="AA185" s="13830">
        <v>12</v>
      </c>
      <c r="AB185" s="14283">
        <v>10</v>
      </c>
      <c r="AC185" s="14736">
        <v>11</v>
      </c>
      <c r="AD185" s="15189">
        <v>15</v>
      </c>
      <c r="AE185" s="15642">
        <v>13</v>
      </c>
      <c r="AF185" s="16095">
        <v>7</v>
      </c>
      <c r="AG185" s="16548">
        <v>6</v>
      </c>
      <c r="AH185" s="17001">
        <v>15</v>
      </c>
      <c r="AI185" s="17454">
        <v>20</v>
      </c>
      <c r="AJ185" s="17907">
        <v>16</v>
      </c>
      <c r="AK185" s="18360">
        <v>19</v>
      </c>
      <c r="AL185" s="18813">
        <v>17</v>
      </c>
      <c r="AM185" s="19266">
        <v>18</v>
      </c>
      <c r="AS185" s="7752">
        <f t="shared" si="10"/>
        <v>97</v>
      </c>
      <c r="AT185" s="7752">
        <f t="shared" si="11"/>
        <v>118</v>
      </c>
      <c r="AV185" s="7758">
        <f t="shared" si="9"/>
        <v>1.5</v>
      </c>
      <c r="AW185" s="7758">
        <f t="shared" si="8"/>
        <v>1.2164948453608246</v>
      </c>
    </row>
    <row r="186" spans="1:49" ht="15" hidden="1" x14ac:dyDescent="0.25">
      <c r="A186" s="7942" t="s">
        <v>889</v>
      </c>
      <c r="B186" s="8395" t="s">
        <v>749</v>
      </c>
      <c r="C186" s="8848" t="s">
        <v>708</v>
      </c>
      <c r="D186" s="9301" t="s">
        <v>469</v>
      </c>
      <c r="E186" s="9754" t="s">
        <v>878</v>
      </c>
      <c r="G186" s="10207" t="s">
        <v>919</v>
      </c>
      <c r="T186" s="10660"/>
      <c r="U186" s="11113"/>
      <c r="V186" s="11566"/>
      <c r="W186" s="12019"/>
      <c r="X186" s="12472"/>
      <c r="Y186" s="12925"/>
      <c r="Z186" s="13378"/>
      <c r="AA186" s="13831"/>
      <c r="AB186" s="14284"/>
      <c r="AC186" s="14737"/>
      <c r="AD186" s="15190"/>
      <c r="AE186" s="15643"/>
      <c r="AF186" s="16096"/>
      <c r="AG186" s="16549"/>
      <c r="AH186" s="17002"/>
      <c r="AI186" s="17455"/>
      <c r="AJ186" s="17908">
        <v>4</v>
      </c>
      <c r="AK186" s="18361">
        <v>4</v>
      </c>
      <c r="AL186" s="18814">
        <v>13</v>
      </c>
      <c r="AM186" s="19267">
        <v>7</v>
      </c>
      <c r="AS186" s="7752">
        <f t="shared" si="10"/>
        <v>0</v>
      </c>
      <c r="AT186" s="7752">
        <f t="shared" si="11"/>
        <v>28</v>
      </c>
      <c r="AV186" s="7758" t="str">
        <f t="shared" si="9"/>
        <v/>
      </c>
      <c r="AW186" s="7758" t="str">
        <f t="shared" si="8"/>
        <v/>
      </c>
    </row>
    <row r="187" spans="1:49" ht="15" hidden="1" x14ac:dyDescent="0.25">
      <c r="A187" s="7943" t="s">
        <v>889</v>
      </c>
      <c r="B187" s="8396" t="s">
        <v>750</v>
      </c>
      <c r="C187" s="8849" t="s">
        <v>708</v>
      </c>
      <c r="D187" s="9302" t="s">
        <v>469</v>
      </c>
      <c r="E187" s="9755" t="s">
        <v>878</v>
      </c>
      <c r="G187" s="10208" t="s">
        <v>919</v>
      </c>
      <c r="T187" s="10661"/>
      <c r="U187" s="11114"/>
      <c r="V187" s="11567"/>
      <c r="W187" s="12020"/>
      <c r="X187" s="12473"/>
      <c r="Y187" s="12926"/>
      <c r="Z187" s="13379"/>
      <c r="AA187" s="13832"/>
      <c r="AB187" s="14285"/>
      <c r="AC187" s="14738"/>
      <c r="AD187" s="15191">
        <v>17</v>
      </c>
      <c r="AE187" s="15644">
        <v>44</v>
      </c>
      <c r="AF187" s="16097">
        <v>26</v>
      </c>
      <c r="AG187" s="16550">
        <v>21</v>
      </c>
      <c r="AH187" s="17003">
        <v>20</v>
      </c>
      <c r="AI187" s="17456">
        <v>25</v>
      </c>
      <c r="AJ187" s="17909">
        <v>19</v>
      </c>
      <c r="AK187" s="18362">
        <v>19</v>
      </c>
      <c r="AL187" s="18815">
        <v>1</v>
      </c>
      <c r="AM187" s="19268">
        <v>7</v>
      </c>
      <c r="AS187" s="7752">
        <f t="shared" si="10"/>
        <v>0</v>
      </c>
      <c r="AT187" s="7752">
        <f t="shared" si="11"/>
        <v>138</v>
      </c>
      <c r="AV187" s="7758" t="str">
        <f t="shared" si="9"/>
        <v/>
      </c>
      <c r="AW187" s="7758" t="str">
        <f t="shared" si="8"/>
        <v/>
      </c>
    </row>
    <row r="188" spans="1:49" ht="15" hidden="1" x14ac:dyDescent="0.25">
      <c r="A188" s="7944" t="s">
        <v>889</v>
      </c>
      <c r="B188" s="8397" t="s">
        <v>755</v>
      </c>
      <c r="C188" s="8850" t="s">
        <v>708</v>
      </c>
      <c r="D188" s="9303" t="s">
        <v>469</v>
      </c>
      <c r="E188" s="9756" t="s">
        <v>878</v>
      </c>
      <c r="G188" s="10209" t="s">
        <v>919</v>
      </c>
      <c r="T188" s="10662"/>
      <c r="U188" s="11115"/>
      <c r="V188" s="11568"/>
      <c r="W188" s="12021"/>
      <c r="X188" s="12474"/>
      <c r="Y188" s="12927"/>
      <c r="Z188" s="13380"/>
      <c r="AA188" s="13833"/>
      <c r="AB188" s="14286"/>
      <c r="AC188" s="14739"/>
      <c r="AD188" s="15192"/>
      <c r="AE188" s="15645"/>
      <c r="AF188" s="16098">
        <v>15</v>
      </c>
      <c r="AG188" s="16551">
        <v>23</v>
      </c>
      <c r="AH188" s="17004">
        <v>60</v>
      </c>
      <c r="AI188" s="17457">
        <v>29</v>
      </c>
      <c r="AJ188" s="17910"/>
      <c r="AK188" s="18363"/>
      <c r="AL188" s="18816"/>
      <c r="AM188" s="19269"/>
      <c r="AS188" s="7752">
        <f t="shared" si="10"/>
        <v>0</v>
      </c>
      <c r="AT188" s="7752">
        <f t="shared" si="11"/>
        <v>127</v>
      </c>
      <c r="AV188" s="7758" t="str">
        <f t="shared" si="9"/>
        <v/>
      </c>
      <c r="AW188" s="7758" t="str">
        <f t="shared" si="8"/>
        <v/>
      </c>
    </row>
    <row r="189" spans="1:49" ht="15" hidden="1" x14ac:dyDescent="0.25">
      <c r="A189" s="7945" t="s">
        <v>889</v>
      </c>
      <c r="B189" s="8398" t="s">
        <v>751</v>
      </c>
      <c r="C189" s="8851" t="s">
        <v>708</v>
      </c>
      <c r="D189" s="9304" t="s">
        <v>469</v>
      </c>
      <c r="E189" s="9757" t="s">
        <v>878</v>
      </c>
      <c r="G189" s="10210" t="s">
        <v>919</v>
      </c>
      <c r="T189" s="10663"/>
      <c r="U189" s="11116"/>
      <c r="V189" s="11569"/>
      <c r="W189" s="12022"/>
      <c r="X189" s="12475"/>
      <c r="Y189" s="12928"/>
      <c r="Z189" s="13381"/>
      <c r="AA189" s="13834"/>
      <c r="AB189" s="14287"/>
      <c r="AC189" s="14740">
        <v>1</v>
      </c>
      <c r="AD189" s="15193"/>
      <c r="AE189" s="15646">
        <v>5</v>
      </c>
      <c r="AF189" s="16099">
        <v>13</v>
      </c>
      <c r="AG189" s="16552">
        <v>8</v>
      </c>
      <c r="AH189" s="17005">
        <v>7</v>
      </c>
      <c r="AI189" s="17458">
        <v>6</v>
      </c>
      <c r="AJ189" s="17911">
        <v>1</v>
      </c>
      <c r="AK189" s="18364">
        <v>2</v>
      </c>
      <c r="AL189" s="18817">
        <v>6</v>
      </c>
      <c r="AM189" s="19270">
        <v>2</v>
      </c>
      <c r="AS189" s="7752">
        <f t="shared" si="10"/>
        <v>0</v>
      </c>
      <c r="AT189" s="7752">
        <f t="shared" si="11"/>
        <v>45</v>
      </c>
      <c r="AV189" s="7758" t="str">
        <f t="shared" si="9"/>
        <v/>
      </c>
      <c r="AW189" s="7758" t="str">
        <f t="shared" si="8"/>
        <v/>
      </c>
    </row>
    <row r="190" spans="1:49" ht="15" hidden="1" x14ac:dyDescent="0.25">
      <c r="A190" s="7946" t="s">
        <v>889</v>
      </c>
      <c r="B190" s="8399" t="s">
        <v>753</v>
      </c>
      <c r="C190" s="8852" t="s">
        <v>708</v>
      </c>
      <c r="D190" s="9305" t="s">
        <v>469</v>
      </c>
      <c r="E190" s="9758" t="s">
        <v>878</v>
      </c>
      <c r="G190" s="10211" t="s">
        <v>919</v>
      </c>
      <c r="T190" s="10664"/>
      <c r="U190" s="11117"/>
      <c r="V190" s="11570"/>
      <c r="W190" s="12023"/>
      <c r="X190" s="12476"/>
      <c r="Y190" s="12929"/>
      <c r="Z190" s="13382"/>
      <c r="AA190" s="13835"/>
      <c r="AB190" s="14288"/>
      <c r="AC190" s="14741">
        <v>37</v>
      </c>
      <c r="AD190" s="15194">
        <v>26</v>
      </c>
      <c r="AE190" s="15647">
        <v>49</v>
      </c>
      <c r="AF190" s="16100">
        <v>16</v>
      </c>
      <c r="AG190" s="16553">
        <v>28</v>
      </c>
      <c r="AH190" s="17006">
        <v>38</v>
      </c>
      <c r="AI190" s="17459">
        <v>49</v>
      </c>
      <c r="AJ190" s="17912">
        <v>40</v>
      </c>
      <c r="AK190" s="18365">
        <v>28</v>
      </c>
      <c r="AL190" s="18818">
        <v>35</v>
      </c>
      <c r="AM190" s="19271">
        <v>43</v>
      </c>
      <c r="AS190" s="7752">
        <f t="shared" si="10"/>
        <v>0</v>
      </c>
      <c r="AT190" s="7752">
        <f t="shared" si="11"/>
        <v>277</v>
      </c>
      <c r="AV190" s="7758" t="str">
        <f t="shared" si="9"/>
        <v/>
      </c>
      <c r="AW190" s="7758" t="str">
        <f t="shared" si="8"/>
        <v/>
      </c>
    </row>
    <row r="191" spans="1:49" ht="15" hidden="1" x14ac:dyDescent="0.25">
      <c r="A191" s="7947" t="s">
        <v>889</v>
      </c>
      <c r="B191" s="8400" t="s">
        <v>754</v>
      </c>
      <c r="C191" s="8853" t="s">
        <v>709</v>
      </c>
      <c r="D191" s="9306" t="s">
        <v>469</v>
      </c>
      <c r="E191" s="9759" t="s">
        <v>878</v>
      </c>
      <c r="G191" s="10212" t="s">
        <v>919</v>
      </c>
      <c r="T191" s="10665"/>
      <c r="U191" s="11118"/>
      <c r="V191" s="11571"/>
      <c r="W191" s="12024"/>
      <c r="X191" s="12477"/>
      <c r="Y191" s="12930"/>
      <c r="Z191" s="13383"/>
      <c r="AA191" s="13836"/>
      <c r="AB191" s="14289"/>
      <c r="AC191" s="14742"/>
      <c r="AD191" s="15195"/>
      <c r="AE191" s="15648"/>
      <c r="AF191" s="16101"/>
      <c r="AG191" s="16554"/>
      <c r="AH191" s="17007"/>
      <c r="AI191" s="17460"/>
      <c r="AJ191" s="17913"/>
      <c r="AK191" s="18366"/>
      <c r="AL191" s="18819">
        <v>5</v>
      </c>
      <c r="AM191" s="19272">
        <v>13</v>
      </c>
      <c r="AS191" s="7752">
        <f t="shared" si="10"/>
        <v>0</v>
      </c>
      <c r="AT191" s="7752">
        <f t="shared" si="11"/>
        <v>18</v>
      </c>
      <c r="AV191" s="7758" t="str">
        <f t="shared" si="9"/>
        <v/>
      </c>
      <c r="AW191" s="7758" t="str">
        <f t="shared" si="8"/>
        <v/>
      </c>
    </row>
    <row r="192" spans="1:49" ht="15" hidden="1" x14ac:dyDescent="0.25">
      <c r="A192" s="7948" t="s">
        <v>889</v>
      </c>
      <c r="B192" s="8401" t="s">
        <v>755</v>
      </c>
      <c r="C192" s="8854" t="s">
        <v>709</v>
      </c>
      <c r="D192" s="9307" t="s">
        <v>469</v>
      </c>
      <c r="E192" s="9760" t="s">
        <v>878</v>
      </c>
      <c r="G192" s="10213" t="s">
        <v>919</v>
      </c>
      <c r="T192" s="10666"/>
      <c r="U192" s="11119"/>
      <c r="V192" s="11572"/>
      <c r="W192" s="12025"/>
      <c r="X192" s="12478"/>
      <c r="Y192" s="12931"/>
      <c r="Z192" s="13384"/>
      <c r="AA192" s="13837"/>
      <c r="AB192" s="14290"/>
      <c r="AC192" s="14743"/>
      <c r="AD192" s="15196"/>
      <c r="AE192" s="15649"/>
      <c r="AF192" s="16102"/>
      <c r="AG192" s="16555"/>
      <c r="AH192" s="17008"/>
      <c r="AI192" s="17461"/>
      <c r="AJ192" s="17914">
        <v>46</v>
      </c>
      <c r="AK192" s="18367">
        <v>130</v>
      </c>
      <c r="AL192" s="18820">
        <v>87</v>
      </c>
      <c r="AM192" s="19273">
        <v>97</v>
      </c>
      <c r="AS192" s="7752">
        <f t="shared" si="10"/>
        <v>0</v>
      </c>
      <c r="AT192" s="7752">
        <f t="shared" si="11"/>
        <v>360</v>
      </c>
      <c r="AV192" s="7758" t="str">
        <f t="shared" si="9"/>
        <v/>
      </c>
      <c r="AW192" s="7758" t="str">
        <f t="shared" si="8"/>
        <v/>
      </c>
    </row>
    <row r="193" spans="1:49" ht="15" hidden="1" x14ac:dyDescent="0.25">
      <c r="A193" s="7949" t="s">
        <v>889</v>
      </c>
      <c r="B193" s="8402" t="s">
        <v>753</v>
      </c>
      <c r="C193" s="8855" t="s">
        <v>700</v>
      </c>
      <c r="D193" s="9308" t="s">
        <v>469</v>
      </c>
      <c r="E193" s="9761" t="s">
        <v>878</v>
      </c>
      <c r="G193" s="10214" t="s">
        <v>919</v>
      </c>
      <c r="T193" s="10667">
        <v>12</v>
      </c>
      <c r="U193" s="11120">
        <v>25</v>
      </c>
      <c r="V193" s="11573">
        <v>43</v>
      </c>
      <c r="W193" s="12026">
        <v>28</v>
      </c>
      <c r="X193" s="12479">
        <v>34</v>
      </c>
      <c r="Y193" s="12932">
        <v>25</v>
      </c>
      <c r="Z193" s="13385">
        <v>29</v>
      </c>
      <c r="AA193" s="13838">
        <v>25</v>
      </c>
      <c r="AB193" s="14291">
        <v>49</v>
      </c>
      <c r="AC193" s="14744"/>
      <c r="AD193" s="15197"/>
      <c r="AE193" s="15650"/>
      <c r="AF193" s="16103"/>
      <c r="AG193" s="16556"/>
      <c r="AH193" s="17009"/>
      <c r="AI193" s="17462"/>
      <c r="AJ193" s="17915"/>
      <c r="AK193" s="18368"/>
      <c r="AL193" s="18821"/>
      <c r="AM193" s="19274"/>
      <c r="AS193" s="7752">
        <f t="shared" si="10"/>
        <v>221</v>
      </c>
      <c r="AT193" s="7752">
        <f t="shared" si="11"/>
        <v>0</v>
      </c>
      <c r="AV193" s="7758">
        <f t="shared" si="9"/>
        <v>0</v>
      </c>
      <c r="AW193" s="7758">
        <f t="shared" si="8"/>
        <v>0</v>
      </c>
    </row>
    <row r="194" spans="1:49" ht="15" hidden="1" x14ac:dyDescent="0.25">
      <c r="A194" s="7950" t="s">
        <v>889</v>
      </c>
      <c r="B194" s="8403" t="s">
        <v>810</v>
      </c>
      <c r="C194" s="8856" t="s">
        <v>725</v>
      </c>
      <c r="D194" s="9309" t="s">
        <v>469</v>
      </c>
      <c r="E194" s="9762" t="s">
        <v>878</v>
      </c>
      <c r="G194" s="10215" t="s">
        <v>919</v>
      </c>
      <c r="T194" s="10668">
        <v>5</v>
      </c>
      <c r="U194" s="11121">
        <v>4</v>
      </c>
      <c r="V194" s="11574">
        <v>13</v>
      </c>
      <c r="W194" s="12027">
        <v>16</v>
      </c>
      <c r="X194" s="12480"/>
      <c r="Y194" s="12933"/>
      <c r="Z194" s="13386"/>
      <c r="AA194" s="13839"/>
      <c r="AB194" s="14292"/>
      <c r="AC194" s="14745"/>
      <c r="AD194" s="15198"/>
      <c r="AE194" s="15651"/>
      <c r="AF194" s="16104"/>
      <c r="AG194" s="16557"/>
      <c r="AH194" s="17010"/>
      <c r="AI194" s="17463"/>
      <c r="AJ194" s="17916"/>
      <c r="AK194" s="18369"/>
      <c r="AL194" s="18822"/>
      <c r="AM194" s="19275"/>
      <c r="AS194" s="7752">
        <f t="shared" si="10"/>
        <v>38</v>
      </c>
      <c r="AT194" s="7752">
        <f t="shared" si="11"/>
        <v>0</v>
      </c>
      <c r="AV194" s="7758" t="str">
        <f t="shared" si="9"/>
        <v/>
      </c>
      <c r="AW194" s="7758">
        <f t="shared" si="8"/>
        <v>0</v>
      </c>
    </row>
    <row r="195" spans="1:49" ht="15" hidden="1" x14ac:dyDescent="0.25">
      <c r="A195" s="7951" t="s">
        <v>889</v>
      </c>
      <c r="B195" s="8404" t="s">
        <v>813</v>
      </c>
      <c r="C195" s="8857" t="s">
        <v>725</v>
      </c>
      <c r="D195" s="9310" t="s">
        <v>469</v>
      </c>
      <c r="E195" s="9763" t="s">
        <v>878</v>
      </c>
      <c r="G195" s="10216" t="s">
        <v>919</v>
      </c>
      <c r="T195" s="10669">
        <v>5</v>
      </c>
      <c r="U195" s="11122">
        <v>8</v>
      </c>
      <c r="V195" s="11575">
        <v>12</v>
      </c>
      <c r="W195" s="12028">
        <v>16</v>
      </c>
      <c r="X195" s="12481"/>
      <c r="Y195" s="12934"/>
      <c r="Z195" s="13387"/>
      <c r="AA195" s="13840"/>
      <c r="AB195" s="14293"/>
      <c r="AC195" s="14746"/>
      <c r="AD195" s="15199"/>
      <c r="AE195" s="15652"/>
      <c r="AF195" s="16105"/>
      <c r="AG195" s="16558"/>
      <c r="AH195" s="17011"/>
      <c r="AI195" s="17464"/>
      <c r="AJ195" s="17917"/>
      <c r="AK195" s="18370"/>
      <c r="AL195" s="18823"/>
      <c r="AM195" s="19276"/>
      <c r="AS195" s="7752">
        <f t="shared" si="10"/>
        <v>41</v>
      </c>
      <c r="AT195" s="7752">
        <f t="shared" si="11"/>
        <v>0</v>
      </c>
      <c r="AV195" s="7758" t="str">
        <f t="shared" si="9"/>
        <v/>
      </c>
      <c r="AW195" s="7758">
        <f t="shared" si="8"/>
        <v>0</v>
      </c>
    </row>
    <row r="196" spans="1:49" ht="15" hidden="1" x14ac:dyDescent="0.25">
      <c r="A196" s="7952" t="s">
        <v>889</v>
      </c>
      <c r="B196" s="8405" t="s">
        <v>762</v>
      </c>
      <c r="C196" s="8858" t="s">
        <v>712</v>
      </c>
      <c r="D196" s="9311" t="s">
        <v>468</v>
      </c>
      <c r="E196" s="9764" t="s">
        <v>878</v>
      </c>
      <c r="G196" s="10217" t="s">
        <v>919</v>
      </c>
      <c r="T196" s="10670"/>
      <c r="U196" s="11123"/>
      <c r="V196" s="11576"/>
      <c r="W196" s="12029"/>
      <c r="X196" s="12482"/>
      <c r="Y196" s="12935"/>
      <c r="Z196" s="13388"/>
      <c r="AA196" s="13841"/>
      <c r="AB196" s="14294"/>
      <c r="AC196" s="14747"/>
      <c r="AD196" s="15200">
        <v>4</v>
      </c>
      <c r="AE196" s="15653">
        <v>29</v>
      </c>
      <c r="AF196" s="16106">
        <v>5</v>
      </c>
      <c r="AG196" s="16559">
        <v>4</v>
      </c>
      <c r="AH196" s="17012">
        <v>20</v>
      </c>
      <c r="AI196" s="17465">
        <v>17</v>
      </c>
      <c r="AJ196" s="17918">
        <v>25</v>
      </c>
      <c r="AK196" s="18371">
        <v>27</v>
      </c>
      <c r="AL196" s="18824">
        <v>14</v>
      </c>
      <c r="AM196" s="19277">
        <v>9</v>
      </c>
      <c r="AS196" s="7752">
        <f t="shared" si="10"/>
        <v>0</v>
      </c>
      <c r="AT196" s="7752">
        <f t="shared" si="11"/>
        <v>121</v>
      </c>
      <c r="AV196" s="7758" t="str">
        <f t="shared" si="9"/>
        <v/>
      </c>
      <c r="AW196" s="7758" t="str">
        <f t="shared" si="8"/>
        <v/>
      </c>
    </row>
    <row r="197" spans="1:49" ht="15" hidden="1" x14ac:dyDescent="0.25">
      <c r="A197" s="7953" t="s">
        <v>889</v>
      </c>
      <c r="B197" s="8406" t="s">
        <v>901</v>
      </c>
      <c r="C197" s="8859" t="s">
        <v>712</v>
      </c>
      <c r="D197" s="9312" t="s">
        <v>468</v>
      </c>
      <c r="E197" s="9765" t="s">
        <v>878</v>
      </c>
      <c r="G197" s="10218" t="s">
        <v>919</v>
      </c>
      <c r="T197" s="10671"/>
      <c r="U197" s="11124"/>
      <c r="V197" s="11577"/>
      <c r="W197" s="12030"/>
      <c r="X197" s="12483"/>
      <c r="Y197" s="12936"/>
      <c r="Z197" s="13389"/>
      <c r="AA197" s="13842"/>
      <c r="AB197" s="14295"/>
      <c r="AC197" s="14748">
        <v>19</v>
      </c>
      <c r="AD197" s="15201">
        <v>20</v>
      </c>
      <c r="AE197" s="15654">
        <v>26</v>
      </c>
      <c r="AF197" s="16107">
        <v>-1</v>
      </c>
      <c r="AG197" s="16560">
        <v>3</v>
      </c>
      <c r="AH197" s="17013"/>
      <c r="AI197" s="17466"/>
      <c r="AJ197" s="17919"/>
      <c r="AK197" s="18372"/>
      <c r="AL197" s="18825"/>
      <c r="AM197" s="19278"/>
      <c r="AS197" s="7752">
        <f t="shared" ref="AS197:AS260" si="12">SUM(T197:AA197)</f>
        <v>0</v>
      </c>
      <c r="AT197" s="7752">
        <f t="shared" ref="AT197:AT260" si="13">SUM(AF197:AM197)</f>
        <v>2</v>
      </c>
      <c r="AV197" s="7758" t="str">
        <f t="shared" si="9"/>
        <v/>
      </c>
      <c r="AW197" s="7758" t="str">
        <f t="shared" ref="AW197:AW260" si="14">IFERROR(AT197/AS197,"")</f>
        <v/>
      </c>
    </row>
    <row r="198" spans="1:49" ht="15" hidden="1" x14ac:dyDescent="0.25">
      <c r="A198" s="7954" t="s">
        <v>889</v>
      </c>
      <c r="B198" s="8407" t="s">
        <v>775</v>
      </c>
      <c r="C198" s="8860" t="s">
        <v>712</v>
      </c>
      <c r="D198" s="9313" t="s">
        <v>468</v>
      </c>
      <c r="E198" s="9766" t="s">
        <v>878</v>
      </c>
      <c r="G198" s="10219" t="s">
        <v>919</v>
      </c>
      <c r="T198" s="10672">
        <v>5</v>
      </c>
      <c r="U198" s="11125">
        <v>11</v>
      </c>
      <c r="V198" s="11578">
        <v>7</v>
      </c>
      <c r="W198" s="12031">
        <v>20</v>
      </c>
      <c r="X198" s="12484">
        <v>28</v>
      </c>
      <c r="Y198" s="12937"/>
      <c r="Z198" s="13390"/>
      <c r="AA198" s="13843"/>
      <c r="AB198" s="14296"/>
      <c r="AC198" s="14749"/>
      <c r="AD198" s="15202"/>
      <c r="AE198" s="15655"/>
      <c r="AF198" s="16108"/>
      <c r="AG198" s="16561"/>
      <c r="AH198" s="17014"/>
      <c r="AI198" s="17467"/>
      <c r="AJ198" s="17920"/>
      <c r="AK198" s="18373"/>
      <c r="AL198" s="18826"/>
      <c r="AM198" s="19279"/>
      <c r="AS198" s="7752">
        <f t="shared" si="12"/>
        <v>71</v>
      </c>
      <c r="AT198" s="7752">
        <f t="shared" si="13"/>
        <v>0</v>
      </c>
      <c r="AV198" s="7758" t="str">
        <f t="shared" si="9"/>
        <v/>
      </c>
      <c r="AW198" s="7758">
        <f t="shared" si="14"/>
        <v>0</v>
      </c>
    </row>
    <row r="199" spans="1:49" ht="15" hidden="1" x14ac:dyDescent="0.25">
      <c r="A199" s="7955" t="s">
        <v>889</v>
      </c>
      <c r="B199" s="8408" t="s">
        <v>764</v>
      </c>
      <c r="C199" s="8861" t="s">
        <v>712</v>
      </c>
      <c r="D199" s="9314" t="s">
        <v>468</v>
      </c>
      <c r="E199" s="9767" t="s">
        <v>878</v>
      </c>
      <c r="G199" s="10220" t="s">
        <v>919</v>
      </c>
      <c r="T199" s="10673"/>
      <c r="U199" s="11126"/>
      <c r="V199" s="11579"/>
      <c r="W199" s="12032"/>
      <c r="X199" s="12485"/>
      <c r="Y199" s="12938"/>
      <c r="Z199" s="13391"/>
      <c r="AA199" s="13844"/>
      <c r="AB199" s="14297"/>
      <c r="AC199" s="14750"/>
      <c r="AD199" s="15203"/>
      <c r="AE199" s="15656">
        <v>46</v>
      </c>
      <c r="AF199" s="16109">
        <v>12</v>
      </c>
      <c r="AG199" s="16562">
        <v>17</v>
      </c>
      <c r="AH199" s="17015">
        <v>25</v>
      </c>
      <c r="AI199" s="17468">
        <v>20</v>
      </c>
      <c r="AJ199" s="17921">
        <v>47</v>
      </c>
      <c r="AK199" s="18374">
        <v>24</v>
      </c>
      <c r="AL199" s="18827">
        <v>22</v>
      </c>
      <c r="AM199" s="19280">
        <v>25</v>
      </c>
      <c r="AS199" s="7752">
        <f t="shared" si="12"/>
        <v>0</v>
      </c>
      <c r="AT199" s="7752">
        <f t="shared" si="13"/>
        <v>192</v>
      </c>
      <c r="AV199" s="7758" t="str">
        <f t="shared" ref="AV199:AV262" si="15">IFERROR(AM199/AA199,"")</f>
        <v/>
      </c>
      <c r="AW199" s="7758" t="str">
        <f t="shared" si="14"/>
        <v/>
      </c>
    </row>
    <row r="200" spans="1:49" ht="15" hidden="1" x14ac:dyDescent="0.25">
      <c r="A200" s="7956" t="s">
        <v>889</v>
      </c>
      <c r="B200" s="8409" t="s">
        <v>902</v>
      </c>
      <c r="C200" s="8862" t="s">
        <v>712</v>
      </c>
      <c r="D200" s="9315" t="s">
        <v>468</v>
      </c>
      <c r="E200" s="9768" t="s">
        <v>878</v>
      </c>
      <c r="G200" s="10221" t="s">
        <v>919</v>
      </c>
      <c r="T200" s="10674"/>
      <c r="U200" s="11127"/>
      <c r="V200" s="11580"/>
      <c r="W200" s="12033"/>
      <c r="X200" s="12486"/>
      <c r="Y200" s="12939"/>
      <c r="Z200" s="13392"/>
      <c r="AA200" s="13845"/>
      <c r="AB200" s="14298"/>
      <c r="AC200" s="14751">
        <v>2</v>
      </c>
      <c r="AD200" s="15204"/>
      <c r="AE200" s="15657"/>
      <c r="AF200" s="16110"/>
      <c r="AG200" s="16563"/>
      <c r="AH200" s="17016"/>
      <c r="AI200" s="17469"/>
      <c r="AJ200" s="17922"/>
      <c r="AK200" s="18375"/>
      <c r="AL200" s="18828"/>
      <c r="AM200" s="19281"/>
      <c r="AS200" s="7752">
        <f t="shared" si="12"/>
        <v>0</v>
      </c>
      <c r="AT200" s="7752">
        <f t="shared" si="13"/>
        <v>0</v>
      </c>
      <c r="AV200" s="7758" t="str">
        <f t="shared" si="15"/>
        <v/>
      </c>
      <c r="AW200" s="7758" t="str">
        <f t="shared" si="14"/>
        <v/>
      </c>
    </row>
    <row r="201" spans="1:49" ht="15" hidden="1" x14ac:dyDescent="0.25">
      <c r="A201" s="7957" t="s">
        <v>889</v>
      </c>
      <c r="B201" s="8410" t="s">
        <v>765</v>
      </c>
      <c r="C201" s="8863" t="s">
        <v>712</v>
      </c>
      <c r="D201" s="9316" t="s">
        <v>468</v>
      </c>
      <c r="E201" s="9769" t="s">
        <v>878</v>
      </c>
      <c r="G201" s="10222" t="s">
        <v>919</v>
      </c>
      <c r="T201" s="10675"/>
      <c r="U201" s="11128"/>
      <c r="V201" s="11581"/>
      <c r="W201" s="12034"/>
      <c r="X201" s="12487"/>
      <c r="Y201" s="12940">
        <v>62</v>
      </c>
      <c r="Z201" s="13393">
        <v>32</v>
      </c>
      <c r="AA201" s="13846">
        <v>48</v>
      </c>
      <c r="AB201" s="14299">
        <v>41</v>
      </c>
      <c r="AC201" s="14752">
        <v>26</v>
      </c>
      <c r="AD201" s="15205">
        <v>52</v>
      </c>
      <c r="AE201" s="15658">
        <v>15</v>
      </c>
      <c r="AF201" s="16111">
        <v>1</v>
      </c>
      <c r="AG201" s="16564">
        <v>8</v>
      </c>
      <c r="AH201" s="17017">
        <v>6</v>
      </c>
      <c r="AI201" s="17470">
        <v>13</v>
      </c>
      <c r="AJ201" s="17923">
        <v>8</v>
      </c>
      <c r="AK201" s="18376">
        <v>10</v>
      </c>
      <c r="AL201" s="18829">
        <v>4</v>
      </c>
      <c r="AM201" s="19282">
        <v>13</v>
      </c>
      <c r="AS201" s="7752">
        <f t="shared" si="12"/>
        <v>142</v>
      </c>
      <c r="AT201" s="7752">
        <f t="shared" si="13"/>
        <v>63</v>
      </c>
      <c r="AV201" s="7758">
        <f t="shared" si="15"/>
        <v>0.27083333333333331</v>
      </c>
      <c r="AW201" s="7758">
        <f t="shared" si="14"/>
        <v>0.44366197183098594</v>
      </c>
    </row>
    <row r="202" spans="1:49" ht="15" hidden="1" x14ac:dyDescent="0.25">
      <c r="A202" s="7958" t="s">
        <v>889</v>
      </c>
      <c r="B202" s="8411" t="s">
        <v>903</v>
      </c>
      <c r="C202" s="8864" t="s">
        <v>712</v>
      </c>
      <c r="D202" s="9317" t="s">
        <v>468</v>
      </c>
      <c r="E202" s="9770" t="s">
        <v>878</v>
      </c>
      <c r="G202" s="10223" t="s">
        <v>919</v>
      </c>
      <c r="T202" s="10676">
        <v>9</v>
      </c>
      <c r="U202" s="11129">
        <v>7</v>
      </c>
      <c r="V202" s="11582">
        <v>25</v>
      </c>
      <c r="W202" s="12035">
        <v>16</v>
      </c>
      <c r="X202" s="12488">
        <v>17</v>
      </c>
      <c r="Y202" s="12941"/>
      <c r="Z202" s="13394"/>
      <c r="AA202" s="13847"/>
      <c r="AB202" s="14300"/>
      <c r="AC202" s="14753">
        <v>25</v>
      </c>
      <c r="AD202" s="15206">
        <v>16</v>
      </c>
      <c r="AE202" s="15659">
        <v>38</v>
      </c>
      <c r="AF202" s="16112">
        <v>7</v>
      </c>
      <c r="AG202" s="16565">
        <v>9</v>
      </c>
      <c r="AH202" s="17018"/>
      <c r="AI202" s="17471"/>
      <c r="AJ202" s="17924"/>
      <c r="AK202" s="18377"/>
      <c r="AL202" s="18830"/>
      <c r="AM202" s="19283"/>
      <c r="AS202" s="7752">
        <f t="shared" si="12"/>
        <v>74</v>
      </c>
      <c r="AT202" s="7752">
        <f t="shared" si="13"/>
        <v>16</v>
      </c>
      <c r="AV202" s="7758" t="str">
        <f t="shared" si="15"/>
        <v/>
      </c>
      <c r="AW202" s="7758">
        <f t="shared" si="14"/>
        <v>0.21621621621621623</v>
      </c>
    </row>
    <row r="203" spans="1:49" ht="15" hidden="1" x14ac:dyDescent="0.25">
      <c r="A203" s="7959" t="s">
        <v>889</v>
      </c>
      <c r="B203" s="8412" t="s">
        <v>767</v>
      </c>
      <c r="C203" s="8865" t="s">
        <v>712</v>
      </c>
      <c r="D203" s="9318" t="s">
        <v>468</v>
      </c>
      <c r="E203" s="9771" t="s">
        <v>878</v>
      </c>
      <c r="G203" s="10224" t="s">
        <v>919</v>
      </c>
      <c r="T203" s="10677"/>
      <c r="U203" s="11130"/>
      <c r="V203" s="11583"/>
      <c r="W203" s="12036"/>
      <c r="X203" s="12489"/>
      <c r="Y203" s="12942"/>
      <c r="Z203" s="13395"/>
      <c r="AA203" s="13848"/>
      <c r="AB203" s="14301"/>
      <c r="AC203" s="14754">
        <v>19</v>
      </c>
      <c r="AD203" s="15207">
        <v>18</v>
      </c>
      <c r="AE203" s="15660">
        <v>30</v>
      </c>
      <c r="AF203" s="16113">
        <v>6</v>
      </c>
      <c r="AG203" s="16566">
        <v>8</v>
      </c>
      <c r="AH203" s="17019">
        <v>42</v>
      </c>
      <c r="AI203" s="17472">
        <v>34</v>
      </c>
      <c r="AJ203" s="17925">
        <v>37</v>
      </c>
      <c r="AK203" s="18378">
        <v>32</v>
      </c>
      <c r="AL203" s="18831">
        <v>27</v>
      </c>
      <c r="AM203" s="19284">
        <v>17</v>
      </c>
      <c r="AS203" s="7752">
        <f t="shared" si="12"/>
        <v>0</v>
      </c>
      <c r="AT203" s="7752">
        <f t="shared" si="13"/>
        <v>203</v>
      </c>
      <c r="AV203" s="7758" t="str">
        <f t="shared" si="15"/>
        <v/>
      </c>
      <c r="AW203" s="7758" t="str">
        <f t="shared" si="14"/>
        <v/>
      </c>
    </row>
    <row r="204" spans="1:49" ht="15" hidden="1" x14ac:dyDescent="0.25">
      <c r="A204" s="7960" t="s">
        <v>889</v>
      </c>
      <c r="B204" s="8413" t="s">
        <v>904</v>
      </c>
      <c r="C204" s="8866" t="s">
        <v>712</v>
      </c>
      <c r="D204" s="9319" t="s">
        <v>468</v>
      </c>
      <c r="E204" s="9772" t="s">
        <v>878</v>
      </c>
      <c r="G204" s="10225" t="s">
        <v>919</v>
      </c>
      <c r="T204" s="10678">
        <v>9</v>
      </c>
      <c r="U204" s="11131">
        <v>5</v>
      </c>
      <c r="V204" s="11584">
        <v>45</v>
      </c>
      <c r="W204" s="12037">
        <v>23</v>
      </c>
      <c r="X204" s="12490">
        <v>19</v>
      </c>
      <c r="Y204" s="12943">
        <v>33</v>
      </c>
      <c r="Z204" s="13396">
        <v>9</v>
      </c>
      <c r="AA204" s="13849">
        <v>8</v>
      </c>
      <c r="AB204" s="14302">
        <v>8</v>
      </c>
      <c r="AC204" s="14755"/>
      <c r="AD204" s="15208"/>
      <c r="AE204" s="15661"/>
      <c r="AF204" s="16114"/>
      <c r="AG204" s="16567"/>
      <c r="AH204" s="17020"/>
      <c r="AI204" s="17473"/>
      <c r="AJ204" s="17926"/>
      <c r="AK204" s="18379"/>
      <c r="AL204" s="18832"/>
      <c r="AM204" s="19285"/>
      <c r="AS204" s="7752">
        <f t="shared" si="12"/>
        <v>151</v>
      </c>
      <c r="AT204" s="7752">
        <f t="shared" si="13"/>
        <v>0</v>
      </c>
      <c r="AV204" s="7758">
        <f t="shared" si="15"/>
        <v>0</v>
      </c>
      <c r="AW204" s="7758">
        <f t="shared" si="14"/>
        <v>0</v>
      </c>
    </row>
    <row r="205" spans="1:49" ht="15" hidden="1" x14ac:dyDescent="0.25">
      <c r="A205" s="7961" t="s">
        <v>889</v>
      </c>
      <c r="B205" s="8414" t="s">
        <v>905</v>
      </c>
      <c r="C205" s="8867" t="s">
        <v>712</v>
      </c>
      <c r="D205" s="9320" t="s">
        <v>468</v>
      </c>
      <c r="E205" s="9773" t="s">
        <v>878</v>
      </c>
      <c r="G205" s="10226" t="s">
        <v>919</v>
      </c>
      <c r="T205" s="10679">
        <v>3</v>
      </c>
      <c r="U205" s="11132">
        <v>11</v>
      </c>
      <c r="V205" s="11585">
        <v>14</v>
      </c>
      <c r="W205" s="12038">
        <v>10</v>
      </c>
      <c r="X205" s="12491">
        <v>13</v>
      </c>
      <c r="Y205" s="12944"/>
      <c r="Z205" s="13397"/>
      <c r="AA205" s="13850"/>
      <c r="AB205" s="14303"/>
      <c r="AC205" s="14756"/>
      <c r="AD205" s="15209"/>
      <c r="AE205" s="15662"/>
      <c r="AF205" s="16115"/>
      <c r="AG205" s="16568"/>
      <c r="AH205" s="17021"/>
      <c r="AI205" s="17474"/>
      <c r="AJ205" s="17927"/>
      <c r="AK205" s="18380"/>
      <c r="AL205" s="18833"/>
      <c r="AM205" s="19286"/>
      <c r="AS205" s="7752">
        <f t="shared" si="12"/>
        <v>51</v>
      </c>
      <c r="AT205" s="7752">
        <f t="shared" si="13"/>
        <v>0</v>
      </c>
      <c r="AV205" s="7758" t="str">
        <f t="shared" si="15"/>
        <v/>
      </c>
      <c r="AW205" s="7758">
        <f t="shared" si="14"/>
        <v>0</v>
      </c>
    </row>
    <row r="206" spans="1:49" ht="15" hidden="1" x14ac:dyDescent="0.25">
      <c r="A206" s="7962" t="s">
        <v>889</v>
      </c>
      <c r="B206" s="8415" t="s">
        <v>906</v>
      </c>
      <c r="C206" s="8868" t="s">
        <v>712</v>
      </c>
      <c r="D206" s="9321" t="s">
        <v>468</v>
      </c>
      <c r="E206" s="9774" t="s">
        <v>878</v>
      </c>
      <c r="G206" s="10227" t="s">
        <v>919</v>
      </c>
      <c r="T206" s="10680">
        <v>4</v>
      </c>
      <c r="U206" s="11133">
        <v>7</v>
      </c>
      <c r="V206" s="11586">
        <v>25</v>
      </c>
      <c r="W206" s="12039"/>
      <c r="X206" s="12492"/>
      <c r="Y206" s="12945"/>
      <c r="Z206" s="13398"/>
      <c r="AA206" s="13851"/>
      <c r="AB206" s="14304"/>
      <c r="AC206" s="14757"/>
      <c r="AD206" s="15210"/>
      <c r="AE206" s="15663"/>
      <c r="AF206" s="16116"/>
      <c r="AG206" s="16569"/>
      <c r="AH206" s="17022"/>
      <c r="AI206" s="17475"/>
      <c r="AJ206" s="17928"/>
      <c r="AK206" s="18381"/>
      <c r="AL206" s="18834"/>
      <c r="AM206" s="19287"/>
      <c r="AS206" s="7752">
        <f t="shared" si="12"/>
        <v>36</v>
      </c>
      <c r="AT206" s="7752">
        <f t="shared" si="13"/>
        <v>0</v>
      </c>
      <c r="AV206" s="7758" t="str">
        <f t="shared" si="15"/>
        <v/>
      </c>
      <c r="AW206" s="7758">
        <f t="shared" si="14"/>
        <v>0</v>
      </c>
    </row>
    <row r="207" spans="1:49" ht="15" hidden="1" x14ac:dyDescent="0.25">
      <c r="A207" s="7963" t="s">
        <v>889</v>
      </c>
      <c r="B207" s="8416" t="s">
        <v>768</v>
      </c>
      <c r="C207" s="8869" t="s">
        <v>713</v>
      </c>
      <c r="D207" s="9322" t="s">
        <v>468</v>
      </c>
      <c r="E207" s="9775" t="s">
        <v>878</v>
      </c>
      <c r="G207" s="10228" t="s">
        <v>919</v>
      </c>
      <c r="T207" s="10681"/>
      <c r="U207" s="11134"/>
      <c r="V207" s="11587"/>
      <c r="W207" s="12040"/>
      <c r="X207" s="12493"/>
      <c r="Y207" s="12946"/>
      <c r="Z207" s="13399"/>
      <c r="AA207" s="13852"/>
      <c r="AB207" s="14305"/>
      <c r="AC207" s="14758"/>
      <c r="AD207" s="15211"/>
      <c r="AE207" s="15664"/>
      <c r="AF207" s="16117"/>
      <c r="AG207" s="16570"/>
      <c r="AH207" s="17023"/>
      <c r="AI207" s="17476"/>
      <c r="AJ207" s="17929"/>
      <c r="AK207" s="18382"/>
      <c r="AL207" s="18835"/>
      <c r="AM207" s="19288">
        <v>1</v>
      </c>
      <c r="AS207" s="7752">
        <f t="shared" si="12"/>
        <v>0</v>
      </c>
      <c r="AT207" s="7752">
        <f t="shared" si="13"/>
        <v>1</v>
      </c>
      <c r="AV207" s="7758" t="str">
        <f t="shared" si="15"/>
        <v/>
      </c>
      <c r="AW207" s="7758" t="str">
        <f t="shared" si="14"/>
        <v/>
      </c>
    </row>
    <row r="208" spans="1:49" ht="15" hidden="1" x14ac:dyDescent="0.25">
      <c r="A208" s="7964" t="s">
        <v>889</v>
      </c>
      <c r="B208" s="8417" t="s">
        <v>769</v>
      </c>
      <c r="C208" s="8870" t="s">
        <v>714</v>
      </c>
      <c r="D208" s="9323" t="s">
        <v>468</v>
      </c>
      <c r="E208" s="9776" t="s">
        <v>878</v>
      </c>
      <c r="G208" s="10229" t="s">
        <v>919</v>
      </c>
      <c r="T208" s="10682"/>
      <c r="U208" s="11135"/>
      <c r="V208" s="11588"/>
      <c r="W208" s="12041"/>
      <c r="X208" s="12494"/>
      <c r="Y208" s="12947">
        <v>26</v>
      </c>
      <c r="Z208" s="13400">
        <v>18</v>
      </c>
      <c r="AA208" s="13853">
        <v>15</v>
      </c>
      <c r="AB208" s="14306">
        <v>25</v>
      </c>
      <c r="AC208" s="14759">
        <v>30</v>
      </c>
      <c r="AD208" s="15212">
        <v>27</v>
      </c>
      <c r="AE208" s="15665">
        <v>41</v>
      </c>
      <c r="AF208" s="16118">
        <v>21</v>
      </c>
      <c r="AG208" s="16571">
        <v>19</v>
      </c>
      <c r="AH208" s="17024">
        <v>27</v>
      </c>
      <c r="AI208" s="17477">
        <v>12</v>
      </c>
      <c r="AJ208" s="17930">
        <v>20</v>
      </c>
      <c r="AK208" s="18383">
        <v>20</v>
      </c>
      <c r="AL208" s="18836">
        <v>30</v>
      </c>
      <c r="AM208" s="19289">
        <v>23</v>
      </c>
      <c r="AS208" s="7752">
        <f t="shared" si="12"/>
        <v>59</v>
      </c>
      <c r="AT208" s="7752">
        <f t="shared" si="13"/>
        <v>172</v>
      </c>
      <c r="AV208" s="7758">
        <f t="shared" si="15"/>
        <v>1.5333333333333334</v>
      </c>
      <c r="AW208" s="7758">
        <f t="shared" si="14"/>
        <v>2.9152542372881354</v>
      </c>
    </row>
    <row r="209" spans="1:49" ht="15" hidden="1" x14ac:dyDescent="0.25">
      <c r="A209" s="7965" t="s">
        <v>889</v>
      </c>
      <c r="B209" s="8418" t="s">
        <v>770</v>
      </c>
      <c r="C209" s="8871" t="s">
        <v>714</v>
      </c>
      <c r="D209" s="9324" t="s">
        <v>468</v>
      </c>
      <c r="E209" s="9777" t="s">
        <v>878</v>
      </c>
      <c r="G209" s="10230" t="s">
        <v>919</v>
      </c>
      <c r="T209" s="10683"/>
      <c r="U209" s="11136"/>
      <c r="V209" s="11589"/>
      <c r="W209" s="12042"/>
      <c r="X209" s="12495"/>
      <c r="Y209" s="12948"/>
      <c r="Z209" s="13401"/>
      <c r="AA209" s="13854"/>
      <c r="AB209" s="14307"/>
      <c r="AC209" s="14760"/>
      <c r="AD209" s="15213"/>
      <c r="AE209" s="15666"/>
      <c r="AF209" s="16119"/>
      <c r="AG209" s="16572"/>
      <c r="AH209" s="17025"/>
      <c r="AI209" s="17478"/>
      <c r="AJ209" s="17931"/>
      <c r="AK209" s="18384">
        <v>31</v>
      </c>
      <c r="AL209" s="18837">
        <v>41</v>
      </c>
      <c r="AM209" s="19290">
        <v>55</v>
      </c>
      <c r="AS209" s="7752">
        <f t="shared" si="12"/>
        <v>0</v>
      </c>
      <c r="AT209" s="7752">
        <f t="shared" si="13"/>
        <v>127</v>
      </c>
      <c r="AV209" s="7758" t="str">
        <f t="shared" si="15"/>
        <v/>
      </c>
      <c r="AW209" s="7758" t="str">
        <f t="shared" si="14"/>
        <v/>
      </c>
    </row>
    <row r="210" spans="1:49" ht="15" hidden="1" x14ac:dyDescent="0.25">
      <c r="A210" s="7966" t="s">
        <v>889</v>
      </c>
      <c r="B210" s="8419" t="s">
        <v>775</v>
      </c>
      <c r="C210" s="8872" t="s">
        <v>714</v>
      </c>
      <c r="D210" s="9325" t="s">
        <v>468</v>
      </c>
      <c r="E210" s="9778" t="s">
        <v>878</v>
      </c>
      <c r="G210" s="10231" t="s">
        <v>919</v>
      </c>
      <c r="T210" s="10684"/>
      <c r="U210" s="11137"/>
      <c r="V210" s="11590"/>
      <c r="W210" s="12043"/>
      <c r="X210" s="12496"/>
      <c r="Y210" s="12949">
        <v>69</v>
      </c>
      <c r="Z210" s="13402">
        <v>46</v>
      </c>
      <c r="AA210" s="13855">
        <v>39</v>
      </c>
      <c r="AB210" s="14308">
        <v>45</v>
      </c>
      <c r="AC210" s="14761">
        <v>30</v>
      </c>
      <c r="AD210" s="15214">
        <v>58</v>
      </c>
      <c r="AE210" s="15667">
        <v>89</v>
      </c>
      <c r="AF210" s="16120">
        <v>10</v>
      </c>
      <c r="AG210" s="16573">
        <v>16</v>
      </c>
      <c r="AH210" s="17026">
        <v>14</v>
      </c>
      <c r="AI210" s="17479">
        <v>28</v>
      </c>
      <c r="AJ210" s="17932">
        <v>687</v>
      </c>
      <c r="AK210" s="18385">
        <v>26</v>
      </c>
      <c r="AL210" s="18838"/>
      <c r="AM210" s="19291"/>
      <c r="AS210" s="7752">
        <f t="shared" si="12"/>
        <v>154</v>
      </c>
      <c r="AT210" s="7752">
        <f t="shared" si="13"/>
        <v>781</v>
      </c>
      <c r="AV210" s="7758">
        <f t="shared" si="15"/>
        <v>0</v>
      </c>
      <c r="AW210" s="7758">
        <f t="shared" si="14"/>
        <v>5.0714285714285712</v>
      </c>
    </row>
    <row r="211" spans="1:49" ht="15" hidden="1" x14ac:dyDescent="0.25">
      <c r="A211" s="7967" t="s">
        <v>889</v>
      </c>
      <c r="B211" s="8420" t="s">
        <v>907</v>
      </c>
      <c r="C211" s="8873" t="s">
        <v>714</v>
      </c>
      <c r="D211" s="9326" t="s">
        <v>468</v>
      </c>
      <c r="E211" s="9779" t="s">
        <v>878</v>
      </c>
      <c r="G211" s="10232" t="s">
        <v>919</v>
      </c>
      <c r="T211" s="10685"/>
      <c r="U211" s="11138"/>
      <c r="V211" s="11591"/>
      <c r="W211" s="12044"/>
      <c r="X211" s="12497"/>
      <c r="Y211" s="12950">
        <v>56</v>
      </c>
      <c r="Z211" s="13403">
        <v>46</v>
      </c>
      <c r="AA211" s="13856">
        <v>57</v>
      </c>
      <c r="AB211" s="14309">
        <v>78</v>
      </c>
      <c r="AC211" s="14762">
        <v>47</v>
      </c>
      <c r="AD211" s="15215">
        <v>50</v>
      </c>
      <c r="AE211" s="15668">
        <v>82</v>
      </c>
      <c r="AF211" s="16121">
        <v>17</v>
      </c>
      <c r="AG211" s="16574">
        <v>30</v>
      </c>
      <c r="AH211" s="17027">
        <v>73</v>
      </c>
      <c r="AI211" s="17480">
        <v>42</v>
      </c>
      <c r="AJ211" s="17933">
        <v>60</v>
      </c>
      <c r="AK211" s="18386">
        <v>8</v>
      </c>
      <c r="AL211" s="18839"/>
      <c r="AM211" s="19292"/>
      <c r="AS211" s="7752">
        <f t="shared" si="12"/>
        <v>159</v>
      </c>
      <c r="AT211" s="7752">
        <f t="shared" si="13"/>
        <v>230</v>
      </c>
      <c r="AV211" s="7758">
        <f t="shared" si="15"/>
        <v>0</v>
      </c>
      <c r="AW211" s="7758">
        <f t="shared" si="14"/>
        <v>1.4465408805031446</v>
      </c>
    </row>
    <row r="212" spans="1:49" ht="15" hidden="1" x14ac:dyDescent="0.25">
      <c r="A212" s="7968" t="s">
        <v>889</v>
      </c>
      <c r="B212" s="8421" t="s">
        <v>777</v>
      </c>
      <c r="C212" s="8874" t="s">
        <v>714</v>
      </c>
      <c r="D212" s="9327" t="s">
        <v>468</v>
      </c>
      <c r="E212" s="9780" t="s">
        <v>878</v>
      </c>
      <c r="G212" s="10233" t="s">
        <v>919</v>
      </c>
      <c r="T212" s="10686"/>
      <c r="U212" s="11139"/>
      <c r="V212" s="11592"/>
      <c r="W212" s="12045"/>
      <c r="X212" s="12498"/>
      <c r="Y212" s="12951">
        <v>15</v>
      </c>
      <c r="Z212" s="13404">
        <v>5</v>
      </c>
      <c r="AA212" s="13857">
        <v>5</v>
      </c>
      <c r="AB212" s="14310">
        <v>4</v>
      </c>
      <c r="AC212" s="14763">
        <v>12</v>
      </c>
      <c r="AD212" s="15216">
        <v>21</v>
      </c>
      <c r="AE212" s="15669">
        <v>18</v>
      </c>
      <c r="AF212" s="16122">
        <v>6</v>
      </c>
      <c r="AG212" s="16575">
        <v>3</v>
      </c>
      <c r="AH212" s="17028">
        <v>8</v>
      </c>
      <c r="AI212" s="17481">
        <v>11</v>
      </c>
      <c r="AJ212" s="17934">
        <v>14</v>
      </c>
      <c r="AK212" s="18387">
        <v>14</v>
      </c>
      <c r="AL212" s="18840"/>
      <c r="AM212" s="19293"/>
      <c r="AS212" s="7752">
        <f t="shared" si="12"/>
        <v>25</v>
      </c>
      <c r="AT212" s="7752">
        <f t="shared" si="13"/>
        <v>56</v>
      </c>
      <c r="AV212" s="7758">
        <f t="shared" si="15"/>
        <v>0</v>
      </c>
      <c r="AW212" s="7758">
        <f t="shared" si="14"/>
        <v>2.2400000000000002</v>
      </c>
    </row>
    <row r="213" spans="1:49" ht="15" hidden="1" x14ac:dyDescent="0.25">
      <c r="A213" s="7969" t="s">
        <v>889</v>
      </c>
      <c r="B213" s="8422" t="s">
        <v>771</v>
      </c>
      <c r="C213" s="8875" t="s">
        <v>714</v>
      </c>
      <c r="D213" s="9328" t="s">
        <v>468</v>
      </c>
      <c r="E213" s="9781" t="s">
        <v>878</v>
      </c>
      <c r="G213" s="10234" t="s">
        <v>919</v>
      </c>
      <c r="T213" s="10687"/>
      <c r="U213" s="11140"/>
      <c r="V213" s="11593"/>
      <c r="W213" s="12046"/>
      <c r="X213" s="12499"/>
      <c r="Y213" s="12952"/>
      <c r="Z213" s="13405"/>
      <c r="AA213" s="13858"/>
      <c r="AB213" s="14311"/>
      <c r="AC213" s="14764"/>
      <c r="AD213" s="15217"/>
      <c r="AE213" s="15670"/>
      <c r="AF213" s="16123"/>
      <c r="AG213" s="16576"/>
      <c r="AH213" s="17029"/>
      <c r="AI213" s="17482"/>
      <c r="AJ213" s="17935"/>
      <c r="AK213" s="18388"/>
      <c r="AL213" s="18841">
        <v>7</v>
      </c>
      <c r="AM213" s="19294">
        <v>11</v>
      </c>
      <c r="AS213" s="7752">
        <f t="shared" si="12"/>
        <v>0</v>
      </c>
      <c r="AT213" s="7752">
        <f t="shared" si="13"/>
        <v>18</v>
      </c>
      <c r="AV213" s="7758" t="str">
        <f t="shared" si="15"/>
        <v/>
      </c>
      <c r="AW213" s="7758" t="str">
        <f t="shared" si="14"/>
        <v/>
      </c>
    </row>
    <row r="214" spans="1:49" ht="15" hidden="1" x14ac:dyDescent="0.25">
      <c r="A214" s="7970" t="s">
        <v>889</v>
      </c>
      <c r="B214" s="8423" t="s">
        <v>772</v>
      </c>
      <c r="C214" s="8876" t="s">
        <v>715</v>
      </c>
      <c r="D214" s="9329" t="s">
        <v>468</v>
      </c>
      <c r="E214" s="9782" t="s">
        <v>878</v>
      </c>
      <c r="G214" s="10235" t="s">
        <v>919</v>
      </c>
      <c r="T214" s="10688"/>
      <c r="U214" s="11141"/>
      <c r="V214" s="11594"/>
      <c r="W214" s="12047"/>
      <c r="X214" s="12500"/>
      <c r="Y214" s="12953">
        <v>28</v>
      </c>
      <c r="Z214" s="13406">
        <v>21</v>
      </c>
      <c r="AA214" s="13859">
        <v>12</v>
      </c>
      <c r="AB214" s="14312">
        <v>20</v>
      </c>
      <c r="AC214" s="14765">
        <v>11</v>
      </c>
      <c r="AD214" s="15218">
        <v>20</v>
      </c>
      <c r="AE214" s="15671">
        <v>42</v>
      </c>
      <c r="AF214" s="16124">
        <v>6</v>
      </c>
      <c r="AG214" s="16577">
        <v>8</v>
      </c>
      <c r="AH214" s="17030">
        <v>17</v>
      </c>
      <c r="AI214" s="17483">
        <v>8</v>
      </c>
      <c r="AJ214" s="17936">
        <v>1</v>
      </c>
      <c r="AK214" s="18389">
        <v>6</v>
      </c>
      <c r="AL214" s="18842">
        <v>12</v>
      </c>
      <c r="AM214" s="19295">
        <v>9</v>
      </c>
      <c r="AS214" s="7752">
        <f t="shared" si="12"/>
        <v>61</v>
      </c>
      <c r="AT214" s="7752">
        <f t="shared" si="13"/>
        <v>67</v>
      </c>
      <c r="AV214" s="7758">
        <f t="shared" si="15"/>
        <v>0.75</v>
      </c>
      <c r="AW214" s="7758">
        <f t="shared" si="14"/>
        <v>1.098360655737705</v>
      </c>
    </row>
    <row r="215" spans="1:49" ht="15" hidden="1" x14ac:dyDescent="0.25">
      <c r="A215" s="7971" t="s">
        <v>889</v>
      </c>
      <c r="B215" s="8424" t="s">
        <v>908</v>
      </c>
      <c r="C215" s="8877" t="s">
        <v>715</v>
      </c>
      <c r="D215" s="9330" t="s">
        <v>468</v>
      </c>
      <c r="E215" s="9783" t="s">
        <v>878</v>
      </c>
      <c r="G215" s="10236" t="s">
        <v>919</v>
      </c>
      <c r="T215" s="10689"/>
      <c r="U215" s="11142"/>
      <c r="V215" s="11595"/>
      <c r="W215" s="12048"/>
      <c r="X215" s="12501"/>
      <c r="Y215" s="12954">
        <v>16</v>
      </c>
      <c r="Z215" s="13407">
        <v>20</v>
      </c>
      <c r="AA215" s="13860">
        <v>33</v>
      </c>
      <c r="AB215" s="14313">
        <v>3</v>
      </c>
      <c r="AC215" s="14766">
        <v>2</v>
      </c>
      <c r="AD215" s="15219">
        <v>3</v>
      </c>
      <c r="AE215" s="15672">
        <v>1</v>
      </c>
      <c r="AF215" s="16125">
        <v>2</v>
      </c>
      <c r="AG215" s="16578">
        <v>0</v>
      </c>
      <c r="AH215" s="17031">
        <v>0</v>
      </c>
      <c r="AI215" s="17484">
        <v>1</v>
      </c>
      <c r="AJ215" s="17937">
        <v>1</v>
      </c>
      <c r="AK215" s="18390">
        <v>1</v>
      </c>
      <c r="AL215" s="18843"/>
      <c r="AM215" s="19296"/>
      <c r="AS215" s="7752">
        <f t="shared" si="12"/>
        <v>69</v>
      </c>
      <c r="AT215" s="7752">
        <f t="shared" si="13"/>
        <v>5</v>
      </c>
      <c r="AV215" s="7758">
        <f t="shared" si="15"/>
        <v>0</v>
      </c>
      <c r="AW215" s="7758">
        <f t="shared" si="14"/>
        <v>7.2463768115942032E-2</v>
      </c>
    </row>
    <row r="216" spans="1:49" ht="15" hidden="1" x14ac:dyDescent="0.25">
      <c r="A216" s="7972" t="s">
        <v>889</v>
      </c>
      <c r="B216" s="8425" t="s">
        <v>773</v>
      </c>
      <c r="C216" s="8878" t="s">
        <v>715</v>
      </c>
      <c r="D216" s="9331" t="s">
        <v>468</v>
      </c>
      <c r="E216" s="9784" t="s">
        <v>878</v>
      </c>
      <c r="G216" s="10237" t="s">
        <v>919</v>
      </c>
      <c r="T216" s="10690"/>
      <c r="U216" s="11143"/>
      <c r="V216" s="11596"/>
      <c r="W216" s="12049"/>
      <c r="X216" s="12502"/>
      <c r="Y216" s="12955"/>
      <c r="Z216" s="13408"/>
      <c r="AA216" s="13861"/>
      <c r="AB216" s="14314"/>
      <c r="AC216" s="14767"/>
      <c r="AD216" s="15220">
        <v>69</v>
      </c>
      <c r="AE216" s="15673">
        <v>159</v>
      </c>
      <c r="AF216" s="16126">
        <v>111</v>
      </c>
      <c r="AG216" s="16579">
        <v>127</v>
      </c>
      <c r="AH216" s="17032">
        <v>285</v>
      </c>
      <c r="AI216" s="17485">
        <v>253</v>
      </c>
      <c r="AJ216" s="17938">
        <v>235</v>
      </c>
      <c r="AK216" s="18391">
        <v>515</v>
      </c>
      <c r="AL216" s="18844">
        <v>261</v>
      </c>
      <c r="AM216" s="19297">
        <v>259</v>
      </c>
      <c r="AS216" s="7752">
        <f t="shared" si="12"/>
        <v>0</v>
      </c>
      <c r="AT216" s="7752">
        <f t="shared" si="13"/>
        <v>2046</v>
      </c>
      <c r="AV216" s="7758" t="str">
        <f t="shared" si="15"/>
        <v/>
      </c>
      <c r="AW216" s="7758" t="str">
        <f t="shared" si="14"/>
        <v/>
      </c>
    </row>
    <row r="217" spans="1:49" ht="15" hidden="1" x14ac:dyDescent="0.25">
      <c r="A217" s="7973" t="s">
        <v>889</v>
      </c>
      <c r="B217" s="8426" t="s">
        <v>774</v>
      </c>
      <c r="C217" s="8879" t="s">
        <v>715</v>
      </c>
      <c r="D217" s="9332" t="s">
        <v>468</v>
      </c>
      <c r="E217" s="9785" t="s">
        <v>878</v>
      </c>
      <c r="G217" s="10238" t="s">
        <v>919</v>
      </c>
      <c r="T217" s="10691"/>
      <c r="U217" s="11144"/>
      <c r="V217" s="11597"/>
      <c r="W217" s="12050"/>
      <c r="X217" s="12503"/>
      <c r="Y217" s="12956"/>
      <c r="Z217" s="13409"/>
      <c r="AA217" s="13862"/>
      <c r="AB217" s="14315">
        <v>48</v>
      </c>
      <c r="AC217" s="14768">
        <v>68</v>
      </c>
      <c r="AD217" s="15221">
        <v>99</v>
      </c>
      <c r="AE217" s="15674">
        <v>132</v>
      </c>
      <c r="AF217" s="16127">
        <v>80</v>
      </c>
      <c r="AG217" s="16580">
        <v>66</v>
      </c>
      <c r="AH217" s="17033">
        <v>100</v>
      </c>
      <c r="AI217" s="17486">
        <v>149</v>
      </c>
      <c r="AJ217" s="17939">
        <v>155</v>
      </c>
      <c r="AK217" s="18392">
        <v>225</v>
      </c>
      <c r="AL217" s="18845">
        <v>142</v>
      </c>
      <c r="AM217" s="19298">
        <v>132</v>
      </c>
      <c r="AS217" s="7752">
        <f t="shared" si="12"/>
        <v>0</v>
      </c>
      <c r="AT217" s="7752">
        <f t="shared" si="13"/>
        <v>1049</v>
      </c>
      <c r="AV217" s="7758" t="str">
        <f t="shared" si="15"/>
        <v/>
      </c>
      <c r="AW217" s="7758" t="str">
        <f t="shared" si="14"/>
        <v/>
      </c>
    </row>
    <row r="218" spans="1:49" ht="15" hidden="1" x14ac:dyDescent="0.25">
      <c r="A218" s="7974" t="s">
        <v>889</v>
      </c>
      <c r="B218" s="8427" t="s">
        <v>909</v>
      </c>
      <c r="C218" s="8880" t="s">
        <v>715</v>
      </c>
      <c r="D218" s="9333" t="s">
        <v>468</v>
      </c>
      <c r="E218" s="9786" t="s">
        <v>878</v>
      </c>
      <c r="G218" s="10239" t="s">
        <v>919</v>
      </c>
      <c r="T218" s="10692"/>
      <c r="U218" s="11145"/>
      <c r="V218" s="11598"/>
      <c r="W218" s="12051"/>
      <c r="X218" s="12504"/>
      <c r="Y218" s="12957">
        <v>15</v>
      </c>
      <c r="Z218" s="13410">
        <v>18</v>
      </c>
      <c r="AA218" s="13863">
        <v>11</v>
      </c>
      <c r="AB218" s="14316">
        <v>40</v>
      </c>
      <c r="AC218" s="14769">
        <v>29</v>
      </c>
      <c r="AD218" s="15222">
        <v>12</v>
      </c>
      <c r="AE218" s="15675">
        <v>10</v>
      </c>
      <c r="AF218" s="16128">
        <v>2</v>
      </c>
      <c r="AG218" s="16581">
        <v>4</v>
      </c>
      <c r="AH218" s="17034">
        <v>2</v>
      </c>
      <c r="AI218" s="17487">
        <v>4</v>
      </c>
      <c r="AJ218" s="17940">
        <v>4</v>
      </c>
      <c r="AK218" s="18393">
        <v>5</v>
      </c>
      <c r="AL218" s="18846"/>
      <c r="AM218" s="19299"/>
      <c r="AS218" s="7752">
        <f t="shared" si="12"/>
        <v>44</v>
      </c>
      <c r="AT218" s="7752">
        <f t="shared" si="13"/>
        <v>21</v>
      </c>
      <c r="AV218" s="7758">
        <f t="shared" si="15"/>
        <v>0</v>
      </c>
      <c r="AW218" s="7758">
        <f t="shared" si="14"/>
        <v>0.47727272727272729</v>
      </c>
    </row>
    <row r="219" spans="1:49" ht="15" hidden="1" x14ac:dyDescent="0.25">
      <c r="A219" s="7975" t="s">
        <v>889</v>
      </c>
      <c r="B219" s="8428" t="s">
        <v>811</v>
      </c>
      <c r="C219" s="8881" t="s">
        <v>716</v>
      </c>
      <c r="D219" s="9334" t="s">
        <v>468</v>
      </c>
      <c r="E219" s="9787" t="s">
        <v>878</v>
      </c>
      <c r="G219" s="10240" t="s">
        <v>919</v>
      </c>
      <c r="T219" s="10693"/>
      <c r="U219" s="11146"/>
      <c r="V219" s="11599"/>
      <c r="W219" s="12052"/>
      <c r="X219" s="12505"/>
      <c r="Y219" s="12958"/>
      <c r="Z219" s="13411"/>
      <c r="AA219" s="13864"/>
      <c r="AB219" s="14317"/>
      <c r="AC219" s="14770"/>
      <c r="AD219" s="15223"/>
      <c r="AE219" s="15676">
        <v>19</v>
      </c>
      <c r="AF219" s="16129"/>
      <c r="AG219" s="16582"/>
      <c r="AH219" s="17035"/>
      <c r="AI219" s="17488"/>
      <c r="AJ219" s="17941"/>
      <c r="AK219" s="18394"/>
      <c r="AL219" s="18847"/>
      <c r="AM219" s="19300"/>
      <c r="AS219" s="7752">
        <f t="shared" si="12"/>
        <v>0</v>
      </c>
      <c r="AT219" s="7752">
        <f t="shared" si="13"/>
        <v>0</v>
      </c>
      <c r="AV219" s="7758" t="str">
        <f t="shared" si="15"/>
        <v/>
      </c>
      <c r="AW219" s="7758" t="str">
        <f t="shared" si="14"/>
        <v/>
      </c>
    </row>
    <row r="220" spans="1:49" ht="15" hidden="1" x14ac:dyDescent="0.25">
      <c r="A220" s="7976" t="s">
        <v>889</v>
      </c>
      <c r="B220" s="8429" t="s">
        <v>775</v>
      </c>
      <c r="C220" s="8882" t="s">
        <v>716</v>
      </c>
      <c r="D220" s="9335" t="s">
        <v>468</v>
      </c>
      <c r="E220" s="9788" t="s">
        <v>878</v>
      </c>
      <c r="G220" s="10241" t="s">
        <v>919</v>
      </c>
      <c r="T220" s="10694"/>
      <c r="U220" s="11147"/>
      <c r="V220" s="11600"/>
      <c r="W220" s="12053"/>
      <c r="X220" s="12506"/>
      <c r="Y220" s="12959"/>
      <c r="Z220" s="13412"/>
      <c r="AA220" s="13865"/>
      <c r="AB220" s="14318"/>
      <c r="AC220" s="14771"/>
      <c r="AD220" s="15224"/>
      <c r="AE220" s="15677"/>
      <c r="AF220" s="16130"/>
      <c r="AG220" s="16583"/>
      <c r="AH220" s="17036"/>
      <c r="AI220" s="17489"/>
      <c r="AJ220" s="17942"/>
      <c r="AK220" s="18395"/>
      <c r="AL220" s="18848">
        <v>18</v>
      </c>
      <c r="AM220" s="19301">
        <v>34</v>
      </c>
      <c r="AS220" s="7752">
        <f t="shared" si="12"/>
        <v>0</v>
      </c>
      <c r="AT220" s="7752">
        <f t="shared" si="13"/>
        <v>52</v>
      </c>
      <c r="AV220" s="7758" t="str">
        <f t="shared" si="15"/>
        <v/>
      </c>
      <c r="AW220" s="7758" t="str">
        <f t="shared" si="14"/>
        <v/>
      </c>
    </row>
    <row r="221" spans="1:49" ht="15" hidden="1" x14ac:dyDescent="0.25">
      <c r="A221" s="7977" t="s">
        <v>889</v>
      </c>
      <c r="B221" s="8430" t="s">
        <v>747</v>
      </c>
      <c r="C221" s="8883" t="s">
        <v>716</v>
      </c>
      <c r="D221" s="9336" t="s">
        <v>468</v>
      </c>
      <c r="E221" s="9789" t="s">
        <v>878</v>
      </c>
      <c r="G221" s="10242" t="s">
        <v>919</v>
      </c>
      <c r="T221" s="10695"/>
      <c r="U221" s="11148"/>
      <c r="V221" s="11601"/>
      <c r="W221" s="12054"/>
      <c r="X221" s="12507"/>
      <c r="Y221" s="12960"/>
      <c r="Z221" s="13413"/>
      <c r="AA221" s="13866"/>
      <c r="AB221" s="14319"/>
      <c r="AC221" s="14772"/>
      <c r="AD221" s="15225"/>
      <c r="AE221" s="15678"/>
      <c r="AF221" s="16131"/>
      <c r="AG221" s="16584">
        <v>2</v>
      </c>
      <c r="AH221" s="17037">
        <v>7</v>
      </c>
      <c r="AI221" s="17490">
        <v>6</v>
      </c>
      <c r="AJ221" s="17943">
        <v>21</v>
      </c>
      <c r="AK221" s="18396">
        <v>10</v>
      </c>
      <c r="AL221" s="18849"/>
      <c r="AM221" s="19302"/>
      <c r="AS221" s="7752">
        <f t="shared" si="12"/>
        <v>0</v>
      </c>
      <c r="AT221" s="7752">
        <f t="shared" si="13"/>
        <v>46</v>
      </c>
      <c r="AV221" s="7758" t="str">
        <f t="shared" si="15"/>
        <v/>
      </c>
      <c r="AW221" s="7758" t="str">
        <f t="shared" si="14"/>
        <v/>
      </c>
    </row>
    <row r="222" spans="1:49" ht="15" hidden="1" x14ac:dyDescent="0.25">
      <c r="A222" s="7978" t="s">
        <v>889</v>
      </c>
      <c r="B222" s="8431" t="s">
        <v>776</v>
      </c>
      <c r="C222" s="8884" t="s">
        <v>716</v>
      </c>
      <c r="D222" s="9337" t="s">
        <v>468</v>
      </c>
      <c r="E222" s="9790" t="s">
        <v>878</v>
      </c>
      <c r="G222" s="10243" t="s">
        <v>919</v>
      </c>
      <c r="T222" s="10696"/>
      <c r="U222" s="11149"/>
      <c r="V222" s="11602"/>
      <c r="W222" s="12055"/>
      <c r="X222" s="12508"/>
      <c r="Y222" s="12961">
        <v>66</v>
      </c>
      <c r="Z222" s="13414">
        <v>57</v>
      </c>
      <c r="AA222" s="13867">
        <v>48</v>
      </c>
      <c r="AB222" s="14320">
        <v>80</v>
      </c>
      <c r="AC222" s="14773">
        <v>57</v>
      </c>
      <c r="AD222" s="15226">
        <v>77</v>
      </c>
      <c r="AE222" s="15679">
        <v>77</v>
      </c>
      <c r="AF222" s="16132">
        <v>15</v>
      </c>
      <c r="AG222" s="16585">
        <v>24</v>
      </c>
      <c r="AH222" s="17038">
        <v>41</v>
      </c>
      <c r="AI222" s="17491">
        <v>37</v>
      </c>
      <c r="AJ222" s="17944">
        <v>17</v>
      </c>
      <c r="AK222" s="18397">
        <v>12</v>
      </c>
      <c r="AL222" s="18850">
        <v>14</v>
      </c>
      <c r="AM222" s="19303">
        <v>5</v>
      </c>
      <c r="AS222" s="7752">
        <f t="shared" si="12"/>
        <v>171</v>
      </c>
      <c r="AT222" s="7752">
        <f t="shared" si="13"/>
        <v>165</v>
      </c>
      <c r="AV222" s="7758">
        <f t="shared" si="15"/>
        <v>0.10416666666666667</v>
      </c>
      <c r="AW222" s="7758">
        <f t="shared" si="14"/>
        <v>0.96491228070175439</v>
      </c>
    </row>
    <row r="223" spans="1:49" ht="15" hidden="1" x14ac:dyDescent="0.25">
      <c r="A223" s="7979" t="s">
        <v>889</v>
      </c>
      <c r="B223" s="8432" t="s">
        <v>910</v>
      </c>
      <c r="C223" s="8885" t="s">
        <v>716</v>
      </c>
      <c r="D223" s="9338" t="s">
        <v>468</v>
      </c>
      <c r="E223" s="9791" t="s">
        <v>878</v>
      </c>
      <c r="G223" s="10244" t="s">
        <v>919</v>
      </c>
      <c r="T223" s="10697"/>
      <c r="U223" s="11150"/>
      <c r="V223" s="11603"/>
      <c r="W223" s="12056"/>
      <c r="X223" s="12509"/>
      <c r="Y223" s="12962">
        <v>1</v>
      </c>
      <c r="Z223" s="13415">
        <v>5</v>
      </c>
      <c r="AA223" s="13868">
        <v>2</v>
      </c>
      <c r="AB223" s="14321">
        <v>7</v>
      </c>
      <c r="AC223" s="14774">
        <v>7</v>
      </c>
      <c r="AD223" s="15227">
        <v>4</v>
      </c>
      <c r="AE223" s="15680">
        <v>3</v>
      </c>
      <c r="AF223" s="16133">
        <v>0</v>
      </c>
      <c r="AG223" s="16586"/>
      <c r="AH223" s="17039"/>
      <c r="AI223" s="17492"/>
      <c r="AJ223" s="17945"/>
      <c r="AK223" s="18398"/>
      <c r="AL223" s="18851"/>
      <c r="AM223" s="19304"/>
      <c r="AS223" s="7752">
        <f t="shared" si="12"/>
        <v>8</v>
      </c>
      <c r="AT223" s="7752">
        <f t="shared" si="13"/>
        <v>0</v>
      </c>
      <c r="AV223" s="7758">
        <f t="shared" si="15"/>
        <v>0</v>
      </c>
      <c r="AW223" s="7758">
        <f t="shared" si="14"/>
        <v>0</v>
      </c>
    </row>
    <row r="224" spans="1:49" ht="15" hidden="1" x14ac:dyDescent="0.25">
      <c r="A224" s="7980" t="s">
        <v>889</v>
      </c>
      <c r="B224" s="8433" t="s">
        <v>777</v>
      </c>
      <c r="C224" s="8886" t="s">
        <v>716</v>
      </c>
      <c r="D224" s="9339" t="s">
        <v>468</v>
      </c>
      <c r="E224" s="9792" t="s">
        <v>878</v>
      </c>
      <c r="G224" s="10245" t="s">
        <v>919</v>
      </c>
      <c r="T224" s="10698"/>
      <c r="U224" s="11151"/>
      <c r="V224" s="11604"/>
      <c r="W224" s="12057"/>
      <c r="X224" s="12510"/>
      <c r="Y224" s="12963"/>
      <c r="Z224" s="13416"/>
      <c r="AA224" s="13869"/>
      <c r="AB224" s="14322"/>
      <c r="AC224" s="14775"/>
      <c r="AD224" s="15228"/>
      <c r="AE224" s="15681"/>
      <c r="AF224" s="16134"/>
      <c r="AG224" s="16587"/>
      <c r="AH224" s="17040"/>
      <c r="AI224" s="17493"/>
      <c r="AJ224" s="17946"/>
      <c r="AK224" s="18399"/>
      <c r="AL224" s="18852">
        <v>9</v>
      </c>
      <c r="AM224" s="19305">
        <v>13</v>
      </c>
      <c r="AS224" s="7752">
        <f t="shared" si="12"/>
        <v>0</v>
      </c>
      <c r="AT224" s="7752">
        <f t="shared" si="13"/>
        <v>22</v>
      </c>
      <c r="AV224" s="7758" t="str">
        <f t="shared" si="15"/>
        <v/>
      </c>
      <c r="AW224" s="7758" t="str">
        <f t="shared" si="14"/>
        <v/>
      </c>
    </row>
    <row r="225" spans="1:49" ht="15" hidden="1" x14ac:dyDescent="0.25">
      <c r="A225" s="7981" t="s">
        <v>889</v>
      </c>
      <c r="B225" s="8434" t="s">
        <v>771</v>
      </c>
      <c r="C225" s="8887" t="s">
        <v>716</v>
      </c>
      <c r="D225" s="9340" t="s">
        <v>468</v>
      </c>
      <c r="E225" s="9793" t="s">
        <v>878</v>
      </c>
      <c r="G225" s="10246" t="s">
        <v>919</v>
      </c>
      <c r="T225" s="10699"/>
      <c r="U225" s="11152"/>
      <c r="V225" s="11605"/>
      <c r="W225" s="12058"/>
      <c r="X225" s="12511"/>
      <c r="Y225" s="12964">
        <v>24</v>
      </c>
      <c r="Z225" s="13417">
        <v>21</v>
      </c>
      <c r="AA225" s="13870">
        <v>11</v>
      </c>
      <c r="AB225" s="14323">
        <v>34</v>
      </c>
      <c r="AC225" s="14776">
        <v>19</v>
      </c>
      <c r="AD225" s="15229">
        <v>15</v>
      </c>
      <c r="AE225" s="15682">
        <v>27</v>
      </c>
      <c r="AF225" s="16135">
        <v>3</v>
      </c>
      <c r="AG225" s="16588">
        <v>7</v>
      </c>
      <c r="AH225" s="17041">
        <v>5</v>
      </c>
      <c r="AI225" s="17494">
        <v>15</v>
      </c>
      <c r="AJ225" s="17947">
        <v>10</v>
      </c>
      <c r="AK225" s="18400">
        <v>18</v>
      </c>
      <c r="AL225" s="18853"/>
      <c r="AM225" s="19306"/>
      <c r="AS225" s="7752">
        <f t="shared" si="12"/>
        <v>56</v>
      </c>
      <c r="AT225" s="7752">
        <f t="shared" si="13"/>
        <v>58</v>
      </c>
      <c r="AV225" s="7758">
        <f t="shared" si="15"/>
        <v>0</v>
      </c>
      <c r="AW225" s="7758">
        <f t="shared" si="14"/>
        <v>1.0357142857142858</v>
      </c>
    </row>
    <row r="226" spans="1:49" ht="15" hidden="1" x14ac:dyDescent="0.25">
      <c r="A226" s="7982" t="s">
        <v>889</v>
      </c>
      <c r="B226" s="8435" t="s">
        <v>778</v>
      </c>
      <c r="C226" s="8888" t="s">
        <v>717</v>
      </c>
      <c r="D226" s="9341" t="s">
        <v>468</v>
      </c>
      <c r="E226" s="9794" t="s">
        <v>878</v>
      </c>
      <c r="G226" s="10247" t="s">
        <v>919</v>
      </c>
      <c r="T226" s="10700"/>
      <c r="U226" s="11153"/>
      <c r="V226" s="11606"/>
      <c r="W226" s="12059"/>
      <c r="X226" s="12512"/>
      <c r="Y226" s="12965"/>
      <c r="Z226" s="13418"/>
      <c r="AA226" s="13871"/>
      <c r="AB226" s="14324"/>
      <c r="AC226" s="14777"/>
      <c r="AD226" s="15230"/>
      <c r="AE226" s="15683"/>
      <c r="AF226" s="16136"/>
      <c r="AG226" s="16589"/>
      <c r="AH226" s="17042"/>
      <c r="AI226" s="17495"/>
      <c r="AJ226" s="17948"/>
      <c r="AK226" s="18401"/>
      <c r="AL226" s="18854">
        <v>2</v>
      </c>
      <c r="AM226" s="19307">
        <v>17</v>
      </c>
      <c r="AS226" s="7752">
        <f t="shared" si="12"/>
        <v>0</v>
      </c>
      <c r="AT226" s="7752">
        <f t="shared" si="13"/>
        <v>19</v>
      </c>
      <c r="AV226" s="7758" t="str">
        <f t="shared" si="15"/>
        <v/>
      </c>
      <c r="AW226" s="7758" t="str">
        <f t="shared" si="14"/>
        <v/>
      </c>
    </row>
    <row r="227" spans="1:49" ht="15" hidden="1" x14ac:dyDescent="0.25">
      <c r="A227" s="7983" t="s">
        <v>889</v>
      </c>
      <c r="B227" s="8436" t="s">
        <v>779</v>
      </c>
      <c r="C227" s="8889" t="s">
        <v>717</v>
      </c>
      <c r="D227" s="9342" t="s">
        <v>468</v>
      </c>
      <c r="E227" s="9795" t="s">
        <v>878</v>
      </c>
      <c r="G227" s="10248" t="s">
        <v>919</v>
      </c>
      <c r="T227" s="10701"/>
      <c r="U227" s="11154"/>
      <c r="V227" s="11607"/>
      <c r="W227" s="12060"/>
      <c r="X227" s="12513"/>
      <c r="Y227" s="12966"/>
      <c r="Z227" s="13419"/>
      <c r="AA227" s="13872"/>
      <c r="AB227" s="14325"/>
      <c r="AC227" s="14778"/>
      <c r="AD227" s="15231"/>
      <c r="AE227" s="15684"/>
      <c r="AF227" s="16137"/>
      <c r="AG227" s="16590"/>
      <c r="AH227" s="17043"/>
      <c r="AI227" s="17496"/>
      <c r="AJ227" s="17949"/>
      <c r="AK227" s="18402"/>
      <c r="AL227" s="18855"/>
      <c r="AM227" s="19308">
        <v>4</v>
      </c>
      <c r="AS227" s="7752">
        <f t="shared" si="12"/>
        <v>0</v>
      </c>
      <c r="AT227" s="7752">
        <f t="shared" si="13"/>
        <v>4</v>
      </c>
      <c r="AV227" s="7758" t="str">
        <f t="shared" si="15"/>
        <v/>
      </c>
      <c r="AW227" s="7758" t="str">
        <f t="shared" si="14"/>
        <v/>
      </c>
    </row>
    <row r="228" spans="1:49" ht="15" hidden="1" x14ac:dyDescent="0.25">
      <c r="A228" s="7984" t="s">
        <v>889</v>
      </c>
      <c r="B228" s="8437" t="s">
        <v>780</v>
      </c>
      <c r="C228" s="8890" t="s">
        <v>717</v>
      </c>
      <c r="D228" s="9343" t="s">
        <v>468</v>
      </c>
      <c r="E228" s="9796" t="s">
        <v>878</v>
      </c>
      <c r="G228" s="10249" t="s">
        <v>919</v>
      </c>
      <c r="T228" s="10702"/>
      <c r="U228" s="11155"/>
      <c r="V228" s="11608"/>
      <c r="W228" s="12061"/>
      <c r="X228" s="12514"/>
      <c r="Y228" s="12967"/>
      <c r="Z228" s="13420"/>
      <c r="AA228" s="13873"/>
      <c r="AB228" s="14326"/>
      <c r="AC228" s="14779"/>
      <c r="AD228" s="15232"/>
      <c r="AE228" s="15685"/>
      <c r="AF228" s="16138"/>
      <c r="AG228" s="16591"/>
      <c r="AH228" s="17044"/>
      <c r="AI228" s="17497"/>
      <c r="AJ228" s="17950"/>
      <c r="AK228" s="18403"/>
      <c r="AL228" s="18856">
        <v>2</v>
      </c>
      <c r="AM228" s="19309">
        <v>9</v>
      </c>
      <c r="AS228" s="7752">
        <f t="shared" si="12"/>
        <v>0</v>
      </c>
      <c r="AT228" s="7752">
        <f t="shared" si="13"/>
        <v>11</v>
      </c>
      <c r="AV228" s="7758" t="str">
        <f t="shared" si="15"/>
        <v/>
      </c>
      <c r="AW228" s="7758" t="str">
        <f t="shared" si="14"/>
        <v/>
      </c>
    </row>
    <row r="229" spans="1:49" ht="15" hidden="1" x14ac:dyDescent="0.25">
      <c r="A229" s="7985" t="s">
        <v>889</v>
      </c>
      <c r="B229" s="8438" t="s">
        <v>769</v>
      </c>
      <c r="C229" s="8891" t="s">
        <v>700</v>
      </c>
      <c r="D229" s="9344" t="s">
        <v>468</v>
      </c>
      <c r="E229" s="9797" t="s">
        <v>878</v>
      </c>
      <c r="G229" s="10250" t="s">
        <v>919</v>
      </c>
      <c r="T229" s="10703">
        <v>10</v>
      </c>
      <c r="U229" s="11156">
        <v>11</v>
      </c>
      <c r="V229" s="11609">
        <v>10</v>
      </c>
      <c r="W229" s="12062">
        <v>26</v>
      </c>
      <c r="X229" s="12515">
        <v>7</v>
      </c>
      <c r="Y229" s="12968"/>
      <c r="Z229" s="13421"/>
      <c r="AA229" s="13874"/>
      <c r="AB229" s="14327"/>
      <c r="AC229" s="14780"/>
      <c r="AD229" s="15233"/>
      <c r="AE229" s="15686"/>
      <c r="AF229" s="16139"/>
      <c r="AG229" s="16592"/>
      <c r="AH229" s="17045"/>
      <c r="AI229" s="17498"/>
      <c r="AJ229" s="17951"/>
      <c r="AK229" s="18404"/>
      <c r="AL229" s="18857"/>
      <c r="AM229" s="19310"/>
      <c r="AS229" s="7752">
        <f t="shared" si="12"/>
        <v>64</v>
      </c>
      <c r="AT229" s="7752">
        <f t="shared" si="13"/>
        <v>0</v>
      </c>
      <c r="AV229" s="7758" t="str">
        <f t="shared" si="15"/>
        <v/>
      </c>
      <c r="AW229" s="7758">
        <f t="shared" si="14"/>
        <v>0</v>
      </c>
    </row>
    <row r="230" spans="1:49" ht="15" hidden="1" x14ac:dyDescent="0.25">
      <c r="A230" s="7986" t="s">
        <v>889</v>
      </c>
      <c r="B230" s="8439" t="s">
        <v>772</v>
      </c>
      <c r="C230" s="8892" t="s">
        <v>700</v>
      </c>
      <c r="D230" s="9345" t="s">
        <v>468</v>
      </c>
      <c r="E230" s="9798" t="s">
        <v>878</v>
      </c>
      <c r="G230" s="10251" t="s">
        <v>919</v>
      </c>
      <c r="T230" s="10704">
        <v>16</v>
      </c>
      <c r="U230" s="11157">
        <v>7</v>
      </c>
      <c r="V230" s="11610">
        <v>21</v>
      </c>
      <c r="W230" s="12063">
        <v>17</v>
      </c>
      <c r="X230" s="12516">
        <v>19</v>
      </c>
      <c r="Y230" s="12969"/>
      <c r="Z230" s="13422"/>
      <c r="AA230" s="13875"/>
      <c r="AB230" s="14328"/>
      <c r="AC230" s="14781"/>
      <c r="AD230" s="15234"/>
      <c r="AE230" s="15687"/>
      <c r="AF230" s="16140"/>
      <c r="AG230" s="16593"/>
      <c r="AH230" s="17046"/>
      <c r="AI230" s="17499"/>
      <c r="AJ230" s="17952"/>
      <c r="AK230" s="18405"/>
      <c r="AL230" s="18858"/>
      <c r="AM230" s="19311"/>
      <c r="AS230" s="7752">
        <f t="shared" si="12"/>
        <v>80</v>
      </c>
      <c r="AT230" s="7752">
        <f t="shared" si="13"/>
        <v>0</v>
      </c>
      <c r="AV230" s="7758" t="str">
        <f t="shared" si="15"/>
        <v/>
      </c>
      <c r="AW230" s="7758">
        <f t="shared" si="14"/>
        <v>0</v>
      </c>
    </row>
    <row r="231" spans="1:49" ht="15" hidden="1" x14ac:dyDescent="0.25">
      <c r="A231" s="7987" t="s">
        <v>889</v>
      </c>
      <c r="B231" s="8440" t="s">
        <v>908</v>
      </c>
      <c r="C231" s="8893" t="s">
        <v>700</v>
      </c>
      <c r="D231" s="9346" t="s">
        <v>468</v>
      </c>
      <c r="E231" s="9799" t="s">
        <v>878</v>
      </c>
      <c r="G231" s="10252" t="s">
        <v>919</v>
      </c>
      <c r="T231" s="10705">
        <v>0</v>
      </c>
      <c r="U231" s="11158">
        <v>3</v>
      </c>
      <c r="V231" s="11611">
        <v>5</v>
      </c>
      <c r="W231" s="12064">
        <v>54</v>
      </c>
      <c r="X231" s="12517">
        <v>18</v>
      </c>
      <c r="Y231" s="12970"/>
      <c r="Z231" s="13423"/>
      <c r="AA231" s="13876"/>
      <c r="AB231" s="14329"/>
      <c r="AC231" s="14782"/>
      <c r="AD231" s="15235"/>
      <c r="AE231" s="15688"/>
      <c r="AF231" s="16141"/>
      <c r="AG231" s="16594"/>
      <c r="AH231" s="17047"/>
      <c r="AI231" s="17500"/>
      <c r="AJ231" s="17953"/>
      <c r="AK231" s="18406"/>
      <c r="AL231" s="18859"/>
      <c r="AM231" s="19312"/>
      <c r="AS231" s="7752">
        <f t="shared" si="12"/>
        <v>80</v>
      </c>
      <c r="AT231" s="7752">
        <f t="shared" si="13"/>
        <v>0</v>
      </c>
      <c r="AV231" s="7758" t="str">
        <f t="shared" si="15"/>
        <v/>
      </c>
      <c r="AW231" s="7758">
        <f t="shared" si="14"/>
        <v>0</v>
      </c>
    </row>
    <row r="232" spans="1:49" ht="15" hidden="1" x14ac:dyDescent="0.25">
      <c r="A232" s="7988" t="s">
        <v>889</v>
      </c>
      <c r="B232" s="8441" t="s">
        <v>901</v>
      </c>
      <c r="C232" s="8894" t="s">
        <v>700</v>
      </c>
      <c r="D232" s="9347" t="s">
        <v>468</v>
      </c>
      <c r="E232" s="9800" t="s">
        <v>878</v>
      </c>
      <c r="G232" s="10253" t="s">
        <v>919</v>
      </c>
      <c r="T232" s="10706">
        <v>6</v>
      </c>
      <c r="U232" s="11159">
        <v>1</v>
      </c>
      <c r="V232" s="11612">
        <v>17</v>
      </c>
      <c r="W232" s="12065">
        <v>5</v>
      </c>
      <c r="X232" s="12518">
        <v>9</v>
      </c>
      <c r="Y232" s="12971">
        <v>22</v>
      </c>
      <c r="Z232" s="13424">
        <v>22</v>
      </c>
      <c r="AA232" s="13877">
        <v>18</v>
      </c>
      <c r="AB232" s="14330">
        <v>18</v>
      </c>
      <c r="AC232" s="14783"/>
      <c r="AD232" s="15236"/>
      <c r="AE232" s="15689"/>
      <c r="AF232" s="16142"/>
      <c r="AG232" s="16595"/>
      <c r="AH232" s="17048"/>
      <c r="AI232" s="17501"/>
      <c r="AJ232" s="17954"/>
      <c r="AK232" s="18407"/>
      <c r="AL232" s="18860"/>
      <c r="AM232" s="19313"/>
      <c r="AS232" s="7752">
        <f t="shared" si="12"/>
        <v>100</v>
      </c>
      <c r="AT232" s="7752">
        <f t="shared" si="13"/>
        <v>0</v>
      </c>
      <c r="AV232" s="7758">
        <f t="shared" si="15"/>
        <v>0</v>
      </c>
      <c r="AW232" s="7758">
        <f t="shared" si="14"/>
        <v>0</v>
      </c>
    </row>
    <row r="233" spans="1:49" ht="15" hidden="1" x14ac:dyDescent="0.25">
      <c r="A233" s="7989" t="s">
        <v>889</v>
      </c>
      <c r="B233" s="8442" t="s">
        <v>745</v>
      </c>
      <c r="C233" s="8895" t="s">
        <v>700</v>
      </c>
      <c r="D233" s="9348" t="s">
        <v>468</v>
      </c>
      <c r="E233" s="9801" t="s">
        <v>878</v>
      </c>
      <c r="G233" s="10254" t="s">
        <v>919</v>
      </c>
      <c r="T233" s="10707"/>
      <c r="U233" s="11160"/>
      <c r="V233" s="11613"/>
      <c r="W233" s="12066"/>
      <c r="X233" s="12519"/>
      <c r="Y233" s="12972">
        <v>1</v>
      </c>
      <c r="Z233" s="13425">
        <v>11</v>
      </c>
      <c r="AA233" s="13878">
        <v>1</v>
      </c>
      <c r="AB233" s="14331"/>
      <c r="AC233" s="14784"/>
      <c r="AD233" s="15237"/>
      <c r="AE233" s="15690"/>
      <c r="AF233" s="16143"/>
      <c r="AG233" s="16596"/>
      <c r="AH233" s="17049"/>
      <c r="AI233" s="17502"/>
      <c r="AJ233" s="17955"/>
      <c r="AK233" s="18408"/>
      <c r="AL233" s="18861"/>
      <c r="AM233" s="19314"/>
      <c r="AS233" s="7752">
        <f t="shared" si="12"/>
        <v>13</v>
      </c>
      <c r="AT233" s="7752">
        <f t="shared" si="13"/>
        <v>0</v>
      </c>
      <c r="AV233" s="7758">
        <f t="shared" si="15"/>
        <v>0</v>
      </c>
      <c r="AW233" s="7758">
        <f t="shared" si="14"/>
        <v>0</v>
      </c>
    </row>
    <row r="234" spans="1:49" ht="15" hidden="1" x14ac:dyDescent="0.25">
      <c r="A234" s="7990" t="s">
        <v>889</v>
      </c>
      <c r="B234" s="8443" t="s">
        <v>718</v>
      </c>
      <c r="C234" s="8896" t="s">
        <v>700</v>
      </c>
      <c r="D234" s="9349" t="s">
        <v>468</v>
      </c>
      <c r="E234" s="9802" t="s">
        <v>878</v>
      </c>
      <c r="G234" s="10255" t="s">
        <v>919</v>
      </c>
      <c r="T234" s="10708">
        <v>0</v>
      </c>
      <c r="U234" s="11161">
        <v>0</v>
      </c>
      <c r="V234" s="11614">
        <v>0</v>
      </c>
      <c r="W234" s="12067">
        <v>0</v>
      </c>
      <c r="X234" s="12520"/>
      <c r="Y234" s="12973"/>
      <c r="Z234" s="13426"/>
      <c r="AA234" s="13879"/>
      <c r="AB234" s="14332"/>
      <c r="AC234" s="14785"/>
      <c r="AD234" s="15238"/>
      <c r="AE234" s="15691"/>
      <c r="AF234" s="16144"/>
      <c r="AG234" s="16597"/>
      <c r="AH234" s="17050"/>
      <c r="AI234" s="17503"/>
      <c r="AJ234" s="17956"/>
      <c r="AK234" s="18409"/>
      <c r="AL234" s="18862"/>
      <c r="AM234" s="19315"/>
      <c r="AS234" s="7752">
        <f t="shared" si="12"/>
        <v>0</v>
      </c>
      <c r="AT234" s="7752">
        <f t="shared" si="13"/>
        <v>0</v>
      </c>
      <c r="AV234" s="7758" t="str">
        <f t="shared" si="15"/>
        <v/>
      </c>
      <c r="AW234" s="7758" t="str">
        <f t="shared" si="14"/>
        <v/>
      </c>
    </row>
    <row r="235" spans="1:49" ht="15" hidden="1" x14ac:dyDescent="0.25">
      <c r="A235" s="7991" t="s">
        <v>889</v>
      </c>
      <c r="B235" s="8444" t="s">
        <v>763</v>
      </c>
      <c r="C235" s="8897" t="s">
        <v>700</v>
      </c>
      <c r="D235" s="9350" t="s">
        <v>468</v>
      </c>
      <c r="E235" s="9803" t="s">
        <v>878</v>
      </c>
      <c r="G235" s="10256" t="s">
        <v>919</v>
      </c>
      <c r="T235" s="10709"/>
      <c r="U235" s="11162"/>
      <c r="V235" s="11615"/>
      <c r="W235" s="12068"/>
      <c r="X235" s="12521"/>
      <c r="Y235" s="12974">
        <v>7</v>
      </c>
      <c r="Z235" s="13427">
        <v>11</v>
      </c>
      <c r="AA235" s="13880">
        <v>3</v>
      </c>
      <c r="AB235" s="14333">
        <v>2</v>
      </c>
      <c r="AC235" s="14786"/>
      <c r="AD235" s="15239"/>
      <c r="AE235" s="15692"/>
      <c r="AF235" s="16145"/>
      <c r="AG235" s="16598"/>
      <c r="AH235" s="17051"/>
      <c r="AI235" s="17504"/>
      <c r="AJ235" s="17957"/>
      <c r="AK235" s="18410"/>
      <c r="AL235" s="18863"/>
      <c r="AM235" s="19316"/>
      <c r="AS235" s="7752">
        <f t="shared" si="12"/>
        <v>21</v>
      </c>
      <c r="AT235" s="7752">
        <f t="shared" si="13"/>
        <v>0</v>
      </c>
      <c r="AV235" s="7758">
        <f t="shared" si="15"/>
        <v>0</v>
      </c>
      <c r="AW235" s="7758">
        <f t="shared" si="14"/>
        <v>0</v>
      </c>
    </row>
    <row r="236" spans="1:49" ht="15" hidden="1" x14ac:dyDescent="0.25">
      <c r="A236" s="7992" t="s">
        <v>889</v>
      </c>
      <c r="B236" s="8445" t="s">
        <v>902</v>
      </c>
      <c r="C236" s="8898" t="s">
        <v>700</v>
      </c>
      <c r="D236" s="9351" t="s">
        <v>468</v>
      </c>
      <c r="E236" s="9804" t="s">
        <v>878</v>
      </c>
      <c r="G236" s="10257" t="s">
        <v>919</v>
      </c>
      <c r="T236" s="10710"/>
      <c r="U236" s="11163"/>
      <c r="V236" s="11616"/>
      <c r="W236" s="12069"/>
      <c r="X236" s="12522">
        <v>4</v>
      </c>
      <c r="Y236" s="12975">
        <v>15</v>
      </c>
      <c r="Z236" s="13428">
        <v>8</v>
      </c>
      <c r="AA236" s="13881">
        <v>9</v>
      </c>
      <c r="AB236" s="14334">
        <v>6</v>
      </c>
      <c r="AC236" s="14787"/>
      <c r="AD236" s="15240"/>
      <c r="AE236" s="15693"/>
      <c r="AF236" s="16146"/>
      <c r="AG236" s="16599"/>
      <c r="AH236" s="17052"/>
      <c r="AI236" s="17505"/>
      <c r="AJ236" s="17958"/>
      <c r="AK236" s="18411"/>
      <c r="AL236" s="18864"/>
      <c r="AM236" s="19317"/>
      <c r="AS236" s="7752">
        <f t="shared" si="12"/>
        <v>36</v>
      </c>
      <c r="AT236" s="7752">
        <f t="shared" si="13"/>
        <v>0</v>
      </c>
      <c r="AV236" s="7758">
        <f t="shared" si="15"/>
        <v>0</v>
      </c>
      <c r="AW236" s="7758">
        <f t="shared" si="14"/>
        <v>0</v>
      </c>
    </row>
    <row r="237" spans="1:49" ht="15" hidden="1" x14ac:dyDescent="0.25">
      <c r="A237" s="7993" t="s">
        <v>889</v>
      </c>
      <c r="B237" s="8446" t="s">
        <v>765</v>
      </c>
      <c r="C237" s="8899" t="s">
        <v>700</v>
      </c>
      <c r="D237" s="9352" t="s">
        <v>468</v>
      </c>
      <c r="E237" s="9805" t="s">
        <v>878</v>
      </c>
      <c r="G237" s="10258" t="s">
        <v>919</v>
      </c>
      <c r="T237" s="10711">
        <v>13</v>
      </c>
      <c r="U237" s="11164">
        <v>9</v>
      </c>
      <c r="V237" s="11617">
        <v>31</v>
      </c>
      <c r="W237" s="12070">
        <v>48</v>
      </c>
      <c r="X237" s="12523">
        <v>31</v>
      </c>
      <c r="Y237" s="12976"/>
      <c r="Z237" s="13429"/>
      <c r="AA237" s="13882"/>
      <c r="AB237" s="14335"/>
      <c r="AC237" s="14788"/>
      <c r="AD237" s="15241"/>
      <c r="AE237" s="15694"/>
      <c r="AF237" s="16147"/>
      <c r="AG237" s="16600"/>
      <c r="AH237" s="17053"/>
      <c r="AI237" s="17506"/>
      <c r="AJ237" s="17959"/>
      <c r="AK237" s="18412"/>
      <c r="AL237" s="18865"/>
      <c r="AM237" s="19318"/>
      <c r="AS237" s="7752">
        <f t="shared" si="12"/>
        <v>132</v>
      </c>
      <c r="AT237" s="7752">
        <f t="shared" si="13"/>
        <v>0</v>
      </c>
      <c r="AV237" s="7758" t="str">
        <f t="shared" si="15"/>
        <v/>
      </c>
      <c r="AW237" s="7758">
        <f t="shared" si="14"/>
        <v>0</v>
      </c>
    </row>
    <row r="238" spans="1:49" ht="15" hidden="1" x14ac:dyDescent="0.25">
      <c r="A238" s="7994" t="s">
        <v>889</v>
      </c>
      <c r="B238" s="8447" t="s">
        <v>903</v>
      </c>
      <c r="C238" s="8900" t="s">
        <v>700</v>
      </c>
      <c r="D238" s="9353" t="s">
        <v>468</v>
      </c>
      <c r="E238" s="9806" t="s">
        <v>878</v>
      </c>
      <c r="G238" s="10259" t="s">
        <v>919</v>
      </c>
      <c r="T238" s="10712"/>
      <c r="U238" s="11165"/>
      <c r="V238" s="11618"/>
      <c r="W238" s="12071"/>
      <c r="X238" s="12524"/>
      <c r="Y238" s="12977">
        <v>17</v>
      </c>
      <c r="Z238" s="13430">
        <v>15</v>
      </c>
      <c r="AA238" s="13883">
        <v>15</v>
      </c>
      <c r="AB238" s="14336">
        <v>25</v>
      </c>
      <c r="AC238" s="14789"/>
      <c r="AD238" s="15242"/>
      <c r="AE238" s="15695"/>
      <c r="AF238" s="16148"/>
      <c r="AG238" s="16601"/>
      <c r="AH238" s="17054"/>
      <c r="AI238" s="17507"/>
      <c r="AJ238" s="17960"/>
      <c r="AK238" s="18413"/>
      <c r="AL238" s="18866"/>
      <c r="AM238" s="19319"/>
      <c r="AS238" s="7752">
        <f t="shared" si="12"/>
        <v>47</v>
      </c>
      <c r="AT238" s="7752">
        <f t="shared" si="13"/>
        <v>0</v>
      </c>
      <c r="AV238" s="7758">
        <f t="shared" si="15"/>
        <v>0</v>
      </c>
      <c r="AW238" s="7758">
        <f t="shared" si="14"/>
        <v>0</v>
      </c>
    </row>
    <row r="239" spans="1:49" ht="15" hidden="1" x14ac:dyDescent="0.25">
      <c r="A239" s="7995" t="s">
        <v>889</v>
      </c>
      <c r="B239" s="8448" t="s">
        <v>776</v>
      </c>
      <c r="C239" s="8901" t="s">
        <v>700</v>
      </c>
      <c r="D239" s="9354" t="s">
        <v>468</v>
      </c>
      <c r="E239" s="9807" t="s">
        <v>878</v>
      </c>
      <c r="G239" s="10260" t="s">
        <v>919</v>
      </c>
      <c r="T239" s="10713">
        <v>13</v>
      </c>
      <c r="U239" s="11166">
        <v>28</v>
      </c>
      <c r="V239" s="11619">
        <v>40</v>
      </c>
      <c r="W239" s="12072">
        <v>37</v>
      </c>
      <c r="X239" s="12525">
        <v>18</v>
      </c>
      <c r="Y239" s="12978"/>
      <c r="Z239" s="13431"/>
      <c r="AA239" s="13884"/>
      <c r="AB239" s="14337"/>
      <c r="AC239" s="14790"/>
      <c r="AD239" s="15243"/>
      <c r="AE239" s="15696"/>
      <c r="AF239" s="16149"/>
      <c r="AG239" s="16602"/>
      <c r="AH239" s="17055"/>
      <c r="AI239" s="17508"/>
      <c r="AJ239" s="17961"/>
      <c r="AK239" s="18414"/>
      <c r="AL239" s="18867"/>
      <c r="AM239" s="19320"/>
      <c r="AS239" s="7752">
        <f t="shared" si="12"/>
        <v>136</v>
      </c>
      <c r="AT239" s="7752">
        <f t="shared" si="13"/>
        <v>0</v>
      </c>
      <c r="AV239" s="7758" t="str">
        <f t="shared" si="15"/>
        <v/>
      </c>
      <c r="AW239" s="7758">
        <f t="shared" si="14"/>
        <v>0</v>
      </c>
    </row>
    <row r="240" spans="1:49" ht="15" hidden="1" x14ac:dyDescent="0.25">
      <c r="A240" s="7996" t="s">
        <v>889</v>
      </c>
      <c r="B240" s="8449" t="s">
        <v>911</v>
      </c>
      <c r="C240" s="8902" t="s">
        <v>700</v>
      </c>
      <c r="D240" s="9355" t="s">
        <v>468</v>
      </c>
      <c r="E240" s="9808" t="s">
        <v>878</v>
      </c>
      <c r="G240" s="10261" t="s">
        <v>919</v>
      </c>
      <c r="T240" s="10714">
        <v>7</v>
      </c>
      <c r="U240" s="11167">
        <v>5</v>
      </c>
      <c r="V240" s="11620">
        <v>8</v>
      </c>
      <c r="W240" s="12073">
        <v>9</v>
      </c>
      <c r="X240" s="12526">
        <v>10</v>
      </c>
      <c r="Y240" s="12979"/>
      <c r="Z240" s="13432"/>
      <c r="AA240" s="13885"/>
      <c r="AB240" s="14338"/>
      <c r="AC240" s="14791"/>
      <c r="AD240" s="15244"/>
      <c r="AE240" s="15697"/>
      <c r="AF240" s="16150"/>
      <c r="AG240" s="16603"/>
      <c r="AH240" s="17056"/>
      <c r="AI240" s="17509"/>
      <c r="AJ240" s="17962"/>
      <c r="AK240" s="18415"/>
      <c r="AL240" s="18868"/>
      <c r="AM240" s="19321"/>
      <c r="AS240" s="7752">
        <f t="shared" si="12"/>
        <v>39</v>
      </c>
      <c r="AT240" s="7752">
        <f t="shared" si="13"/>
        <v>0</v>
      </c>
      <c r="AV240" s="7758" t="str">
        <f t="shared" si="15"/>
        <v/>
      </c>
      <c r="AW240" s="7758">
        <f t="shared" si="14"/>
        <v>0</v>
      </c>
    </row>
    <row r="241" spans="1:49" ht="15" hidden="1" x14ac:dyDescent="0.25">
      <c r="A241" s="7997" t="s">
        <v>889</v>
      </c>
      <c r="B241" s="8450" t="s">
        <v>907</v>
      </c>
      <c r="C241" s="8903" t="s">
        <v>700</v>
      </c>
      <c r="D241" s="9356" t="s">
        <v>468</v>
      </c>
      <c r="E241" s="9809" t="s">
        <v>878</v>
      </c>
      <c r="G241" s="10262" t="s">
        <v>919</v>
      </c>
      <c r="T241" s="10715">
        <v>21</v>
      </c>
      <c r="U241" s="11168">
        <v>26</v>
      </c>
      <c r="V241" s="11621">
        <v>45</v>
      </c>
      <c r="W241" s="12074">
        <v>49</v>
      </c>
      <c r="X241" s="12527">
        <v>52</v>
      </c>
      <c r="Y241" s="12980"/>
      <c r="Z241" s="13433"/>
      <c r="AA241" s="13886"/>
      <c r="AB241" s="14339"/>
      <c r="AC241" s="14792"/>
      <c r="AD241" s="15245"/>
      <c r="AE241" s="15698"/>
      <c r="AF241" s="16151"/>
      <c r="AG241" s="16604"/>
      <c r="AH241" s="17057"/>
      <c r="AI241" s="17510"/>
      <c r="AJ241" s="17963"/>
      <c r="AK241" s="18416"/>
      <c r="AL241" s="18869"/>
      <c r="AM241" s="19322"/>
      <c r="AS241" s="7752">
        <f t="shared" si="12"/>
        <v>193</v>
      </c>
      <c r="AT241" s="7752">
        <f t="shared" si="13"/>
        <v>0</v>
      </c>
      <c r="AV241" s="7758" t="str">
        <f t="shared" si="15"/>
        <v/>
      </c>
      <c r="AW241" s="7758">
        <f t="shared" si="14"/>
        <v>0</v>
      </c>
    </row>
    <row r="242" spans="1:49" ht="15" hidden="1" x14ac:dyDescent="0.25">
      <c r="A242" s="7998" t="s">
        <v>889</v>
      </c>
      <c r="B242" s="8451" t="s">
        <v>767</v>
      </c>
      <c r="C242" s="8904" t="s">
        <v>700</v>
      </c>
      <c r="D242" s="9357" t="s">
        <v>468</v>
      </c>
      <c r="E242" s="9810" t="s">
        <v>878</v>
      </c>
      <c r="G242" s="10263" t="s">
        <v>919</v>
      </c>
      <c r="T242" s="10716">
        <v>13</v>
      </c>
      <c r="U242" s="11169">
        <v>4</v>
      </c>
      <c r="V242" s="11622">
        <v>22</v>
      </c>
      <c r="W242" s="12075">
        <v>16</v>
      </c>
      <c r="X242" s="12528">
        <v>17</v>
      </c>
      <c r="Y242" s="12981">
        <v>17</v>
      </c>
      <c r="Z242" s="13434">
        <v>22</v>
      </c>
      <c r="AA242" s="13887">
        <v>11</v>
      </c>
      <c r="AB242" s="14340">
        <v>9</v>
      </c>
      <c r="AC242" s="14793"/>
      <c r="AD242" s="15246"/>
      <c r="AE242" s="15699"/>
      <c r="AF242" s="16152"/>
      <c r="AG242" s="16605"/>
      <c r="AH242" s="17058"/>
      <c r="AI242" s="17511"/>
      <c r="AJ242" s="17964"/>
      <c r="AK242" s="18417"/>
      <c r="AL242" s="18870"/>
      <c r="AM242" s="19323"/>
      <c r="AS242" s="7752">
        <f t="shared" si="12"/>
        <v>122</v>
      </c>
      <c r="AT242" s="7752">
        <f t="shared" si="13"/>
        <v>0</v>
      </c>
      <c r="AV242" s="7758">
        <f t="shared" si="15"/>
        <v>0</v>
      </c>
      <c r="AW242" s="7758">
        <f t="shared" si="14"/>
        <v>0</v>
      </c>
    </row>
    <row r="243" spans="1:49" ht="15" hidden="1" x14ac:dyDescent="0.25">
      <c r="A243" s="7999" t="s">
        <v>889</v>
      </c>
      <c r="B243" s="8452" t="s">
        <v>912</v>
      </c>
      <c r="C243" s="8905" t="s">
        <v>700</v>
      </c>
      <c r="D243" s="9358" t="s">
        <v>468</v>
      </c>
      <c r="E243" s="9811" t="s">
        <v>878</v>
      </c>
      <c r="G243" s="10264" t="s">
        <v>919</v>
      </c>
      <c r="T243" s="10717">
        <v>8</v>
      </c>
      <c r="U243" s="11170">
        <v>0</v>
      </c>
      <c r="V243" s="11623">
        <v>8</v>
      </c>
      <c r="W243" s="12076">
        <v>3</v>
      </c>
      <c r="X243" s="12529">
        <v>0</v>
      </c>
      <c r="Y243" s="12982"/>
      <c r="Z243" s="13435"/>
      <c r="AA243" s="13888">
        <v>0</v>
      </c>
      <c r="AB243" s="14341"/>
      <c r="AC243" s="14794"/>
      <c r="AD243" s="15247"/>
      <c r="AE243" s="15700"/>
      <c r="AF243" s="16153"/>
      <c r="AG243" s="16606"/>
      <c r="AH243" s="17059"/>
      <c r="AI243" s="17512"/>
      <c r="AJ243" s="17965"/>
      <c r="AK243" s="18418"/>
      <c r="AL243" s="18871"/>
      <c r="AM243" s="19324"/>
      <c r="AS243" s="7752">
        <f t="shared" si="12"/>
        <v>19</v>
      </c>
      <c r="AT243" s="7752">
        <f t="shared" si="13"/>
        <v>0</v>
      </c>
      <c r="AV243" s="7758" t="str">
        <f t="shared" si="15"/>
        <v/>
      </c>
      <c r="AW243" s="7758">
        <f t="shared" si="14"/>
        <v>0</v>
      </c>
    </row>
    <row r="244" spans="1:49" ht="15" hidden="1" x14ac:dyDescent="0.25">
      <c r="A244" s="8000" t="s">
        <v>889</v>
      </c>
      <c r="B244" s="8453" t="s">
        <v>913</v>
      </c>
      <c r="C244" s="8906" t="s">
        <v>700</v>
      </c>
      <c r="D244" s="9359" t="s">
        <v>468</v>
      </c>
      <c r="E244" s="9812" t="s">
        <v>878</v>
      </c>
      <c r="G244" s="10265" t="s">
        <v>919</v>
      </c>
      <c r="T244" s="10718">
        <v>5</v>
      </c>
      <c r="U244" s="11171"/>
      <c r="V244" s="11624"/>
      <c r="W244" s="12077"/>
      <c r="X244" s="12530"/>
      <c r="Y244" s="12983"/>
      <c r="Z244" s="13436"/>
      <c r="AA244" s="13889"/>
      <c r="AB244" s="14342"/>
      <c r="AC244" s="14795"/>
      <c r="AD244" s="15248"/>
      <c r="AE244" s="15701"/>
      <c r="AF244" s="16154"/>
      <c r="AG244" s="16607"/>
      <c r="AH244" s="17060"/>
      <c r="AI244" s="17513"/>
      <c r="AJ244" s="17966"/>
      <c r="AK244" s="18419"/>
      <c r="AL244" s="18872"/>
      <c r="AM244" s="19325"/>
      <c r="AS244" s="7752">
        <f t="shared" si="12"/>
        <v>5</v>
      </c>
      <c r="AT244" s="7752">
        <f t="shared" si="13"/>
        <v>0</v>
      </c>
      <c r="AV244" s="7758" t="str">
        <f t="shared" si="15"/>
        <v/>
      </c>
      <c r="AW244" s="7758">
        <f t="shared" si="14"/>
        <v>0</v>
      </c>
    </row>
    <row r="245" spans="1:49" ht="15" hidden="1" x14ac:dyDescent="0.25">
      <c r="A245" s="8001" t="s">
        <v>889</v>
      </c>
      <c r="B245" s="8454" t="s">
        <v>910</v>
      </c>
      <c r="C245" s="8907" t="s">
        <v>700</v>
      </c>
      <c r="D245" s="9360" t="s">
        <v>468</v>
      </c>
      <c r="E245" s="9813" t="s">
        <v>878</v>
      </c>
      <c r="G245" s="10266" t="s">
        <v>919</v>
      </c>
      <c r="T245" s="10719"/>
      <c r="U245" s="11172"/>
      <c r="V245" s="11625">
        <v>7</v>
      </c>
      <c r="W245" s="12078">
        <v>5</v>
      </c>
      <c r="X245" s="12531">
        <v>8</v>
      </c>
      <c r="Y245" s="12984"/>
      <c r="Z245" s="13437"/>
      <c r="AA245" s="13890"/>
      <c r="AB245" s="14343"/>
      <c r="AC245" s="14796"/>
      <c r="AD245" s="15249"/>
      <c r="AE245" s="15702"/>
      <c r="AF245" s="16155"/>
      <c r="AG245" s="16608"/>
      <c r="AH245" s="17061"/>
      <c r="AI245" s="17514"/>
      <c r="AJ245" s="17967"/>
      <c r="AK245" s="18420"/>
      <c r="AL245" s="18873"/>
      <c r="AM245" s="19326"/>
      <c r="AS245" s="7752">
        <f t="shared" si="12"/>
        <v>20</v>
      </c>
      <c r="AT245" s="7752">
        <f t="shared" si="13"/>
        <v>0</v>
      </c>
      <c r="AV245" s="7758" t="str">
        <f t="shared" si="15"/>
        <v/>
      </c>
      <c r="AW245" s="7758">
        <f t="shared" si="14"/>
        <v>0</v>
      </c>
    </row>
    <row r="246" spans="1:49" ht="15" hidden="1" x14ac:dyDescent="0.25">
      <c r="A246" s="8002" t="s">
        <v>889</v>
      </c>
      <c r="B246" s="8455" t="s">
        <v>777</v>
      </c>
      <c r="C246" s="8908" t="s">
        <v>700</v>
      </c>
      <c r="D246" s="9361" t="s">
        <v>468</v>
      </c>
      <c r="E246" s="9814" t="s">
        <v>878</v>
      </c>
      <c r="G246" s="10267" t="s">
        <v>919</v>
      </c>
      <c r="T246" s="10720">
        <v>4</v>
      </c>
      <c r="U246" s="11173">
        <v>4</v>
      </c>
      <c r="V246" s="11626">
        <v>17</v>
      </c>
      <c r="W246" s="12079">
        <v>13</v>
      </c>
      <c r="X246" s="12532">
        <v>11</v>
      </c>
      <c r="Y246" s="12985"/>
      <c r="Z246" s="13438"/>
      <c r="AA246" s="13891"/>
      <c r="AB246" s="14344"/>
      <c r="AC246" s="14797"/>
      <c r="AD246" s="15250"/>
      <c r="AE246" s="15703"/>
      <c r="AF246" s="16156"/>
      <c r="AG246" s="16609"/>
      <c r="AH246" s="17062"/>
      <c r="AI246" s="17515"/>
      <c r="AJ246" s="17968"/>
      <c r="AK246" s="18421"/>
      <c r="AL246" s="18874"/>
      <c r="AM246" s="19327"/>
      <c r="AS246" s="7752">
        <f t="shared" si="12"/>
        <v>49</v>
      </c>
      <c r="AT246" s="7752">
        <f t="shared" si="13"/>
        <v>0</v>
      </c>
      <c r="AV246" s="7758" t="str">
        <f t="shared" si="15"/>
        <v/>
      </c>
      <c r="AW246" s="7758">
        <f t="shared" si="14"/>
        <v>0</v>
      </c>
    </row>
    <row r="247" spans="1:49" ht="15" hidden="1" x14ac:dyDescent="0.25">
      <c r="A247" s="8003" t="s">
        <v>889</v>
      </c>
      <c r="B247" s="8456" t="s">
        <v>905</v>
      </c>
      <c r="C247" s="8909" t="s">
        <v>700</v>
      </c>
      <c r="D247" s="9362" t="s">
        <v>468</v>
      </c>
      <c r="E247" s="9815" t="s">
        <v>878</v>
      </c>
      <c r="G247" s="10268" t="s">
        <v>919</v>
      </c>
      <c r="T247" s="10721"/>
      <c r="U247" s="11174"/>
      <c r="V247" s="11627"/>
      <c r="W247" s="12080"/>
      <c r="X247" s="12533"/>
      <c r="Y247" s="12986">
        <v>13</v>
      </c>
      <c r="Z247" s="13439">
        <v>2</v>
      </c>
      <c r="AA247" s="13892">
        <v>3</v>
      </c>
      <c r="AB247" s="14345">
        <v>4</v>
      </c>
      <c r="AC247" s="14798"/>
      <c r="AD247" s="15251"/>
      <c r="AE247" s="15704"/>
      <c r="AF247" s="16157"/>
      <c r="AG247" s="16610"/>
      <c r="AH247" s="17063"/>
      <c r="AI247" s="17516"/>
      <c r="AJ247" s="17969"/>
      <c r="AK247" s="18422"/>
      <c r="AL247" s="18875"/>
      <c r="AM247" s="19328"/>
      <c r="AS247" s="7752">
        <f t="shared" si="12"/>
        <v>18</v>
      </c>
      <c r="AT247" s="7752">
        <f t="shared" si="13"/>
        <v>0</v>
      </c>
      <c r="AV247" s="7758">
        <f t="shared" si="15"/>
        <v>0</v>
      </c>
      <c r="AW247" s="7758">
        <f t="shared" si="14"/>
        <v>0</v>
      </c>
    </row>
    <row r="248" spans="1:49" ht="15" hidden="1" x14ac:dyDescent="0.25">
      <c r="A248" s="8004" t="s">
        <v>889</v>
      </c>
      <c r="B248" s="8457" t="s">
        <v>771</v>
      </c>
      <c r="C248" s="8910" t="s">
        <v>700</v>
      </c>
      <c r="D248" s="9363" t="s">
        <v>468</v>
      </c>
      <c r="E248" s="9816" t="s">
        <v>878</v>
      </c>
      <c r="G248" s="10269" t="s">
        <v>919</v>
      </c>
      <c r="T248" s="10722"/>
      <c r="U248" s="11175"/>
      <c r="V248" s="11628">
        <v>11</v>
      </c>
      <c r="W248" s="12081">
        <v>19</v>
      </c>
      <c r="X248" s="12534">
        <v>20</v>
      </c>
      <c r="Y248" s="12987"/>
      <c r="Z248" s="13440"/>
      <c r="AA248" s="13893"/>
      <c r="AB248" s="14346"/>
      <c r="AC248" s="14799"/>
      <c r="AD248" s="15252"/>
      <c r="AE248" s="15705"/>
      <c r="AF248" s="16158"/>
      <c r="AG248" s="16611"/>
      <c r="AH248" s="17064"/>
      <c r="AI248" s="17517"/>
      <c r="AJ248" s="17970"/>
      <c r="AK248" s="18423"/>
      <c r="AL248" s="18876"/>
      <c r="AM248" s="19329"/>
      <c r="AS248" s="7752">
        <f t="shared" si="12"/>
        <v>50</v>
      </c>
      <c r="AT248" s="7752">
        <f t="shared" si="13"/>
        <v>0</v>
      </c>
      <c r="AV248" s="7758" t="str">
        <f t="shared" si="15"/>
        <v/>
      </c>
      <c r="AW248" s="7758">
        <f t="shared" si="14"/>
        <v>0</v>
      </c>
    </row>
    <row r="249" spans="1:49" ht="15" hidden="1" x14ac:dyDescent="0.25">
      <c r="A249" s="8005" t="s">
        <v>889</v>
      </c>
      <c r="B249" s="8458" t="s">
        <v>914</v>
      </c>
      <c r="C249" s="8911" t="s">
        <v>700</v>
      </c>
      <c r="D249" s="9364" t="s">
        <v>468</v>
      </c>
      <c r="E249" s="9817" t="s">
        <v>878</v>
      </c>
      <c r="G249" s="10270" t="s">
        <v>919</v>
      </c>
      <c r="T249" s="10723">
        <v>7</v>
      </c>
      <c r="U249" s="11176">
        <v>8</v>
      </c>
      <c r="V249" s="11629">
        <v>6</v>
      </c>
      <c r="W249" s="12082">
        <v>16</v>
      </c>
      <c r="X249" s="12535">
        <v>28</v>
      </c>
      <c r="Y249" s="12988"/>
      <c r="Z249" s="13441"/>
      <c r="AA249" s="13894"/>
      <c r="AB249" s="14347"/>
      <c r="AC249" s="14800"/>
      <c r="AD249" s="15253"/>
      <c r="AE249" s="15706"/>
      <c r="AF249" s="16159"/>
      <c r="AG249" s="16612"/>
      <c r="AH249" s="17065"/>
      <c r="AI249" s="17518"/>
      <c r="AJ249" s="17971"/>
      <c r="AK249" s="18424"/>
      <c r="AL249" s="18877"/>
      <c r="AM249" s="19330"/>
      <c r="AS249" s="7752">
        <f t="shared" si="12"/>
        <v>65</v>
      </c>
      <c r="AT249" s="7752">
        <f t="shared" si="13"/>
        <v>0</v>
      </c>
      <c r="AV249" s="7758" t="str">
        <f t="shared" si="15"/>
        <v/>
      </c>
      <c r="AW249" s="7758">
        <f t="shared" si="14"/>
        <v>0</v>
      </c>
    </row>
    <row r="250" spans="1:49" ht="15" hidden="1" x14ac:dyDescent="0.25">
      <c r="A250" s="8006" t="s">
        <v>889</v>
      </c>
      <c r="B250" s="8459" t="s">
        <v>915</v>
      </c>
      <c r="C250" s="8912" t="s">
        <v>700</v>
      </c>
      <c r="D250" s="9365" t="s">
        <v>468</v>
      </c>
      <c r="E250" s="9818" t="s">
        <v>878</v>
      </c>
      <c r="G250" s="10271" t="s">
        <v>919</v>
      </c>
      <c r="T250" s="10724"/>
      <c r="U250" s="11177"/>
      <c r="V250" s="11630">
        <v>2</v>
      </c>
      <c r="W250" s="12083">
        <v>1</v>
      </c>
      <c r="X250" s="12536">
        <v>2</v>
      </c>
      <c r="Y250" s="12989"/>
      <c r="Z250" s="13442"/>
      <c r="AA250" s="13895"/>
      <c r="AB250" s="14348"/>
      <c r="AC250" s="14801"/>
      <c r="AD250" s="15254"/>
      <c r="AE250" s="15707"/>
      <c r="AF250" s="16160"/>
      <c r="AG250" s="16613"/>
      <c r="AH250" s="17066"/>
      <c r="AI250" s="17519"/>
      <c r="AJ250" s="17972"/>
      <c r="AK250" s="18425"/>
      <c r="AL250" s="18878"/>
      <c r="AM250" s="19331"/>
      <c r="AS250" s="7752">
        <f t="shared" si="12"/>
        <v>5</v>
      </c>
      <c r="AT250" s="7752">
        <f t="shared" si="13"/>
        <v>0</v>
      </c>
      <c r="AV250" s="7758" t="str">
        <f t="shared" si="15"/>
        <v/>
      </c>
      <c r="AW250" s="7758">
        <f t="shared" si="14"/>
        <v>0</v>
      </c>
    </row>
    <row r="251" spans="1:49" ht="15" hidden="1" x14ac:dyDescent="0.25">
      <c r="A251" s="8007" t="s">
        <v>889</v>
      </c>
      <c r="B251" s="8460" t="s">
        <v>916</v>
      </c>
      <c r="C251" s="8913" t="s">
        <v>700</v>
      </c>
      <c r="D251" s="9366" t="s">
        <v>468</v>
      </c>
      <c r="E251" s="9819" t="s">
        <v>878</v>
      </c>
      <c r="G251" s="10272" t="s">
        <v>919</v>
      </c>
      <c r="T251" s="10725">
        <v>7</v>
      </c>
      <c r="U251" s="11178"/>
      <c r="V251" s="11631"/>
      <c r="W251" s="12084"/>
      <c r="X251" s="12537"/>
      <c r="Y251" s="12990"/>
      <c r="Z251" s="13443"/>
      <c r="AA251" s="13896"/>
      <c r="AB251" s="14349"/>
      <c r="AC251" s="14802"/>
      <c r="AD251" s="15255"/>
      <c r="AE251" s="15708"/>
      <c r="AF251" s="16161"/>
      <c r="AG251" s="16614"/>
      <c r="AH251" s="17067"/>
      <c r="AI251" s="17520"/>
      <c r="AJ251" s="17973"/>
      <c r="AK251" s="18426"/>
      <c r="AL251" s="18879"/>
      <c r="AM251" s="19332"/>
      <c r="AS251" s="7752">
        <f t="shared" si="12"/>
        <v>7</v>
      </c>
      <c r="AT251" s="7752">
        <f t="shared" si="13"/>
        <v>0</v>
      </c>
      <c r="AV251" s="7758" t="str">
        <f t="shared" si="15"/>
        <v/>
      </c>
      <c r="AW251" s="7758">
        <f t="shared" si="14"/>
        <v>0</v>
      </c>
    </row>
    <row r="252" spans="1:49" ht="15" hidden="1" x14ac:dyDescent="0.25">
      <c r="A252" s="8008" t="s">
        <v>889</v>
      </c>
      <c r="B252" s="8461" t="s">
        <v>917</v>
      </c>
      <c r="C252" s="8914" t="s">
        <v>700</v>
      </c>
      <c r="D252" s="9367" t="s">
        <v>468</v>
      </c>
      <c r="E252" s="9820" t="s">
        <v>878</v>
      </c>
      <c r="G252" s="10273" t="s">
        <v>919</v>
      </c>
      <c r="T252" s="10726">
        <v>9</v>
      </c>
      <c r="U252" s="11179">
        <v>5</v>
      </c>
      <c r="V252" s="11632">
        <v>17</v>
      </c>
      <c r="W252" s="12085">
        <v>5</v>
      </c>
      <c r="X252" s="12538">
        <v>3</v>
      </c>
      <c r="Y252" s="12991">
        <v>0</v>
      </c>
      <c r="Z252" s="13444">
        <v>0</v>
      </c>
      <c r="AA252" s="13897"/>
      <c r="AB252" s="14350"/>
      <c r="AC252" s="14803"/>
      <c r="AD252" s="15256"/>
      <c r="AE252" s="15709"/>
      <c r="AF252" s="16162"/>
      <c r="AG252" s="16615"/>
      <c r="AH252" s="17068"/>
      <c r="AI252" s="17521"/>
      <c r="AJ252" s="17974"/>
      <c r="AK252" s="18427"/>
      <c r="AL252" s="18880"/>
      <c r="AM252" s="19333"/>
      <c r="AS252" s="7752">
        <f t="shared" si="12"/>
        <v>39</v>
      </c>
      <c r="AT252" s="7752">
        <f t="shared" si="13"/>
        <v>0</v>
      </c>
      <c r="AV252" s="7758" t="str">
        <f t="shared" si="15"/>
        <v/>
      </c>
      <c r="AW252" s="7758">
        <f t="shared" si="14"/>
        <v>0</v>
      </c>
    </row>
    <row r="253" spans="1:49" ht="15" hidden="1" x14ac:dyDescent="0.25">
      <c r="A253" s="8009" t="s">
        <v>889</v>
      </c>
      <c r="B253" s="8462" t="s">
        <v>909</v>
      </c>
      <c r="C253" s="8915" t="s">
        <v>700</v>
      </c>
      <c r="D253" s="9368" t="s">
        <v>468</v>
      </c>
      <c r="E253" s="9821" t="s">
        <v>878</v>
      </c>
      <c r="G253" s="10274" t="s">
        <v>919</v>
      </c>
      <c r="T253" s="10727">
        <v>12</v>
      </c>
      <c r="U253" s="11180">
        <v>9</v>
      </c>
      <c r="V253" s="11633">
        <v>15</v>
      </c>
      <c r="W253" s="12086">
        <v>14</v>
      </c>
      <c r="X253" s="12539">
        <v>30</v>
      </c>
      <c r="Y253" s="12992"/>
      <c r="Z253" s="13445"/>
      <c r="AA253" s="13898"/>
      <c r="AB253" s="14351"/>
      <c r="AC253" s="14804"/>
      <c r="AD253" s="15257"/>
      <c r="AE253" s="15710"/>
      <c r="AF253" s="16163"/>
      <c r="AG253" s="16616"/>
      <c r="AH253" s="17069"/>
      <c r="AI253" s="17522"/>
      <c r="AJ253" s="17975"/>
      <c r="AK253" s="18428"/>
      <c r="AL253" s="18881"/>
      <c r="AM253" s="19334"/>
      <c r="AS253" s="7752">
        <f t="shared" si="12"/>
        <v>80</v>
      </c>
      <c r="AT253" s="7752">
        <f t="shared" si="13"/>
        <v>0</v>
      </c>
      <c r="AV253" s="7758" t="str">
        <f t="shared" si="15"/>
        <v/>
      </c>
      <c r="AW253" s="7758">
        <f t="shared" si="14"/>
        <v>0</v>
      </c>
    </row>
    <row r="254" spans="1:49" ht="15" hidden="1" x14ac:dyDescent="0.25">
      <c r="A254" s="8010" t="s">
        <v>889</v>
      </c>
      <c r="B254" s="8463" t="s">
        <v>745</v>
      </c>
      <c r="C254" s="8916" t="s">
        <v>721</v>
      </c>
      <c r="D254" s="9369" t="s">
        <v>473</v>
      </c>
      <c r="E254" s="9822" t="s">
        <v>878</v>
      </c>
      <c r="G254" s="10275" t="s">
        <v>919</v>
      </c>
      <c r="T254" s="10728"/>
      <c r="U254" s="11181"/>
      <c r="V254" s="11634"/>
      <c r="W254" s="12087"/>
      <c r="X254" s="12540"/>
      <c r="Y254" s="12993"/>
      <c r="Z254" s="13446"/>
      <c r="AA254" s="13899"/>
      <c r="AB254" s="14352">
        <v>11</v>
      </c>
      <c r="AC254" s="14805">
        <v>9</v>
      </c>
      <c r="AD254" s="15258">
        <v>14</v>
      </c>
      <c r="AE254" s="15711">
        <v>4</v>
      </c>
      <c r="AF254" s="16164">
        <v>2</v>
      </c>
      <c r="AG254" s="16617">
        <v>2</v>
      </c>
      <c r="AH254" s="17070">
        <v>1</v>
      </c>
      <c r="AI254" s="17523">
        <v>13</v>
      </c>
      <c r="AJ254" s="17976">
        <v>1</v>
      </c>
      <c r="AK254" s="18429"/>
      <c r="AL254" s="18882"/>
      <c r="AM254" s="19335"/>
      <c r="AS254" s="7752">
        <f t="shared" si="12"/>
        <v>0</v>
      </c>
      <c r="AT254" s="7752">
        <f t="shared" si="13"/>
        <v>19</v>
      </c>
      <c r="AV254" s="7758" t="str">
        <f t="shared" si="15"/>
        <v/>
      </c>
      <c r="AW254" s="7758" t="str">
        <f t="shared" si="14"/>
        <v/>
      </c>
    </row>
    <row r="255" spans="1:49" ht="15" hidden="1" x14ac:dyDescent="0.25">
      <c r="A255" s="8011" t="s">
        <v>889</v>
      </c>
      <c r="B255" s="8464" t="s">
        <v>791</v>
      </c>
      <c r="C255" s="8917" t="s">
        <v>721</v>
      </c>
      <c r="D255" s="9370" t="s">
        <v>473</v>
      </c>
      <c r="E255" s="9823" t="s">
        <v>878</v>
      </c>
      <c r="G255" s="10276" t="s">
        <v>919</v>
      </c>
      <c r="T255" s="10729">
        <v>21</v>
      </c>
      <c r="U255" s="11182">
        <v>18</v>
      </c>
      <c r="V255" s="11635">
        <v>73</v>
      </c>
      <c r="W255" s="12088">
        <v>54</v>
      </c>
      <c r="X255" s="12541">
        <v>59</v>
      </c>
      <c r="Y255" s="12994">
        <v>118</v>
      </c>
      <c r="Z255" s="13447">
        <v>95</v>
      </c>
      <c r="AA255" s="13900">
        <v>97</v>
      </c>
      <c r="AB255" s="14353">
        <v>168</v>
      </c>
      <c r="AC255" s="14806">
        <v>102</v>
      </c>
      <c r="AD255" s="15259">
        <v>159</v>
      </c>
      <c r="AE255" s="15712">
        <v>80</v>
      </c>
      <c r="AF255" s="16165">
        <v>19</v>
      </c>
      <c r="AG255" s="16618">
        <v>61</v>
      </c>
      <c r="AH255" s="17071">
        <v>52</v>
      </c>
      <c r="AI255" s="17524">
        <v>40</v>
      </c>
      <c r="AJ255" s="17977">
        <v>40</v>
      </c>
      <c r="AK255" s="18430">
        <v>38</v>
      </c>
      <c r="AL255" s="18883">
        <v>49</v>
      </c>
      <c r="AM255" s="19336">
        <v>3</v>
      </c>
      <c r="AS255" s="7752">
        <f t="shared" si="12"/>
        <v>535</v>
      </c>
      <c r="AT255" s="7752">
        <f t="shared" si="13"/>
        <v>302</v>
      </c>
      <c r="AV255" s="7758">
        <f t="shared" si="15"/>
        <v>3.0927835051546393E-2</v>
      </c>
      <c r="AW255" s="7758">
        <f t="shared" si="14"/>
        <v>0.56448598130841121</v>
      </c>
    </row>
    <row r="256" spans="1:49" ht="15" hidden="1" x14ac:dyDescent="0.25">
      <c r="A256" s="8012" t="s">
        <v>889</v>
      </c>
      <c r="B256" s="8465" t="s">
        <v>792</v>
      </c>
      <c r="C256" s="8918" t="s">
        <v>721</v>
      </c>
      <c r="D256" s="9371" t="s">
        <v>473</v>
      </c>
      <c r="E256" s="9824" t="s">
        <v>878</v>
      </c>
      <c r="G256" s="10277" t="s">
        <v>919</v>
      </c>
      <c r="T256" s="10730"/>
      <c r="U256" s="11183"/>
      <c r="V256" s="11636"/>
      <c r="W256" s="12089"/>
      <c r="X256" s="12542"/>
      <c r="Y256" s="12995"/>
      <c r="Z256" s="13448"/>
      <c r="AA256" s="13901"/>
      <c r="AB256" s="14354"/>
      <c r="AC256" s="14807"/>
      <c r="AD256" s="15260"/>
      <c r="AE256" s="15713">
        <v>93</v>
      </c>
      <c r="AF256" s="16166">
        <v>49</v>
      </c>
      <c r="AG256" s="16619">
        <v>66</v>
      </c>
      <c r="AH256" s="17072">
        <v>77</v>
      </c>
      <c r="AI256" s="17525">
        <v>39</v>
      </c>
      <c r="AJ256" s="17978">
        <v>83</v>
      </c>
      <c r="AK256" s="18431">
        <v>83</v>
      </c>
      <c r="AL256" s="18884">
        <v>75</v>
      </c>
      <c r="AM256" s="19337">
        <v>96</v>
      </c>
      <c r="AS256" s="7752">
        <f t="shared" si="12"/>
        <v>0</v>
      </c>
      <c r="AT256" s="7752">
        <f t="shared" si="13"/>
        <v>568</v>
      </c>
      <c r="AV256" s="7758" t="str">
        <f t="shared" si="15"/>
        <v/>
      </c>
      <c r="AW256" s="7758" t="str">
        <f t="shared" si="14"/>
        <v/>
      </c>
    </row>
    <row r="257" spans="1:49" ht="15" hidden="1" x14ac:dyDescent="0.25">
      <c r="A257" s="8013" t="s">
        <v>889</v>
      </c>
      <c r="B257" s="8466" t="s">
        <v>793</v>
      </c>
      <c r="C257" s="8919" t="s">
        <v>721</v>
      </c>
      <c r="D257" s="9372" t="s">
        <v>473</v>
      </c>
      <c r="E257" s="9825" t="s">
        <v>878</v>
      </c>
      <c r="G257" s="10278" t="s">
        <v>919</v>
      </c>
      <c r="T257" s="10731"/>
      <c r="U257" s="11184"/>
      <c r="V257" s="11637"/>
      <c r="W257" s="12090"/>
      <c r="X257" s="12543"/>
      <c r="Y257" s="12996"/>
      <c r="Z257" s="13449"/>
      <c r="AA257" s="13902"/>
      <c r="AB257" s="14355"/>
      <c r="AC257" s="14808"/>
      <c r="AD257" s="15261"/>
      <c r="AE257" s="15714"/>
      <c r="AF257" s="16167"/>
      <c r="AG257" s="16620"/>
      <c r="AH257" s="17073"/>
      <c r="AI257" s="17526"/>
      <c r="AJ257" s="17979"/>
      <c r="AK257" s="18432"/>
      <c r="AL257" s="18885"/>
      <c r="AM257" s="19338">
        <v>46</v>
      </c>
      <c r="AS257" s="7752">
        <f t="shared" si="12"/>
        <v>0</v>
      </c>
      <c r="AT257" s="7752">
        <f t="shared" si="13"/>
        <v>46</v>
      </c>
      <c r="AV257" s="7758" t="str">
        <f t="shared" si="15"/>
        <v/>
      </c>
      <c r="AW257" s="7758" t="str">
        <f t="shared" si="14"/>
        <v/>
      </c>
    </row>
    <row r="258" spans="1:49" ht="15" hidden="1" x14ac:dyDescent="0.25">
      <c r="A258" s="8014" t="s">
        <v>889</v>
      </c>
      <c r="B258" s="8467" t="s">
        <v>794</v>
      </c>
      <c r="C258" s="8920" t="s">
        <v>721</v>
      </c>
      <c r="D258" s="9373" t="s">
        <v>473</v>
      </c>
      <c r="E258" s="9826" t="s">
        <v>878</v>
      </c>
      <c r="G258" s="10279" t="s">
        <v>919</v>
      </c>
      <c r="T258" s="10732"/>
      <c r="U258" s="11185"/>
      <c r="V258" s="11638"/>
      <c r="W258" s="12091"/>
      <c r="X258" s="12544"/>
      <c r="Y258" s="12997"/>
      <c r="Z258" s="13450"/>
      <c r="AA258" s="13903"/>
      <c r="AB258" s="14356"/>
      <c r="AC258" s="14809"/>
      <c r="AD258" s="15262"/>
      <c r="AE258" s="15715">
        <v>52</v>
      </c>
      <c r="AF258" s="16168">
        <v>69</v>
      </c>
      <c r="AG258" s="16621">
        <v>60</v>
      </c>
      <c r="AH258" s="17074">
        <v>70</v>
      </c>
      <c r="AI258" s="17527">
        <v>95</v>
      </c>
      <c r="AJ258" s="17980">
        <v>96</v>
      </c>
      <c r="AK258" s="18433">
        <v>105</v>
      </c>
      <c r="AL258" s="18886">
        <v>59</v>
      </c>
      <c r="AM258" s="19339">
        <v>89</v>
      </c>
      <c r="AS258" s="7752">
        <f t="shared" si="12"/>
        <v>0</v>
      </c>
      <c r="AT258" s="7752">
        <f t="shared" si="13"/>
        <v>643</v>
      </c>
      <c r="AV258" s="7758" t="str">
        <f t="shared" si="15"/>
        <v/>
      </c>
      <c r="AW258" s="7758" t="str">
        <f t="shared" si="14"/>
        <v/>
      </c>
    </row>
    <row r="259" spans="1:49" ht="15" hidden="1" x14ac:dyDescent="0.25">
      <c r="A259" s="8015" t="s">
        <v>889</v>
      </c>
      <c r="B259" s="8468" t="s">
        <v>746</v>
      </c>
      <c r="C259" s="8921" t="s">
        <v>721</v>
      </c>
      <c r="D259" s="9374" t="s">
        <v>473</v>
      </c>
      <c r="E259" s="9827" t="s">
        <v>878</v>
      </c>
      <c r="G259" s="10280" t="s">
        <v>919</v>
      </c>
      <c r="T259" s="10733"/>
      <c r="U259" s="11186"/>
      <c r="V259" s="11639"/>
      <c r="W259" s="12092"/>
      <c r="X259" s="12545"/>
      <c r="Y259" s="12998"/>
      <c r="Z259" s="13451"/>
      <c r="AA259" s="13904"/>
      <c r="AB259" s="14357"/>
      <c r="AC259" s="14810"/>
      <c r="AD259" s="15263">
        <v>6</v>
      </c>
      <c r="AE259" s="15716">
        <v>11</v>
      </c>
      <c r="AF259" s="16169">
        <v>7</v>
      </c>
      <c r="AG259" s="16622">
        <v>1</v>
      </c>
      <c r="AH259" s="17075">
        <v>13</v>
      </c>
      <c r="AI259" s="17528">
        <v>8</v>
      </c>
      <c r="AJ259" s="17981">
        <v>1</v>
      </c>
      <c r="AK259" s="18434"/>
      <c r="AL259" s="18887"/>
      <c r="AM259" s="19340"/>
      <c r="AS259" s="7752">
        <f t="shared" si="12"/>
        <v>0</v>
      </c>
      <c r="AT259" s="7752">
        <f t="shared" si="13"/>
        <v>30</v>
      </c>
      <c r="AV259" s="7758" t="str">
        <f t="shared" si="15"/>
        <v/>
      </c>
      <c r="AW259" s="7758" t="str">
        <f t="shared" si="14"/>
        <v/>
      </c>
    </row>
    <row r="260" spans="1:49" ht="15" hidden="1" x14ac:dyDescent="0.25">
      <c r="A260" s="8016" t="s">
        <v>889</v>
      </c>
      <c r="B260" s="8469" t="s">
        <v>795</v>
      </c>
      <c r="C260" s="8922" t="s">
        <v>721</v>
      </c>
      <c r="D260" s="9375" t="s">
        <v>473</v>
      </c>
      <c r="E260" s="9828" t="s">
        <v>878</v>
      </c>
      <c r="G260" s="10281" t="s">
        <v>919</v>
      </c>
      <c r="T260" s="10734"/>
      <c r="U260" s="11187"/>
      <c r="V260" s="11640"/>
      <c r="W260" s="12093"/>
      <c r="X260" s="12546"/>
      <c r="Y260" s="12999"/>
      <c r="Z260" s="13452"/>
      <c r="AA260" s="13905"/>
      <c r="AB260" s="14358"/>
      <c r="AC260" s="14811"/>
      <c r="AD260" s="15264"/>
      <c r="AE260" s="15717"/>
      <c r="AF260" s="16170"/>
      <c r="AG260" s="16623">
        <v>1</v>
      </c>
      <c r="AH260" s="17076">
        <v>38</v>
      </c>
      <c r="AI260" s="17529">
        <v>38</v>
      </c>
      <c r="AJ260" s="17982">
        <v>36</v>
      </c>
      <c r="AK260" s="18435">
        <v>48</v>
      </c>
      <c r="AL260" s="18888">
        <v>30</v>
      </c>
      <c r="AM260" s="19341">
        <v>53</v>
      </c>
      <c r="AS260" s="7752">
        <f t="shared" si="12"/>
        <v>0</v>
      </c>
      <c r="AT260" s="7752">
        <f t="shared" si="13"/>
        <v>244</v>
      </c>
      <c r="AV260" s="7758" t="str">
        <f t="shared" si="15"/>
        <v/>
      </c>
      <c r="AW260" s="7758" t="str">
        <f t="shared" si="14"/>
        <v/>
      </c>
    </row>
    <row r="261" spans="1:49" ht="15" hidden="1" x14ac:dyDescent="0.25">
      <c r="A261" s="8017" t="s">
        <v>889</v>
      </c>
      <c r="B261" s="8470" t="s">
        <v>797</v>
      </c>
      <c r="C261" s="8923" t="s">
        <v>721</v>
      </c>
      <c r="D261" s="9376" t="s">
        <v>473</v>
      </c>
      <c r="E261" s="9829" t="s">
        <v>878</v>
      </c>
      <c r="G261" s="10282" t="s">
        <v>919</v>
      </c>
      <c r="T261" s="10735"/>
      <c r="U261" s="11188"/>
      <c r="V261" s="11641"/>
      <c r="W261" s="12094"/>
      <c r="X261" s="12547"/>
      <c r="Y261" s="13000"/>
      <c r="Z261" s="13453"/>
      <c r="AA261" s="13906"/>
      <c r="AB261" s="14359"/>
      <c r="AC261" s="14812"/>
      <c r="AD261" s="15265"/>
      <c r="AE261" s="15718"/>
      <c r="AF261" s="16171"/>
      <c r="AG261" s="16624">
        <v>4</v>
      </c>
      <c r="AH261" s="17077">
        <v>2</v>
      </c>
      <c r="AI261" s="17530">
        <v>9</v>
      </c>
      <c r="AJ261" s="17983">
        <v>17</v>
      </c>
      <c r="AK261" s="18436">
        <v>10</v>
      </c>
      <c r="AL261" s="18889">
        <v>12</v>
      </c>
      <c r="AM261" s="19342">
        <v>20</v>
      </c>
      <c r="AS261" s="7752">
        <f t="shared" ref="AS261:AS272" si="16">SUM(T261:AA261)</f>
        <v>0</v>
      </c>
      <c r="AT261" s="7752">
        <f t="shared" ref="AT261:AT272" si="17">SUM(AF261:AM261)</f>
        <v>74</v>
      </c>
      <c r="AV261" s="7758" t="str">
        <f t="shared" si="15"/>
        <v/>
      </c>
      <c r="AW261" s="7758" t="str">
        <f t="shared" ref="AW261:AW324" si="18">IFERROR(AT261/AS261,"")</f>
        <v/>
      </c>
    </row>
    <row r="262" spans="1:49" ht="15" hidden="1" x14ac:dyDescent="0.25">
      <c r="A262" s="8018" t="s">
        <v>889</v>
      </c>
      <c r="B262" s="8471" t="s">
        <v>798</v>
      </c>
      <c r="C262" s="8924" t="s">
        <v>721</v>
      </c>
      <c r="D262" s="9377" t="s">
        <v>473</v>
      </c>
      <c r="E262" s="9830" t="s">
        <v>878</v>
      </c>
      <c r="G262" s="10283" t="s">
        <v>919</v>
      </c>
      <c r="T262" s="10736"/>
      <c r="U262" s="11189"/>
      <c r="V262" s="11642"/>
      <c r="W262" s="12095"/>
      <c r="X262" s="12548"/>
      <c r="Y262" s="13001"/>
      <c r="Z262" s="13454"/>
      <c r="AA262" s="13907"/>
      <c r="AB262" s="14360"/>
      <c r="AC262" s="14813"/>
      <c r="AD262" s="15266"/>
      <c r="AE262" s="15719"/>
      <c r="AF262" s="16172"/>
      <c r="AG262" s="16625">
        <v>23</v>
      </c>
      <c r="AH262" s="17078"/>
      <c r="AI262" s="17531"/>
      <c r="AJ262" s="17984"/>
      <c r="AK262" s="18437"/>
      <c r="AL262" s="18890"/>
      <c r="AM262" s="19343"/>
      <c r="AS262" s="7752">
        <f t="shared" si="16"/>
        <v>0</v>
      </c>
      <c r="AT262" s="7752">
        <f t="shared" si="17"/>
        <v>23</v>
      </c>
      <c r="AV262" s="7758" t="str">
        <f t="shared" si="15"/>
        <v/>
      </c>
      <c r="AW262" s="7758" t="str">
        <f t="shared" si="18"/>
        <v/>
      </c>
    </row>
    <row r="263" spans="1:49" ht="15" hidden="1" x14ac:dyDescent="0.25">
      <c r="A263" s="8019" t="s">
        <v>889</v>
      </c>
      <c r="B263" s="8472" t="s">
        <v>805</v>
      </c>
      <c r="C263" s="8925" t="s">
        <v>724</v>
      </c>
      <c r="D263" s="9378" t="s">
        <v>476</v>
      </c>
      <c r="E263" s="9831" t="s">
        <v>878</v>
      </c>
      <c r="G263" s="10284" t="s">
        <v>919</v>
      </c>
      <c r="T263" s="10737"/>
      <c r="U263" s="11190"/>
      <c r="V263" s="11643"/>
      <c r="W263" s="12096"/>
      <c r="X263" s="12549"/>
      <c r="Y263" s="13002"/>
      <c r="Z263" s="13455"/>
      <c r="AA263" s="13908"/>
      <c r="AB263" s="14361"/>
      <c r="AC263" s="14814"/>
      <c r="AD263" s="15267">
        <v>20</v>
      </c>
      <c r="AE263" s="15720">
        <v>19</v>
      </c>
      <c r="AF263" s="16173">
        <v>13</v>
      </c>
      <c r="AG263" s="16626">
        <v>19</v>
      </c>
      <c r="AH263" s="17079">
        <v>27</v>
      </c>
      <c r="AI263" s="17532">
        <v>27</v>
      </c>
      <c r="AJ263" s="17985">
        <v>26</v>
      </c>
      <c r="AK263" s="18438">
        <v>26</v>
      </c>
      <c r="AL263" s="18891">
        <v>25</v>
      </c>
      <c r="AM263" s="19344">
        <v>29</v>
      </c>
      <c r="AS263" s="7752">
        <f t="shared" si="16"/>
        <v>0</v>
      </c>
      <c r="AT263" s="7752">
        <f t="shared" si="17"/>
        <v>192</v>
      </c>
      <c r="AV263" s="7758" t="str">
        <f t="shared" ref="AV263:AV326" si="19">IFERROR(AM263/AA263,"")</f>
        <v/>
      </c>
      <c r="AW263" s="7758" t="str">
        <f t="shared" si="18"/>
        <v/>
      </c>
    </row>
    <row r="264" spans="1:49" ht="15" hidden="1" x14ac:dyDescent="0.25">
      <c r="A264" s="8020" t="s">
        <v>889</v>
      </c>
      <c r="B264" s="8473" t="s">
        <v>807</v>
      </c>
      <c r="C264" s="8926" t="s">
        <v>724</v>
      </c>
      <c r="D264" s="9379" t="s">
        <v>476</v>
      </c>
      <c r="E264" s="9832" t="s">
        <v>878</v>
      </c>
      <c r="G264" s="10285" t="s">
        <v>919</v>
      </c>
      <c r="T264" s="10738"/>
      <c r="U264" s="11191"/>
      <c r="V264" s="11644"/>
      <c r="W264" s="12097"/>
      <c r="X264" s="12550"/>
      <c r="Y264" s="13003"/>
      <c r="Z264" s="13456"/>
      <c r="AA264" s="13909"/>
      <c r="AB264" s="14362"/>
      <c r="AC264" s="14815"/>
      <c r="AD264" s="15268"/>
      <c r="AE264" s="15721"/>
      <c r="AF264" s="16174"/>
      <c r="AG264" s="16627"/>
      <c r="AH264" s="17080">
        <v>10</v>
      </c>
      <c r="AI264" s="17533">
        <v>10</v>
      </c>
      <c r="AJ264" s="17986">
        <v>4</v>
      </c>
      <c r="AK264" s="18439">
        <v>1</v>
      </c>
      <c r="AL264" s="18892">
        <v>10</v>
      </c>
      <c r="AM264" s="19345">
        <v>11</v>
      </c>
      <c r="AS264" s="7752">
        <f t="shared" si="16"/>
        <v>0</v>
      </c>
      <c r="AT264" s="7752">
        <f t="shared" si="17"/>
        <v>46</v>
      </c>
      <c r="AV264" s="7758" t="str">
        <f t="shared" si="19"/>
        <v/>
      </c>
      <c r="AW264" s="7758" t="str">
        <f t="shared" si="18"/>
        <v/>
      </c>
    </row>
    <row r="265" spans="1:49" ht="15" hidden="1" x14ac:dyDescent="0.25">
      <c r="A265" s="8021" t="s">
        <v>889</v>
      </c>
      <c r="B265" s="8474" t="s">
        <v>808</v>
      </c>
      <c r="C265" s="8927" t="s">
        <v>724</v>
      </c>
      <c r="D265" s="9380" t="s">
        <v>476</v>
      </c>
      <c r="E265" s="9833" t="s">
        <v>878</v>
      </c>
      <c r="G265" s="10286" t="s">
        <v>919</v>
      </c>
      <c r="T265" s="10739"/>
      <c r="U265" s="11192"/>
      <c r="V265" s="11645"/>
      <c r="W265" s="12098"/>
      <c r="X265" s="12551"/>
      <c r="Y265" s="13004"/>
      <c r="Z265" s="13457"/>
      <c r="AA265" s="13910"/>
      <c r="AB265" s="14363"/>
      <c r="AC265" s="14816">
        <v>13</v>
      </c>
      <c r="AD265" s="15269">
        <v>30</v>
      </c>
      <c r="AE265" s="15722">
        <v>28</v>
      </c>
      <c r="AF265" s="16175">
        <v>12</v>
      </c>
      <c r="AG265" s="16628">
        <v>25</v>
      </c>
      <c r="AH265" s="17081">
        <v>48</v>
      </c>
      <c r="AI265" s="17534">
        <v>25</v>
      </c>
      <c r="AJ265" s="17987">
        <v>24</v>
      </c>
      <c r="AK265" s="18440">
        <v>19</v>
      </c>
      <c r="AL265" s="18893">
        <v>23</v>
      </c>
      <c r="AM265" s="19346">
        <v>33</v>
      </c>
      <c r="AS265" s="7752">
        <f t="shared" si="16"/>
        <v>0</v>
      </c>
      <c r="AT265" s="7752">
        <f t="shared" si="17"/>
        <v>209</v>
      </c>
      <c r="AV265" s="7758" t="str">
        <f t="shared" si="19"/>
        <v/>
      </c>
      <c r="AW265" s="7758" t="str">
        <f t="shared" si="18"/>
        <v/>
      </c>
    </row>
    <row r="266" spans="1:49" ht="15" hidden="1" x14ac:dyDescent="0.25">
      <c r="A266" s="8022" t="s">
        <v>889</v>
      </c>
      <c r="B266" s="8475" t="s">
        <v>809</v>
      </c>
      <c r="C266" s="8928" t="s">
        <v>724</v>
      </c>
      <c r="D266" s="9381" t="s">
        <v>476</v>
      </c>
      <c r="E266" s="9834" t="s">
        <v>878</v>
      </c>
      <c r="G266" s="10287" t="s">
        <v>919</v>
      </c>
      <c r="T266" s="10740"/>
      <c r="U266" s="11193"/>
      <c r="V266" s="11646"/>
      <c r="W266" s="12099"/>
      <c r="X266" s="12552"/>
      <c r="Y266" s="13005"/>
      <c r="Z266" s="13458"/>
      <c r="AA266" s="13911"/>
      <c r="AB266" s="14364"/>
      <c r="AC266" s="14817"/>
      <c r="AD266" s="15270"/>
      <c r="AE266" s="15723"/>
      <c r="AF266" s="16176"/>
      <c r="AG266" s="16629"/>
      <c r="AH266" s="17082"/>
      <c r="AI266" s="17535">
        <v>7</v>
      </c>
      <c r="AJ266" s="17988">
        <v>16</v>
      </c>
      <c r="AK266" s="18441">
        <v>8</v>
      </c>
      <c r="AL266" s="18894">
        <v>7</v>
      </c>
      <c r="AM266" s="19347">
        <v>7</v>
      </c>
      <c r="AS266" s="7752">
        <f t="shared" si="16"/>
        <v>0</v>
      </c>
      <c r="AT266" s="7752">
        <f t="shared" si="17"/>
        <v>45</v>
      </c>
      <c r="AV266" s="7758" t="str">
        <f t="shared" si="19"/>
        <v/>
      </c>
      <c r="AW266" s="7758" t="str">
        <f t="shared" si="18"/>
        <v/>
      </c>
    </row>
    <row r="267" spans="1:49" ht="15" hidden="1" x14ac:dyDescent="0.25">
      <c r="A267" s="8023" t="s">
        <v>889</v>
      </c>
      <c r="B267" s="8476" t="s">
        <v>918</v>
      </c>
      <c r="C267" s="8929" t="s">
        <v>724</v>
      </c>
      <c r="D267" s="9382" t="s">
        <v>476</v>
      </c>
      <c r="E267" s="9835" t="s">
        <v>878</v>
      </c>
      <c r="G267" s="10288" t="s">
        <v>919</v>
      </c>
      <c r="T267" s="10741"/>
      <c r="U267" s="11194"/>
      <c r="V267" s="11647"/>
      <c r="W267" s="12100"/>
      <c r="X267" s="12553"/>
      <c r="Y267" s="13006"/>
      <c r="Z267" s="13459"/>
      <c r="AA267" s="13912"/>
      <c r="AB267" s="14365"/>
      <c r="AC267" s="14818"/>
      <c r="AD267" s="15271"/>
      <c r="AE267" s="15724"/>
      <c r="AF267" s="16177"/>
      <c r="AG267" s="16630"/>
      <c r="AH267" s="17083"/>
      <c r="AI267" s="17536"/>
      <c r="AJ267" s="17989">
        <v>16</v>
      </c>
      <c r="AK267" s="18442">
        <v>4</v>
      </c>
      <c r="AL267" s="18895">
        <v>1</v>
      </c>
      <c r="AM267" s="19348"/>
      <c r="AS267" s="7752">
        <f t="shared" si="16"/>
        <v>0</v>
      </c>
      <c r="AT267" s="7752">
        <f t="shared" si="17"/>
        <v>21</v>
      </c>
      <c r="AV267" s="7758" t="str">
        <f t="shared" si="19"/>
        <v/>
      </c>
      <c r="AW267" s="7758" t="str">
        <f t="shared" si="18"/>
        <v/>
      </c>
    </row>
    <row r="268" spans="1:49" ht="15" hidden="1" x14ac:dyDescent="0.25">
      <c r="A268" s="8024" t="s">
        <v>889</v>
      </c>
      <c r="B268" s="8477" t="s">
        <v>810</v>
      </c>
      <c r="C268" s="8930" t="s">
        <v>725</v>
      </c>
      <c r="D268" s="9383" t="s">
        <v>476</v>
      </c>
      <c r="E268" s="9836" t="s">
        <v>878</v>
      </c>
      <c r="G268" s="10289" t="s">
        <v>919</v>
      </c>
      <c r="T268" s="10742"/>
      <c r="U268" s="11195"/>
      <c r="V268" s="11648"/>
      <c r="W268" s="12101"/>
      <c r="X268" s="12554">
        <v>26</v>
      </c>
      <c r="Y268" s="13007">
        <v>37</v>
      </c>
      <c r="Z268" s="13460">
        <v>28</v>
      </c>
      <c r="AA268" s="13913">
        <v>49</v>
      </c>
      <c r="AB268" s="14366">
        <v>52</v>
      </c>
      <c r="AC268" s="14819">
        <v>36</v>
      </c>
      <c r="AD268" s="15272">
        <v>33</v>
      </c>
      <c r="AE268" s="15725">
        <v>36</v>
      </c>
      <c r="AF268" s="16178">
        <v>4</v>
      </c>
      <c r="AG268" s="16631">
        <v>5</v>
      </c>
      <c r="AH268" s="17084">
        <v>2</v>
      </c>
      <c r="AI268" s="17537">
        <v>4</v>
      </c>
      <c r="AJ268" s="17990">
        <v>4</v>
      </c>
      <c r="AK268" s="18443">
        <v>2</v>
      </c>
      <c r="AL268" s="18896">
        <v>0</v>
      </c>
      <c r="AM268" s="19349">
        <v>3</v>
      </c>
      <c r="AS268" s="7752">
        <f t="shared" si="16"/>
        <v>140</v>
      </c>
      <c r="AT268" s="7752">
        <f t="shared" si="17"/>
        <v>24</v>
      </c>
      <c r="AV268" s="7758">
        <f t="shared" si="19"/>
        <v>6.1224489795918366E-2</v>
      </c>
      <c r="AW268" s="7758">
        <f t="shared" si="18"/>
        <v>0.17142857142857143</v>
      </c>
    </row>
    <row r="269" spans="1:49" ht="15" hidden="1" x14ac:dyDescent="0.25">
      <c r="A269" s="8025" t="s">
        <v>889</v>
      </c>
      <c r="B269" s="8478" t="s">
        <v>811</v>
      </c>
      <c r="C269" s="8931" t="s">
        <v>725</v>
      </c>
      <c r="D269" s="9384" t="s">
        <v>476</v>
      </c>
      <c r="E269" s="9837" t="s">
        <v>878</v>
      </c>
      <c r="G269" s="10290" t="s">
        <v>919</v>
      </c>
      <c r="T269" s="10743"/>
      <c r="U269" s="11196"/>
      <c r="V269" s="11649"/>
      <c r="W269" s="12102"/>
      <c r="X269" s="12555"/>
      <c r="Y269" s="13008"/>
      <c r="Z269" s="13461"/>
      <c r="AA269" s="13914"/>
      <c r="AB269" s="14367"/>
      <c r="AC269" s="14820"/>
      <c r="AD269" s="15273"/>
      <c r="AE269" s="15726"/>
      <c r="AF269" s="16179">
        <v>0</v>
      </c>
      <c r="AG269" s="16632">
        <v>15</v>
      </c>
      <c r="AH269" s="17085">
        <v>21</v>
      </c>
      <c r="AI269" s="17538">
        <v>21</v>
      </c>
      <c r="AJ269" s="17991">
        <v>1</v>
      </c>
      <c r="AK269" s="18444">
        <v>2</v>
      </c>
      <c r="AL269" s="18897">
        <v>50</v>
      </c>
      <c r="AM269" s="19350">
        <v>71</v>
      </c>
      <c r="AS269" s="7752">
        <f t="shared" si="16"/>
        <v>0</v>
      </c>
      <c r="AT269" s="7752">
        <f t="shared" si="17"/>
        <v>181</v>
      </c>
      <c r="AV269" s="7758" t="str">
        <f t="shared" si="19"/>
        <v/>
      </c>
      <c r="AW269" s="7758" t="str">
        <f t="shared" si="18"/>
        <v/>
      </c>
    </row>
    <row r="270" spans="1:49" ht="15" hidden="1" x14ac:dyDescent="0.25">
      <c r="A270" s="8026" t="s">
        <v>889</v>
      </c>
      <c r="B270" s="8479" t="s">
        <v>755</v>
      </c>
      <c r="C270" s="8932" t="s">
        <v>725</v>
      </c>
      <c r="D270" s="9385" t="s">
        <v>476</v>
      </c>
      <c r="E270" s="9838" t="s">
        <v>878</v>
      </c>
      <c r="G270" s="10291" t="s">
        <v>919</v>
      </c>
      <c r="T270" s="10744"/>
      <c r="U270" s="11197"/>
      <c r="V270" s="11650"/>
      <c r="W270" s="12103"/>
      <c r="X270" s="12556"/>
      <c r="Y270" s="13009"/>
      <c r="Z270" s="13462"/>
      <c r="AA270" s="13915"/>
      <c r="AB270" s="14368"/>
      <c r="AC270" s="14821"/>
      <c r="AD270" s="15274">
        <v>37</v>
      </c>
      <c r="AE270" s="15727">
        <v>53</v>
      </c>
      <c r="AF270" s="16180"/>
      <c r="AG270" s="16633"/>
      <c r="AH270" s="17086"/>
      <c r="AI270" s="17539"/>
      <c r="AJ270" s="17992"/>
      <c r="AK270" s="18445"/>
      <c r="AL270" s="18898"/>
      <c r="AM270" s="19351"/>
      <c r="AS270" s="7752">
        <f t="shared" si="16"/>
        <v>0</v>
      </c>
      <c r="AT270" s="7752">
        <f t="shared" si="17"/>
        <v>0</v>
      </c>
      <c r="AV270" s="7758" t="str">
        <f t="shared" si="19"/>
        <v/>
      </c>
      <c r="AW270" s="7758" t="str">
        <f t="shared" si="18"/>
        <v/>
      </c>
    </row>
    <row r="271" spans="1:49" ht="15" hidden="1" x14ac:dyDescent="0.25">
      <c r="A271" s="8027" t="s">
        <v>889</v>
      </c>
      <c r="B271" s="8480" t="s">
        <v>918</v>
      </c>
      <c r="C271" s="8933" t="s">
        <v>725</v>
      </c>
      <c r="D271" s="9386" t="s">
        <v>476</v>
      </c>
      <c r="E271" s="9839" t="s">
        <v>878</v>
      </c>
      <c r="G271" s="10292" t="s">
        <v>919</v>
      </c>
      <c r="T271" s="10745"/>
      <c r="U271" s="11198"/>
      <c r="V271" s="11651"/>
      <c r="W271" s="12104"/>
      <c r="X271" s="12557"/>
      <c r="Y271" s="13010"/>
      <c r="Z271" s="13463"/>
      <c r="AA271" s="13916"/>
      <c r="AB271" s="14369"/>
      <c r="AC271" s="14822"/>
      <c r="AD271" s="15275"/>
      <c r="AE271" s="15728"/>
      <c r="AF271" s="16181">
        <v>4</v>
      </c>
      <c r="AG271" s="16634">
        <v>2</v>
      </c>
      <c r="AH271" s="17087">
        <v>8</v>
      </c>
      <c r="AI271" s="17540">
        <v>7</v>
      </c>
      <c r="AJ271" s="17993"/>
      <c r="AK271" s="18446"/>
      <c r="AL271" s="18899"/>
      <c r="AM271" s="19352"/>
      <c r="AS271" s="7752">
        <f t="shared" si="16"/>
        <v>0</v>
      </c>
      <c r="AT271" s="7752">
        <f t="shared" si="17"/>
        <v>21</v>
      </c>
      <c r="AV271" s="7758" t="str">
        <f t="shared" si="19"/>
        <v/>
      </c>
      <c r="AW271" s="7758" t="str">
        <f t="shared" si="18"/>
        <v/>
      </c>
    </row>
    <row r="272" spans="1:49" ht="15" hidden="1" x14ac:dyDescent="0.25">
      <c r="A272" s="8028" t="s">
        <v>889</v>
      </c>
      <c r="B272" s="8481" t="s">
        <v>813</v>
      </c>
      <c r="C272" s="8934" t="s">
        <v>725</v>
      </c>
      <c r="D272" s="9387" t="s">
        <v>476</v>
      </c>
      <c r="E272" s="9840" t="s">
        <v>878</v>
      </c>
      <c r="G272" s="10293" t="s">
        <v>919</v>
      </c>
      <c r="T272" s="10746"/>
      <c r="U272" s="11199"/>
      <c r="V272" s="11652"/>
      <c r="W272" s="12105"/>
      <c r="X272" s="12558">
        <v>8</v>
      </c>
      <c r="Y272" s="13011">
        <v>11</v>
      </c>
      <c r="Z272" s="13464">
        <v>11</v>
      </c>
      <c r="AA272" s="13917">
        <v>11</v>
      </c>
      <c r="AB272" s="14370">
        <v>31</v>
      </c>
      <c r="AC272" s="14823">
        <v>12</v>
      </c>
      <c r="AD272" s="15276">
        <v>9</v>
      </c>
      <c r="AE272" s="15729">
        <v>43</v>
      </c>
      <c r="AF272" s="16182">
        <v>0</v>
      </c>
      <c r="AG272" s="16635">
        <v>1</v>
      </c>
      <c r="AH272" s="17088">
        <v>0</v>
      </c>
      <c r="AI272" s="17541">
        <v>0</v>
      </c>
      <c r="AJ272" s="17994">
        <v>0</v>
      </c>
      <c r="AK272" s="18447">
        <v>1</v>
      </c>
      <c r="AL272" s="18900">
        <v>0</v>
      </c>
      <c r="AM272" s="19353">
        <v>1</v>
      </c>
      <c r="AS272" s="7752">
        <f t="shared" si="16"/>
        <v>41</v>
      </c>
      <c r="AT272" s="7752">
        <f t="shared" si="17"/>
        <v>3</v>
      </c>
      <c r="AV272" s="7758">
        <f t="shared" si="19"/>
        <v>9.0909090909090912E-2</v>
      </c>
      <c r="AW272" s="7758">
        <f t="shared" si="18"/>
        <v>7.3170731707317069E-2</v>
      </c>
    </row>
    <row r="273" spans="1:49" ht="15" hidden="1" x14ac:dyDescent="0.25">
      <c r="A273" s="8029" t="s">
        <v>889</v>
      </c>
      <c r="B273" s="8482" t="s">
        <v>745</v>
      </c>
      <c r="C273" s="8935" t="s">
        <v>707</v>
      </c>
      <c r="D273" s="9388" t="s">
        <v>469</v>
      </c>
      <c r="E273" s="9841" t="s">
        <v>878</v>
      </c>
      <c r="G273" s="10294" t="s">
        <v>920</v>
      </c>
      <c r="T273" s="10747"/>
      <c r="U273" s="11200"/>
      <c r="V273" s="11653"/>
      <c r="W273" s="12106"/>
      <c r="X273" s="12559"/>
      <c r="Y273" s="13012"/>
      <c r="Z273" s="13465"/>
      <c r="AA273" s="13918"/>
      <c r="AB273" s="14371"/>
      <c r="AC273" s="14824"/>
      <c r="AD273" s="15277"/>
      <c r="AE273" s="15730"/>
      <c r="AF273" s="16183"/>
      <c r="AG273" s="16636"/>
      <c r="AH273" s="17089"/>
      <c r="AI273" s="17542"/>
      <c r="AJ273" s="17995"/>
      <c r="AK273" s="18448"/>
      <c r="AL273" s="18901">
        <v>7.4962520000000003E-4</v>
      </c>
      <c r="AM273" s="19354">
        <v>0</v>
      </c>
      <c r="AS273" s="7752"/>
      <c r="AT273" s="7752"/>
      <c r="AV273" s="7758" t="str">
        <f t="shared" si="19"/>
        <v/>
      </c>
      <c r="AW273" s="7758" t="str">
        <f t="shared" si="18"/>
        <v/>
      </c>
    </row>
    <row r="274" spans="1:49" ht="15" hidden="1" x14ac:dyDescent="0.25">
      <c r="A274" s="8030" t="s">
        <v>889</v>
      </c>
      <c r="B274" s="8483" t="s">
        <v>746</v>
      </c>
      <c r="C274" s="8936" t="s">
        <v>707</v>
      </c>
      <c r="D274" s="9389" t="s">
        <v>469</v>
      </c>
      <c r="E274" s="9842" t="s">
        <v>878</v>
      </c>
      <c r="G274" s="10295" t="s">
        <v>920</v>
      </c>
      <c r="T274" s="10748"/>
      <c r="U274" s="11201"/>
      <c r="V274" s="11654"/>
      <c r="W274" s="12107"/>
      <c r="X274" s="12560"/>
      <c r="Y274" s="13013"/>
      <c r="Z274" s="13466"/>
      <c r="AA274" s="13919"/>
      <c r="AB274" s="14372"/>
      <c r="AC274" s="14825"/>
      <c r="AD274" s="15278"/>
      <c r="AE274" s="15731"/>
      <c r="AF274" s="16184"/>
      <c r="AG274" s="16637"/>
      <c r="AH274" s="17090"/>
      <c r="AI274" s="17543"/>
      <c r="AJ274" s="17996"/>
      <c r="AK274" s="18449">
        <v>2.836879E-4</v>
      </c>
      <c r="AL274" s="18902">
        <v>3.7481260000000002E-4</v>
      </c>
      <c r="AM274" s="19355">
        <v>3.4387900000000001E-4</v>
      </c>
      <c r="AS274" s="7752"/>
      <c r="AT274" s="7752"/>
      <c r="AV274" s="7758" t="str">
        <f t="shared" si="19"/>
        <v/>
      </c>
      <c r="AW274" s="7758" t="str">
        <f t="shared" si="18"/>
        <v/>
      </c>
    </row>
    <row r="275" spans="1:49" ht="15" hidden="1" x14ac:dyDescent="0.25">
      <c r="A275" s="8031" t="s">
        <v>889</v>
      </c>
      <c r="B275" s="8484" t="s">
        <v>747</v>
      </c>
      <c r="C275" s="8937" t="s">
        <v>707</v>
      </c>
      <c r="D275" s="9390" t="s">
        <v>469</v>
      </c>
      <c r="E275" s="9843" t="s">
        <v>878</v>
      </c>
      <c r="G275" s="10296" t="s">
        <v>920</v>
      </c>
      <c r="T275" s="10749"/>
      <c r="U275" s="11202"/>
      <c r="V275" s="11655"/>
      <c r="W275" s="12108"/>
      <c r="X275" s="12561"/>
      <c r="Y275" s="13014"/>
      <c r="Z275" s="13467"/>
      <c r="AA275" s="13920"/>
      <c r="AB275" s="14373"/>
      <c r="AC275" s="14826"/>
      <c r="AD275" s="15279"/>
      <c r="AE275" s="15732"/>
      <c r="AF275" s="16185"/>
      <c r="AG275" s="16638"/>
      <c r="AH275" s="17091"/>
      <c r="AI275" s="17544"/>
      <c r="AJ275" s="17997"/>
      <c r="AK275" s="18450"/>
      <c r="AL275" s="18903">
        <v>7.4962520000000003E-4</v>
      </c>
      <c r="AM275" s="19356">
        <v>0</v>
      </c>
      <c r="AS275" s="7752"/>
      <c r="AT275" s="7752"/>
      <c r="AV275" s="7758" t="str">
        <f t="shared" si="19"/>
        <v/>
      </c>
      <c r="AW275" s="7758" t="str">
        <f t="shared" si="18"/>
        <v/>
      </c>
    </row>
    <row r="276" spans="1:49" ht="15" hidden="1" x14ac:dyDescent="0.25">
      <c r="A276" s="8032" t="s">
        <v>889</v>
      </c>
      <c r="B276" s="8485" t="s">
        <v>748</v>
      </c>
      <c r="C276" s="8938" t="s">
        <v>708</v>
      </c>
      <c r="D276" s="9391" t="s">
        <v>469</v>
      </c>
      <c r="E276" s="9844" t="s">
        <v>878</v>
      </c>
      <c r="G276" s="10297" t="s">
        <v>920</v>
      </c>
      <c r="T276" s="10750">
        <v>3.778338E-3</v>
      </c>
      <c r="U276" s="11203">
        <v>0</v>
      </c>
      <c r="V276" s="11656">
        <v>1.0482180000000001E-3</v>
      </c>
      <c r="W276" s="12109">
        <v>6.6622250000000001E-4</v>
      </c>
      <c r="X276" s="12562">
        <v>0</v>
      </c>
      <c r="Y276" s="13015">
        <v>3.597122E-4</v>
      </c>
      <c r="Z276" s="13468">
        <v>5.3276509999999997E-4</v>
      </c>
      <c r="AA276" s="13921">
        <v>4.7869790000000002E-4</v>
      </c>
      <c r="AB276" s="14374">
        <v>0</v>
      </c>
      <c r="AC276" s="14827">
        <v>1.7429194E-3</v>
      </c>
      <c r="AD276" s="15280">
        <v>1.3717421E-3</v>
      </c>
      <c r="AE276" s="15733">
        <v>3.9215689999999999E-4</v>
      </c>
      <c r="AF276" s="16186">
        <v>6.2421969999999999E-4</v>
      </c>
      <c r="AG276" s="16639">
        <v>4.3084880000000001E-4</v>
      </c>
      <c r="AH276" s="17092">
        <v>1.7035774999999999E-3</v>
      </c>
      <c r="AI276" s="17545">
        <v>6.3877360000000002E-4</v>
      </c>
      <c r="AJ276" s="17998">
        <v>5.868545E-4</v>
      </c>
      <c r="AK276" s="18451">
        <v>1.702128E-3</v>
      </c>
      <c r="AL276" s="18904">
        <v>2.6236879999999999E-3</v>
      </c>
      <c r="AM276" s="19357">
        <v>2.751032E-3</v>
      </c>
      <c r="AS276" s="7752"/>
      <c r="AT276" s="7752"/>
      <c r="AV276" s="7758">
        <f t="shared" si="19"/>
        <v>5.7469063474061617</v>
      </c>
      <c r="AW276" s="7758" t="str">
        <f t="shared" si="18"/>
        <v/>
      </c>
    </row>
    <row r="277" spans="1:49" ht="15" hidden="1" x14ac:dyDescent="0.25">
      <c r="A277" s="8033" t="s">
        <v>889</v>
      </c>
      <c r="B277" s="8486" t="s">
        <v>749</v>
      </c>
      <c r="C277" s="8939" t="s">
        <v>708</v>
      </c>
      <c r="D277" s="9392" t="s">
        <v>469</v>
      </c>
      <c r="E277" s="9845" t="s">
        <v>878</v>
      </c>
      <c r="G277" s="10298" t="s">
        <v>920</v>
      </c>
      <c r="T277" s="10751"/>
      <c r="U277" s="11204"/>
      <c r="V277" s="11657"/>
      <c r="W277" s="12110"/>
      <c r="X277" s="12563"/>
      <c r="Y277" s="13016"/>
      <c r="Z277" s="13469"/>
      <c r="AA277" s="13922"/>
      <c r="AB277" s="14375"/>
      <c r="AC277" s="14828"/>
      <c r="AD277" s="15281"/>
      <c r="AE277" s="15734"/>
      <c r="AF277" s="16187"/>
      <c r="AG277" s="16640"/>
      <c r="AH277" s="17093"/>
      <c r="AI277" s="17546"/>
      <c r="AJ277" s="17999"/>
      <c r="AK277" s="18452">
        <v>5.6737590000000004E-4</v>
      </c>
      <c r="AL277" s="18905">
        <v>3.7481260000000002E-4</v>
      </c>
      <c r="AM277" s="19358">
        <v>3.4387900000000001E-4</v>
      </c>
      <c r="AS277" s="7752"/>
      <c r="AT277" s="7752"/>
      <c r="AV277" s="7758" t="str">
        <f t="shared" si="19"/>
        <v/>
      </c>
      <c r="AW277" s="7758" t="str">
        <f t="shared" si="18"/>
        <v/>
      </c>
    </row>
    <row r="278" spans="1:49" ht="15" hidden="1" x14ac:dyDescent="0.25">
      <c r="A278" s="8034" t="s">
        <v>889</v>
      </c>
      <c r="B278" s="8487" t="s">
        <v>750</v>
      </c>
      <c r="C278" s="8940" t="s">
        <v>708</v>
      </c>
      <c r="D278" s="9393" t="s">
        <v>469</v>
      </c>
      <c r="E278" s="9846" t="s">
        <v>878</v>
      </c>
      <c r="G278" s="10299" t="s">
        <v>920</v>
      </c>
      <c r="T278" s="10752"/>
      <c r="U278" s="11205"/>
      <c r="V278" s="11658"/>
      <c r="W278" s="12111"/>
      <c r="X278" s="12564"/>
      <c r="Y278" s="13017"/>
      <c r="Z278" s="13470"/>
      <c r="AA278" s="13923"/>
      <c r="AB278" s="14376"/>
      <c r="AC278" s="14829"/>
      <c r="AD278" s="15282">
        <v>4.1152263000000001E-3</v>
      </c>
      <c r="AE278" s="15735">
        <v>7.0588235000000003E-3</v>
      </c>
      <c r="AF278" s="16188">
        <v>9.9875156E-3</v>
      </c>
      <c r="AG278" s="16641">
        <v>5.6010340000000004E-3</v>
      </c>
      <c r="AH278" s="17094">
        <v>3.4071549999999998E-3</v>
      </c>
      <c r="AI278" s="17547">
        <v>4.7908016999999997E-3</v>
      </c>
      <c r="AJ278" s="18000">
        <v>3.5211268000000001E-3</v>
      </c>
      <c r="AK278" s="18453">
        <v>3.687943E-3</v>
      </c>
      <c r="AL278" s="18906">
        <v>3.7481260000000002E-4</v>
      </c>
      <c r="AM278" s="19359">
        <v>1.375516E-3</v>
      </c>
      <c r="AS278" s="7752"/>
      <c r="AT278" s="7752"/>
      <c r="AV278" s="7758" t="str">
        <f t="shared" si="19"/>
        <v/>
      </c>
      <c r="AW278" s="7758" t="str">
        <f t="shared" si="18"/>
        <v/>
      </c>
    </row>
    <row r="279" spans="1:49" ht="15" hidden="1" x14ac:dyDescent="0.25">
      <c r="A279" s="8035" t="s">
        <v>889</v>
      </c>
      <c r="B279" s="8488" t="s">
        <v>755</v>
      </c>
      <c r="C279" s="8941" t="s">
        <v>708</v>
      </c>
      <c r="D279" s="9394" t="s">
        <v>469</v>
      </c>
      <c r="E279" s="9847" t="s">
        <v>878</v>
      </c>
      <c r="G279" s="10300" t="s">
        <v>920</v>
      </c>
      <c r="T279" s="10753"/>
      <c r="U279" s="11206"/>
      <c r="V279" s="11659"/>
      <c r="W279" s="12112"/>
      <c r="X279" s="12565"/>
      <c r="Y279" s="13018"/>
      <c r="Z279" s="13471"/>
      <c r="AA279" s="13924"/>
      <c r="AB279" s="14377"/>
      <c r="AC279" s="14830"/>
      <c r="AD279" s="15283"/>
      <c r="AE279" s="15736"/>
      <c r="AF279" s="16189">
        <v>6.2421969999999999E-4</v>
      </c>
      <c r="AG279" s="16642">
        <v>1.2925463E-3</v>
      </c>
      <c r="AH279" s="17095">
        <v>2.5553663E-3</v>
      </c>
      <c r="AI279" s="17548">
        <v>2.2357074000000001E-3</v>
      </c>
      <c r="AJ279" s="18001"/>
      <c r="AK279" s="18454"/>
      <c r="AL279" s="18907"/>
      <c r="AM279" s="19360"/>
      <c r="AS279" s="7752"/>
      <c r="AT279" s="7752"/>
      <c r="AV279" s="7758" t="str">
        <f t="shared" si="19"/>
        <v/>
      </c>
      <c r="AW279" s="7758" t="str">
        <f t="shared" si="18"/>
        <v/>
      </c>
    </row>
    <row r="280" spans="1:49" ht="15" hidden="1" x14ac:dyDescent="0.25">
      <c r="A280" s="8036" t="s">
        <v>889</v>
      </c>
      <c r="B280" s="8489" t="s">
        <v>751</v>
      </c>
      <c r="C280" s="8942" t="s">
        <v>708</v>
      </c>
      <c r="D280" s="9395" t="s">
        <v>469</v>
      </c>
      <c r="E280" s="9848" t="s">
        <v>878</v>
      </c>
      <c r="G280" s="10301" t="s">
        <v>920</v>
      </c>
      <c r="T280" s="10754"/>
      <c r="U280" s="11207"/>
      <c r="V280" s="11660"/>
      <c r="W280" s="12113"/>
      <c r="X280" s="12566"/>
      <c r="Y280" s="13019"/>
      <c r="Z280" s="13472"/>
      <c r="AA280" s="13925"/>
      <c r="AB280" s="14378"/>
      <c r="AC280" s="14831"/>
      <c r="AD280" s="15284"/>
      <c r="AE280" s="15737"/>
      <c r="AF280" s="16190">
        <v>2.4968789E-3</v>
      </c>
      <c r="AG280" s="16643">
        <v>1.7233951E-3</v>
      </c>
      <c r="AH280" s="17096">
        <v>8.5178879999999997E-4</v>
      </c>
      <c r="AI280" s="17549">
        <v>1.2775471E-3</v>
      </c>
      <c r="AJ280" s="18002">
        <v>2.9342719999999998E-4</v>
      </c>
      <c r="AK280" s="18455">
        <v>2.836879E-4</v>
      </c>
      <c r="AL280" s="18908">
        <v>3.7481260000000002E-4</v>
      </c>
      <c r="AM280" s="19361"/>
      <c r="AS280" s="7752"/>
      <c r="AT280" s="7752"/>
      <c r="AV280" s="7758" t="str">
        <f t="shared" si="19"/>
        <v/>
      </c>
      <c r="AW280" s="7758" t="str">
        <f t="shared" si="18"/>
        <v/>
      </c>
    </row>
    <row r="281" spans="1:49" ht="15" hidden="1" x14ac:dyDescent="0.25">
      <c r="A281" s="8037" t="s">
        <v>889</v>
      </c>
      <c r="B281" s="8490" t="s">
        <v>753</v>
      </c>
      <c r="C281" s="8943" t="s">
        <v>708</v>
      </c>
      <c r="D281" s="9396" t="s">
        <v>469</v>
      </c>
      <c r="E281" s="9849" t="s">
        <v>878</v>
      </c>
      <c r="G281" s="10302" t="s">
        <v>920</v>
      </c>
      <c r="T281" s="10755"/>
      <c r="U281" s="11208"/>
      <c r="V281" s="11661"/>
      <c r="W281" s="12114"/>
      <c r="X281" s="12567"/>
      <c r="Y281" s="13020"/>
      <c r="Z281" s="13473"/>
      <c r="AA281" s="13926"/>
      <c r="AB281" s="14379"/>
      <c r="AC281" s="14832">
        <v>4.3572979999999999E-4</v>
      </c>
      <c r="AD281" s="15285">
        <v>6.8587110000000004E-4</v>
      </c>
      <c r="AE281" s="15738">
        <v>9.8039219999999992E-4</v>
      </c>
      <c r="AF281" s="16191">
        <v>1.2484395E-3</v>
      </c>
      <c r="AG281" s="16644">
        <v>1.7233951E-3</v>
      </c>
      <c r="AH281" s="17097">
        <v>1.9875070999999999E-3</v>
      </c>
      <c r="AI281" s="17550">
        <v>4.1520280999999999E-3</v>
      </c>
      <c r="AJ281" s="18003">
        <v>3.8145539999999999E-3</v>
      </c>
      <c r="AK281" s="18456">
        <v>4.2553189999999996E-3</v>
      </c>
      <c r="AL281" s="18909">
        <v>6.7466269999999998E-3</v>
      </c>
      <c r="AM281" s="19362">
        <v>5.1581839999999997E-3</v>
      </c>
      <c r="AS281" s="7752"/>
      <c r="AT281" s="7752"/>
      <c r="AV281" s="7758" t="str">
        <f t="shared" si="19"/>
        <v/>
      </c>
      <c r="AW281" s="7758" t="str">
        <f t="shared" si="18"/>
        <v/>
      </c>
    </row>
    <row r="282" spans="1:49" ht="15" hidden="1" x14ac:dyDescent="0.25">
      <c r="A282" s="8038" t="s">
        <v>889</v>
      </c>
      <c r="B282" s="8491" t="s">
        <v>754</v>
      </c>
      <c r="C282" s="8944" t="s">
        <v>709</v>
      </c>
      <c r="D282" s="9397" t="s">
        <v>469</v>
      </c>
      <c r="E282" s="9850" t="s">
        <v>878</v>
      </c>
      <c r="G282" s="10303" t="s">
        <v>920</v>
      </c>
      <c r="T282" s="10756"/>
      <c r="U282" s="11209"/>
      <c r="V282" s="11662"/>
      <c r="W282" s="12115"/>
      <c r="X282" s="12568"/>
      <c r="Y282" s="13021"/>
      <c r="Z282" s="13474"/>
      <c r="AA282" s="13927"/>
      <c r="AB282" s="14380"/>
      <c r="AC282" s="14833"/>
      <c r="AD282" s="15286"/>
      <c r="AE282" s="15739"/>
      <c r="AF282" s="16192"/>
      <c r="AG282" s="16645"/>
      <c r="AH282" s="17098"/>
      <c r="AI282" s="17551"/>
      <c r="AJ282" s="18004"/>
      <c r="AK282" s="18457"/>
      <c r="AL282" s="18910">
        <v>3.7481260000000002E-4</v>
      </c>
      <c r="AM282" s="19363">
        <v>2.407153E-3</v>
      </c>
      <c r="AS282" s="7752"/>
      <c r="AT282" s="7752"/>
      <c r="AV282" s="7758" t="str">
        <f t="shared" si="19"/>
        <v/>
      </c>
      <c r="AW282" s="7758" t="str">
        <f t="shared" si="18"/>
        <v/>
      </c>
    </row>
    <row r="283" spans="1:49" ht="15" hidden="1" x14ac:dyDescent="0.25">
      <c r="A283" s="8039" t="s">
        <v>889</v>
      </c>
      <c r="B283" s="8492" t="s">
        <v>755</v>
      </c>
      <c r="C283" s="8945" t="s">
        <v>709</v>
      </c>
      <c r="D283" s="9398" t="s">
        <v>469</v>
      </c>
      <c r="E283" s="9851" t="s">
        <v>878</v>
      </c>
      <c r="G283" s="10304" t="s">
        <v>920</v>
      </c>
      <c r="T283" s="10757"/>
      <c r="U283" s="11210"/>
      <c r="V283" s="11663"/>
      <c r="W283" s="12116"/>
      <c r="X283" s="12569"/>
      <c r="Y283" s="13022"/>
      <c r="Z283" s="13475"/>
      <c r="AA283" s="13928"/>
      <c r="AB283" s="14381"/>
      <c r="AC283" s="14834"/>
      <c r="AD283" s="15287"/>
      <c r="AE283" s="15740"/>
      <c r="AF283" s="16193"/>
      <c r="AG283" s="16646"/>
      <c r="AH283" s="17099"/>
      <c r="AI283" s="17552"/>
      <c r="AJ283" s="18005">
        <v>8.8028170000000003E-4</v>
      </c>
      <c r="AK283" s="18458">
        <v>1.41844E-3</v>
      </c>
      <c r="AL283" s="18911">
        <v>1.124438E-3</v>
      </c>
      <c r="AM283" s="19364">
        <v>4.4704259999999996E-3</v>
      </c>
      <c r="AS283" s="7752"/>
      <c r="AT283" s="7752"/>
      <c r="AV283" s="7758" t="str">
        <f t="shared" si="19"/>
        <v/>
      </c>
      <c r="AW283" s="7758" t="str">
        <f t="shared" si="18"/>
        <v/>
      </c>
    </row>
    <row r="284" spans="1:49" ht="15" hidden="1" x14ac:dyDescent="0.25">
      <c r="A284" s="8040" t="s">
        <v>889</v>
      </c>
      <c r="B284" s="8493" t="s">
        <v>753</v>
      </c>
      <c r="C284" s="8946" t="s">
        <v>700</v>
      </c>
      <c r="D284" s="9399" t="s">
        <v>469</v>
      </c>
      <c r="E284" s="9852" t="s">
        <v>878</v>
      </c>
      <c r="G284" s="10305" t="s">
        <v>920</v>
      </c>
      <c r="T284" s="10758">
        <v>0</v>
      </c>
      <c r="U284" s="11211">
        <v>2.48139E-3</v>
      </c>
      <c r="V284" s="11664">
        <v>1.0482180000000001E-3</v>
      </c>
      <c r="W284" s="12117">
        <v>1.332445E-3</v>
      </c>
      <c r="X284" s="12570">
        <v>2.4570025E-3</v>
      </c>
      <c r="Y284" s="13023">
        <v>1.4388489E-3</v>
      </c>
      <c r="Z284" s="13476">
        <v>1.5982952000000001E-3</v>
      </c>
      <c r="AA284" s="13929">
        <v>4.7869790000000002E-4</v>
      </c>
      <c r="AB284" s="14382">
        <v>3.180662E-4</v>
      </c>
      <c r="AC284" s="14835"/>
      <c r="AD284" s="15288"/>
      <c r="AE284" s="15741"/>
      <c r="AF284" s="16194"/>
      <c r="AG284" s="16647"/>
      <c r="AH284" s="17100"/>
      <c r="AI284" s="17553"/>
      <c r="AJ284" s="18006"/>
      <c r="AK284" s="18459"/>
      <c r="AL284" s="18912"/>
      <c r="AM284" s="19365"/>
      <c r="AS284" s="7752"/>
      <c r="AT284" s="7752"/>
      <c r="AV284" s="7758">
        <f t="shared" si="19"/>
        <v>0</v>
      </c>
      <c r="AW284" s="7758" t="str">
        <f t="shared" si="18"/>
        <v/>
      </c>
    </row>
    <row r="285" spans="1:49" ht="15" hidden="1" x14ac:dyDescent="0.25">
      <c r="A285" s="8041" t="s">
        <v>889</v>
      </c>
      <c r="B285" s="8494" t="s">
        <v>810</v>
      </c>
      <c r="C285" s="8947" t="s">
        <v>725</v>
      </c>
      <c r="D285" s="9400" t="s">
        <v>469</v>
      </c>
      <c r="E285" s="9853" t="s">
        <v>878</v>
      </c>
      <c r="G285" s="10306" t="s">
        <v>920</v>
      </c>
      <c r="T285" s="10759">
        <v>1.259446E-3</v>
      </c>
      <c r="U285" s="11212"/>
      <c r="V285" s="11665">
        <v>5.2410900000000003E-4</v>
      </c>
      <c r="W285" s="12118">
        <v>6.6622250000000001E-4</v>
      </c>
      <c r="X285" s="12571"/>
      <c r="Y285" s="13024"/>
      <c r="Z285" s="13477"/>
      <c r="AA285" s="13930"/>
      <c r="AB285" s="14383"/>
      <c r="AC285" s="14836"/>
      <c r="AD285" s="15289"/>
      <c r="AE285" s="15742"/>
      <c r="AF285" s="16195"/>
      <c r="AG285" s="16648"/>
      <c r="AH285" s="17101"/>
      <c r="AI285" s="17554"/>
      <c r="AJ285" s="18007"/>
      <c r="AK285" s="18460"/>
      <c r="AL285" s="18913"/>
      <c r="AM285" s="19366"/>
      <c r="AS285" s="7752"/>
      <c r="AT285" s="7752"/>
      <c r="AV285" s="7758" t="str">
        <f t="shared" si="19"/>
        <v/>
      </c>
      <c r="AW285" s="7758" t="str">
        <f t="shared" si="18"/>
        <v/>
      </c>
    </row>
    <row r="286" spans="1:49" ht="15" hidden="1" x14ac:dyDescent="0.25">
      <c r="A286" s="8042" t="s">
        <v>889</v>
      </c>
      <c r="B286" s="8495" t="s">
        <v>813</v>
      </c>
      <c r="C286" s="8948" t="s">
        <v>725</v>
      </c>
      <c r="D286" s="9401" t="s">
        <v>469</v>
      </c>
      <c r="E286" s="9854" t="s">
        <v>878</v>
      </c>
      <c r="G286" s="10307" t="s">
        <v>920</v>
      </c>
      <c r="T286" s="10760"/>
      <c r="U286" s="11213">
        <v>1.240695E-3</v>
      </c>
      <c r="V286" s="11666">
        <v>2.6205450000000002E-3</v>
      </c>
      <c r="W286" s="12119">
        <v>6.6622250000000001E-4</v>
      </c>
      <c r="X286" s="12572"/>
      <c r="Y286" s="13025"/>
      <c r="Z286" s="13478"/>
      <c r="AA286" s="13931"/>
      <c r="AB286" s="14384"/>
      <c r="AC286" s="14837"/>
      <c r="AD286" s="15290"/>
      <c r="AE286" s="15743"/>
      <c r="AF286" s="16196"/>
      <c r="AG286" s="16649"/>
      <c r="AH286" s="17102"/>
      <c r="AI286" s="17555"/>
      <c r="AJ286" s="18008"/>
      <c r="AK286" s="18461"/>
      <c r="AL286" s="18914"/>
      <c r="AM286" s="19367"/>
      <c r="AS286" s="7752"/>
      <c r="AT286" s="7752"/>
      <c r="AV286" s="7758" t="str">
        <f t="shared" si="19"/>
        <v/>
      </c>
      <c r="AW286" s="7758" t="str">
        <f t="shared" si="18"/>
        <v/>
      </c>
    </row>
    <row r="287" spans="1:49" ht="15" hidden="1" x14ac:dyDescent="0.25">
      <c r="A287" s="8043" t="s">
        <v>889</v>
      </c>
      <c r="B287" s="8496" t="s">
        <v>762</v>
      </c>
      <c r="C287" s="8949" t="s">
        <v>712</v>
      </c>
      <c r="D287" s="9402" t="s">
        <v>468</v>
      </c>
      <c r="E287" s="9855" t="s">
        <v>878</v>
      </c>
      <c r="G287" s="10308" t="s">
        <v>920</v>
      </c>
      <c r="T287" s="10761"/>
      <c r="U287" s="11214"/>
      <c r="V287" s="11667"/>
      <c r="W287" s="12120"/>
      <c r="X287" s="12573"/>
      <c r="Y287" s="13026"/>
      <c r="Z287" s="13479"/>
      <c r="AA287" s="13932"/>
      <c r="AB287" s="14385"/>
      <c r="AC287" s="14838"/>
      <c r="AD287" s="15291">
        <v>1.0288065999999999E-3</v>
      </c>
      <c r="AE287" s="15744">
        <v>1.372549E-3</v>
      </c>
      <c r="AF287" s="16197">
        <v>-6.2421969999999999E-4</v>
      </c>
      <c r="AG287" s="16650">
        <v>0</v>
      </c>
      <c r="AH287" s="17103">
        <v>5.6785920000000005E-4</v>
      </c>
      <c r="AI287" s="17556">
        <v>9.581603E-4</v>
      </c>
      <c r="AJ287" s="18009">
        <v>1.7605634000000001E-3</v>
      </c>
      <c r="AK287" s="18462">
        <v>1.41844E-3</v>
      </c>
      <c r="AL287" s="18915">
        <v>1.4992499999999999E-3</v>
      </c>
      <c r="AM287" s="19368">
        <v>6.8775789999999998E-4</v>
      </c>
      <c r="AS287" s="7752"/>
      <c r="AT287" s="7752"/>
      <c r="AV287" s="7758" t="str">
        <f t="shared" si="19"/>
        <v/>
      </c>
      <c r="AW287" s="7758" t="str">
        <f t="shared" si="18"/>
        <v/>
      </c>
    </row>
    <row r="288" spans="1:49" ht="15" hidden="1" x14ac:dyDescent="0.25">
      <c r="A288" s="8044" t="s">
        <v>889</v>
      </c>
      <c r="B288" s="8497" t="s">
        <v>901</v>
      </c>
      <c r="C288" s="8950" t="s">
        <v>712</v>
      </c>
      <c r="D288" s="9403" t="s">
        <v>468</v>
      </c>
      <c r="E288" s="9856" t="s">
        <v>878</v>
      </c>
      <c r="G288" s="10309" t="s">
        <v>920</v>
      </c>
      <c r="T288" s="10762"/>
      <c r="U288" s="11215"/>
      <c r="V288" s="11668"/>
      <c r="W288" s="12121"/>
      <c r="X288" s="12574"/>
      <c r="Y288" s="13027"/>
      <c r="Z288" s="13480"/>
      <c r="AA288" s="13933"/>
      <c r="AB288" s="14386"/>
      <c r="AC288" s="14839">
        <v>4.3572979999999999E-4</v>
      </c>
      <c r="AD288" s="15292">
        <v>6.8587110000000004E-4</v>
      </c>
      <c r="AE288" s="15745">
        <v>1.372549E-3</v>
      </c>
      <c r="AF288" s="16198">
        <v>0</v>
      </c>
      <c r="AG288" s="16651">
        <v>4.3084880000000001E-4</v>
      </c>
      <c r="AH288" s="17104"/>
      <c r="AI288" s="17557"/>
      <c r="AJ288" s="18010"/>
      <c r="AK288" s="18463"/>
      <c r="AL288" s="18916"/>
      <c r="AM288" s="19369"/>
      <c r="AS288" s="7752"/>
      <c r="AT288" s="7752"/>
      <c r="AV288" s="7758" t="str">
        <f t="shared" si="19"/>
        <v/>
      </c>
      <c r="AW288" s="7758" t="str">
        <f t="shared" si="18"/>
        <v/>
      </c>
    </row>
    <row r="289" spans="1:49" ht="15" hidden="1" x14ac:dyDescent="0.25">
      <c r="A289" s="8045" t="s">
        <v>889</v>
      </c>
      <c r="B289" s="8498" t="s">
        <v>775</v>
      </c>
      <c r="C289" s="8951" t="s">
        <v>712</v>
      </c>
      <c r="D289" s="9404" t="s">
        <v>468</v>
      </c>
      <c r="E289" s="9857" t="s">
        <v>878</v>
      </c>
      <c r="G289" s="10310" t="s">
        <v>920</v>
      </c>
      <c r="T289" s="10763">
        <v>1.259446E-3</v>
      </c>
      <c r="U289" s="11216">
        <v>1.240695E-3</v>
      </c>
      <c r="V289" s="11669">
        <v>0</v>
      </c>
      <c r="W289" s="12122">
        <v>1.9986676000000002E-3</v>
      </c>
      <c r="X289" s="12575">
        <v>1.8427518E-3</v>
      </c>
      <c r="Y289" s="13028"/>
      <c r="Z289" s="13481"/>
      <c r="AA289" s="13934"/>
      <c r="AB289" s="14387"/>
      <c r="AC289" s="14840"/>
      <c r="AD289" s="15293"/>
      <c r="AE289" s="15746"/>
      <c r="AF289" s="16199"/>
      <c r="AG289" s="16652"/>
      <c r="AH289" s="17105"/>
      <c r="AI289" s="17558"/>
      <c r="AJ289" s="18011"/>
      <c r="AK289" s="18464"/>
      <c r="AL289" s="18917"/>
      <c r="AM289" s="19370"/>
      <c r="AS289" s="7752"/>
      <c r="AT289" s="7752"/>
      <c r="AV289" s="7758" t="str">
        <f t="shared" si="19"/>
        <v/>
      </c>
      <c r="AW289" s="7758" t="str">
        <f t="shared" si="18"/>
        <v/>
      </c>
    </row>
    <row r="290" spans="1:49" ht="15" hidden="1" x14ac:dyDescent="0.25">
      <c r="A290" s="8046" t="s">
        <v>889</v>
      </c>
      <c r="B290" s="8499" t="s">
        <v>764</v>
      </c>
      <c r="C290" s="8952" t="s">
        <v>712</v>
      </c>
      <c r="D290" s="9405" t="s">
        <v>468</v>
      </c>
      <c r="E290" s="9858" t="s">
        <v>878</v>
      </c>
      <c r="G290" s="10311" t="s">
        <v>920</v>
      </c>
      <c r="T290" s="10764"/>
      <c r="U290" s="11217"/>
      <c r="V290" s="11670"/>
      <c r="W290" s="12123"/>
      <c r="X290" s="12576"/>
      <c r="Y290" s="13029"/>
      <c r="Z290" s="13482"/>
      <c r="AA290" s="13935"/>
      <c r="AB290" s="14388"/>
      <c r="AC290" s="14841"/>
      <c r="AD290" s="15294"/>
      <c r="AE290" s="15747">
        <v>3.9215689999999999E-4</v>
      </c>
      <c r="AF290" s="16200">
        <v>0</v>
      </c>
      <c r="AG290" s="16653">
        <v>1.2925463E-3</v>
      </c>
      <c r="AH290" s="17106">
        <v>1.4196479000000001E-3</v>
      </c>
      <c r="AI290" s="17559">
        <v>9.581603E-4</v>
      </c>
      <c r="AJ290" s="18012">
        <v>3.2276994999999998E-3</v>
      </c>
      <c r="AK290" s="18465">
        <v>5.6737590000000004E-4</v>
      </c>
      <c r="AL290" s="18918">
        <v>1.4992499999999999E-3</v>
      </c>
      <c r="AM290" s="19371">
        <v>1.7193950000000001E-3</v>
      </c>
      <c r="AS290" s="7752"/>
      <c r="AT290" s="7752"/>
      <c r="AV290" s="7758" t="str">
        <f t="shared" si="19"/>
        <v/>
      </c>
      <c r="AW290" s="7758" t="str">
        <f t="shared" si="18"/>
        <v/>
      </c>
    </row>
    <row r="291" spans="1:49" ht="15" hidden="1" x14ac:dyDescent="0.25">
      <c r="A291" s="8047" t="s">
        <v>889</v>
      </c>
      <c r="B291" s="8500" t="s">
        <v>765</v>
      </c>
      <c r="C291" s="8953" t="s">
        <v>712</v>
      </c>
      <c r="D291" s="9406" t="s">
        <v>468</v>
      </c>
      <c r="E291" s="9859" t="s">
        <v>878</v>
      </c>
      <c r="G291" s="10312" t="s">
        <v>920</v>
      </c>
      <c r="T291" s="10765"/>
      <c r="U291" s="11218"/>
      <c r="V291" s="11671"/>
      <c r="W291" s="12124"/>
      <c r="X291" s="12577"/>
      <c r="Y291" s="13030">
        <v>2.1582734000000002E-3</v>
      </c>
      <c r="Z291" s="13483">
        <v>1.0655300999999999E-3</v>
      </c>
      <c r="AA291" s="13936">
        <v>2.3934897000000002E-3</v>
      </c>
      <c r="AB291" s="14389">
        <v>6.3613229999999997E-4</v>
      </c>
      <c r="AC291" s="14842">
        <v>8.7145970000000001E-4</v>
      </c>
      <c r="AD291" s="15295">
        <v>2.0576131999999999E-3</v>
      </c>
      <c r="AE291" s="15748">
        <v>3.9215689999999999E-4</v>
      </c>
      <c r="AF291" s="16201">
        <v>6.2421969999999999E-4</v>
      </c>
      <c r="AG291" s="16654">
        <v>0</v>
      </c>
      <c r="AH291" s="17107">
        <v>0</v>
      </c>
      <c r="AI291" s="17560">
        <v>0</v>
      </c>
      <c r="AJ291" s="18013"/>
      <c r="AK291" s="18466">
        <v>5.6737590000000004E-4</v>
      </c>
      <c r="AL291" s="18919"/>
      <c r="AM291" s="19372">
        <v>6.8775789999999998E-4</v>
      </c>
      <c r="AS291" s="7752"/>
      <c r="AT291" s="7752"/>
      <c r="AV291" s="7758">
        <f t="shared" si="19"/>
        <v>0.28734525157973312</v>
      </c>
      <c r="AW291" s="7758" t="str">
        <f t="shared" si="18"/>
        <v/>
      </c>
    </row>
    <row r="292" spans="1:49" ht="15" hidden="1" x14ac:dyDescent="0.25">
      <c r="A292" s="8048" t="s">
        <v>889</v>
      </c>
      <c r="B292" s="8501" t="s">
        <v>903</v>
      </c>
      <c r="C292" s="8954" t="s">
        <v>712</v>
      </c>
      <c r="D292" s="9407" t="s">
        <v>468</v>
      </c>
      <c r="E292" s="9860" t="s">
        <v>878</v>
      </c>
      <c r="G292" s="10313" t="s">
        <v>920</v>
      </c>
      <c r="T292" s="10766">
        <v>0</v>
      </c>
      <c r="U292" s="11219"/>
      <c r="V292" s="11672"/>
      <c r="W292" s="12125">
        <v>6.6622250000000001E-4</v>
      </c>
      <c r="X292" s="12578">
        <v>0</v>
      </c>
      <c r="Y292" s="13031"/>
      <c r="Z292" s="13484"/>
      <c r="AA292" s="13937"/>
      <c r="AB292" s="14390"/>
      <c r="AC292" s="14843">
        <v>4.3572979999999999E-4</v>
      </c>
      <c r="AD292" s="15296">
        <v>1.0288065999999999E-3</v>
      </c>
      <c r="AE292" s="15749">
        <v>1.9607842999999998E-3</v>
      </c>
      <c r="AF292" s="16202">
        <v>-6.2421969999999999E-4</v>
      </c>
      <c r="AG292" s="16655">
        <v>4.3084880000000001E-4</v>
      </c>
      <c r="AH292" s="17108"/>
      <c r="AI292" s="17561"/>
      <c r="AJ292" s="18014"/>
      <c r="AK292" s="18467"/>
      <c r="AL292" s="18920"/>
      <c r="AM292" s="19373"/>
      <c r="AS292" s="7752"/>
      <c r="AT292" s="7752"/>
      <c r="AV292" s="7758" t="str">
        <f t="shared" si="19"/>
        <v/>
      </c>
      <c r="AW292" s="7758" t="str">
        <f t="shared" si="18"/>
        <v/>
      </c>
    </row>
    <row r="293" spans="1:49" ht="15" hidden="1" x14ac:dyDescent="0.25">
      <c r="A293" s="8049" t="s">
        <v>889</v>
      </c>
      <c r="B293" s="8502" t="s">
        <v>767</v>
      </c>
      <c r="C293" s="8955" t="s">
        <v>712</v>
      </c>
      <c r="D293" s="9408" t="s">
        <v>468</v>
      </c>
      <c r="E293" s="9861" t="s">
        <v>878</v>
      </c>
      <c r="G293" s="10314" t="s">
        <v>920</v>
      </c>
      <c r="T293" s="10767"/>
      <c r="U293" s="11220"/>
      <c r="V293" s="11673"/>
      <c r="W293" s="12126"/>
      <c r="X293" s="12579"/>
      <c r="Y293" s="13032"/>
      <c r="Z293" s="13485"/>
      <c r="AA293" s="13938"/>
      <c r="AB293" s="14391"/>
      <c r="AC293" s="14844">
        <v>0</v>
      </c>
      <c r="AD293" s="15297">
        <v>6.8587110000000004E-4</v>
      </c>
      <c r="AE293" s="15750">
        <v>1.960784E-4</v>
      </c>
      <c r="AF293" s="16203">
        <v>6.2421969999999999E-4</v>
      </c>
      <c r="AG293" s="16656">
        <v>4.3084880000000001E-4</v>
      </c>
      <c r="AH293" s="17109">
        <v>2.8392960000000003E-4</v>
      </c>
      <c r="AI293" s="17562">
        <v>2.5550942E-3</v>
      </c>
      <c r="AJ293" s="18015">
        <v>1.1737089E-3</v>
      </c>
      <c r="AK293" s="18468">
        <v>5.6737590000000004E-4</v>
      </c>
      <c r="AL293" s="18921">
        <v>2.2488759999999999E-3</v>
      </c>
      <c r="AM293" s="19374">
        <v>1.031637E-3</v>
      </c>
      <c r="AS293" s="7752"/>
      <c r="AT293" s="7752"/>
      <c r="AV293" s="7758" t="str">
        <f t="shared" si="19"/>
        <v/>
      </c>
      <c r="AW293" s="7758" t="str">
        <f t="shared" si="18"/>
        <v/>
      </c>
    </row>
    <row r="294" spans="1:49" ht="15" hidden="1" x14ac:dyDescent="0.25">
      <c r="A294" s="8050" t="s">
        <v>889</v>
      </c>
      <c r="B294" s="8503" t="s">
        <v>904</v>
      </c>
      <c r="C294" s="8956" t="s">
        <v>712</v>
      </c>
      <c r="D294" s="9409" t="s">
        <v>468</v>
      </c>
      <c r="E294" s="9862" t="s">
        <v>878</v>
      </c>
      <c r="G294" s="10315" t="s">
        <v>920</v>
      </c>
      <c r="T294" s="10768">
        <v>2.518892E-3</v>
      </c>
      <c r="U294" s="11221">
        <v>1.240695E-3</v>
      </c>
      <c r="V294" s="11674">
        <v>0</v>
      </c>
      <c r="W294" s="12127">
        <v>6.6622250000000001E-4</v>
      </c>
      <c r="X294" s="12580"/>
      <c r="Y294" s="13033">
        <v>1.4388489E-3</v>
      </c>
      <c r="Z294" s="13486">
        <v>0</v>
      </c>
      <c r="AA294" s="13939">
        <v>4.7869790000000002E-4</v>
      </c>
      <c r="AB294" s="14392"/>
      <c r="AC294" s="14845"/>
      <c r="AD294" s="15298"/>
      <c r="AE294" s="15751"/>
      <c r="AF294" s="16204"/>
      <c r="AG294" s="16657"/>
      <c r="AH294" s="17110"/>
      <c r="AI294" s="17563"/>
      <c r="AJ294" s="18016"/>
      <c r="AK294" s="18469"/>
      <c r="AL294" s="18922"/>
      <c r="AM294" s="19375"/>
      <c r="AS294" s="7752"/>
      <c r="AT294" s="7752"/>
      <c r="AV294" s="7758">
        <f t="shared" si="19"/>
        <v>0</v>
      </c>
      <c r="AW294" s="7758" t="str">
        <f t="shared" si="18"/>
        <v/>
      </c>
    </row>
    <row r="295" spans="1:49" ht="15" hidden="1" x14ac:dyDescent="0.25">
      <c r="A295" s="8051" t="s">
        <v>889</v>
      </c>
      <c r="B295" s="8504" t="s">
        <v>905</v>
      </c>
      <c r="C295" s="8957" t="s">
        <v>712</v>
      </c>
      <c r="D295" s="9410" t="s">
        <v>468</v>
      </c>
      <c r="E295" s="9863" t="s">
        <v>878</v>
      </c>
      <c r="G295" s="10316" t="s">
        <v>920</v>
      </c>
      <c r="T295" s="10769">
        <v>0</v>
      </c>
      <c r="U295" s="11222">
        <v>0</v>
      </c>
      <c r="V295" s="11675">
        <v>1.0482180000000001E-3</v>
      </c>
      <c r="W295" s="12128"/>
      <c r="X295" s="12581">
        <v>6.1425059999999998E-4</v>
      </c>
      <c r="Y295" s="13034"/>
      <c r="Z295" s="13487"/>
      <c r="AA295" s="13940"/>
      <c r="AB295" s="14393"/>
      <c r="AC295" s="14846"/>
      <c r="AD295" s="15299"/>
      <c r="AE295" s="15752"/>
      <c r="AF295" s="16205"/>
      <c r="AG295" s="16658"/>
      <c r="AH295" s="17111"/>
      <c r="AI295" s="17564"/>
      <c r="AJ295" s="18017"/>
      <c r="AK295" s="18470"/>
      <c r="AL295" s="18923"/>
      <c r="AM295" s="19376"/>
      <c r="AS295" s="7752"/>
      <c r="AT295" s="7752"/>
      <c r="AV295" s="7758" t="str">
        <f t="shared" si="19"/>
        <v/>
      </c>
      <c r="AW295" s="7758" t="str">
        <f t="shared" si="18"/>
        <v/>
      </c>
    </row>
    <row r="296" spans="1:49" ht="15" hidden="1" x14ac:dyDescent="0.25">
      <c r="A296" s="8052" t="s">
        <v>889</v>
      </c>
      <c r="B296" s="8505" t="s">
        <v>906</v>
      </c>
      <c r="C296" s="8958" t="s">
        <v>712</v>
      </c>
      <c r="D296" s="9411" t="s">
        <v>468</v>
      </c>
      <c r="E296" s="9864" t="s">
        <v>878</v>
      </c>
      <c r="G296" s="10317" t="s">
        <v>920</v>
      </c>
      <c r="T296" s="10770">
        <v>2.518892E-3</v>
      </c>
      <c r="U296" s="11223">
        <v>1.240695E-3</v>
      </c>
      <c r="V296" s="11676">
        <v>3.1446540000000002E-3</v>
      </c>
      <c r="W296" s="12129"/>
      <c r="X296" s="12582"/>
      <c r="Y296" s="13035"/>
      <c r="Z296" s="13488"/>
      <c r="AA296" s="13941"/>
      <c r="AB296" s="14394"/>
      <c r="AC296" s="14847"/>
      <c r="AD296" s="15300"/>
      <c r="AE296" s="15753"/>
      <c r="AF296" s="16206"/>
      <c r="AG296" s="16659"/>
      <c r="AH296" s="17112"/>
      <c r="AI296" s="17565"/>
      <c r="AJ296" s="18018"/>
      <c r="AK296" s="18471"/>
      <c r="AL296" s="18924"/>
      <c r="AM296" s="19377"/>
      <c r="AS296" s="7752"/>
      <c r="AT296" s="7752"/>
      <c r="AV296" s="7758" t="str">
        <f t="shared" si="19"/>
        <v/>
      </c>
      <c r="AW296" s="7758" t="str">
        <f t="shared" si="18"/>
        <v/>
      </c>
    </row>
    <row r="297" spans="1:49" ht="15" hidden="1" x14ac:dyDescent="0.25">
      <c r="A297" s="8053" t="s">
        <v>889</v>
      </c>
      <c r="B297" s="8506" t="s">
        <v>768</v>
      </c>
      <c r="C297" s="8959" t="s">
        <v>713</v>
      </c>
      <c r="D297" s="9412" t="s">
        <v>468</v>
      </c>
      <c r="E297" s="9865" t="s">
        <v>878</v>
      </c>
      <c r="G297" s="10318" t="s">
        <v>920</v>
      </c>
      <c r="T297" s="10771"/>
      <c r="U297" s="11224"/>
      <c r="V297" s="11677"/>
      <c r="W297" s="12130"/>
      <c r="X297" s="12583"/>
      <c r="Y297" s="13036"/>
      <c r="Z297" s="13489"/>
      <c r="AA297" s="13942"/>
      <c r="AB297" s="14395"/>
      <c r="AC297" s="14848"/>
      <c r="AD297" s="15301"/>
      <c r="AE297" s="15754"/>
      <c r="AF297" s="16207"/>
      <c r="AG297" s="16660"/>
      <c r="AH297" s="17113"/>
      <c r="AI297" s="17566"/>
      <c r="AJ297" s="18019"/>
      <c r="AK297" s="18472"/>
      <c r="AL297" s="18925"/>
      <c r="AM297" s="19378">
        <v>3.4387900000000001E-4</v>
      </c>
      <c r="AS297" s="7752"/>
      <c r="AT297" s="7752"/>
      <c r="AV297" s="7758" t="str">
        <f t="shared" si="19"/>
        <v/>
      </c>
      <c r="AW297" s="7758" t="str">
        <f t="shared" si="18"/>
        <v/>
      </c>
    </row>
    <row r="298" spans="1:49" ht="15" hidden="1" x14ac:dyDescent="0.25">
      <c r="A298" s="8054" t="s">
        <v>889</v>
      </c>
      <c r="B298" s="8507" t="s">
        <v>769</v>
      </c>
      <c r="C298" s="8960" t="s">
        <v>714</v>
      </c>
      <c r="D298" s="9413" t="s">
        <v>468</v>
      </c>
      <c r="E298" s="9866" t="s">
        <v>878</v>
      </c>
      <c r="G298" s="10319" t="s">
        <v>920</v>
      </c>
      <c r="T298" s="10772"/>
      <c r="U298" s="11225"/>
      <c r="V298" s="11678"/>
      <c r="W298" s="12131"/>
      <c r="X298" s="12584"/>
      <c r="Y298" s="13037">
        <v>7.1942450000000004E-4</v>
      </c>
      <c r="Z298" s="13490">
        <v>2.6638253E-3</v>
      </c>
      <c r="AA298" s="13943">
        <v>4.7869790000000002E-4</v>
      </c>
      <c r="AB298" s="14396">
        <v>3.180662E-4</v>
      </c>
      <c r="AC298" s="14849">
        <v>8.7145970000000001E-4</v>
      </c>
      <c r="AD298" s="15302">
        <v>1.0288065999999999E-3</v>
      </c>
      <c r="AE298" s="15755">
        <v>1.960784E-4</v>
      </c>
      <c r="AF298" s="16208">
        <v>3.7453183999999998E-3</v>
      </c>
      <c r="AG298" s="16661">
        <v>2.1542439E-3</v>
      </c>
      <c r="AH298" s="17114">
        <v>2.8392960000000003E-4</v>
      </c>
      <c r="AI298" s="17567">
        <v>9.581603E-4</v>
      </c>
      <c r="AJ298" s="18020">
        <v>1.1737089E-3</v>
      </c>
      <c r="AK298" s="18473">
        <v>1.41844E-3</v>
      </c>
      <c r="AL298" s="18926">
        <v>1.124438E-3</v>
      </c>
      <c r="AM298" s="19379">
        <v>2.407153E-3</v>
      </c>
      <c r="AS298" s="7752"/>
      <c r="AT298" s="7752"/>
      <c r="AV298" s="7758">
        <f t="shared" si="19"/>
        <v>5.0285430539803908</v>
      </c>
      <c r="AW298" s="7758" t="str">
        <f t="shared" si="18"/>
        <v/>
      </c>
    </row>
    <row r="299" spans="1:49" ht="15" hidden="1" x14ac:dyDescent="0.25">
      <c r="A299" s="8055" t="s">
        <v>889</v>
      </c>
      <c r="B299" s="8508" t="s">
        <v>770</v>
      </c>
      <c r="C299" s="8961" t="s">
        <v>714</v>
      </c>
      <c r="D299" s="9414" t="s">
        <v>468</v>
      </c>
      <c r="E299" s="9867" t="s">
        <v>878</v>
      </c>
      <c r="G299" s="10320" t="s">
        <v>920</v>
      </c>
      <c r="T299" s="10773"/>
      <c r="U299" s="11226"/>
      <c r="V299" s="11679"/>
      <c r="W299" s="12132"/>
      <c r="X299" s="12585"/>
      <c r="Y299" s="13038"/>
      <c r="Z299" s="13491"/>
      <c r="AA299" s="13944"/>
      <c r="AB299" s="14397"/>
      <c r="AC299" s="14850"/>
      <c r="AD299" s="15303"/>
      <c r="AE299" s="15756"/>
      <c r="AF299" s="16209"/>
      <c r="AG299" s="16662"/>
      <c r="AH299" s="17115"/>
      <c r="AI299" s="17568"/>
      <c r="AJ299" s="18021"/>
      <c r="AK299" s="18474">
        <v>1.41844E-3</v>
      </c>
      <c r="AL299" s="18927">
        <v>1.4992499999999999E-3</v>
      </c>
      <c r="AM299" s="19380">
        <v>2.0632739999999999E-3</v>
      </c>
      <c r="AS299" s="7752"/>
      <c r="AT299" s="7752"/>
      <c r="AV299" s="7758" t="str">
        <f t="shared" si="19"/>
        <v/>
      </c>
      <c r="AW299" s="7758" t="str">
        <f t="shared" si="18"/>
        <v/>
      </c>
    </row>
    <row r="300" spans="1:49" ht="15" hidden="1" x14ac:dyDescent="0.25">
      <c r="A300" s="8056" t="s">
        <v>889</v>
      </c>
      <c r="B300" s="8509" t="s">
        <v>775</v>
      </c>
      <c r="C300" s="8962" t="s">
        <v>714</v>
      </c>
      <c r="D300" s="9415" t="s">
        <v>468</v>
      </c>
      <c r="E300" s="9868" t="s">
        <v>878</v>
      </c>
      <c r="G300" s="10321" t="s">
        <v>920</v>
      </c>
      <c r="T300" s="10774"/>
      <c r="U300" s="11227"/>
      <c r="V300" s="11680"/>
      <c r="W300" s="12133"/>
      <c r="X300" s="12586"/>
      <c r="Y300" s="13039">
        <v>1.4388489E-3</v>
      </c>
      <c r="Z300" s="13492">
        <v>2.6638253E-3</v>
      </c>
      <c r="AA300" s="13945">
        <v>3.8295834999999999E-3</v>
      </c>
      <c r="AB300" s="14398">
        <v>1.2722645999999999E-3</v>
      </c>
      <c r="AC300" s="14851">
        <v>4.3572979999999999E-4</v>
      </c>
      <c r="AD300" s="15304">
        <v>3.0864197999999998E-3</v>
      </c>
      <c r="AE300" s="15757">
        <v>1.7647059E-3</v>
      </c>
      <c r="AF300" s="16210">
        <v>1.8726591999999999E-3</v>
      </c>
      <c r="AG300" s="16663">
        <v>8.6169749999999998E-4</v>
      </c>
      <c r="AH300" s="17116">
        <v>8.5178879999999997E-4</v>
      </c>
      <c r="AI300" s="17569">
        <v>1.2775471E-3</v>
      </c>
      <c r="AJ300" s="18022">
        <v>1.7605634000000001E-3</v>
      </c>
      <c r="AK300" s="18475">
        <v>1.1347519999999999E-3</v>
      </c>
      <c r="AL300" s="18928"/>
      <c r="AM300" s="19381"/>
      <c r="AS300" s="7752"/>
      <c r="AT300" s="7752"/>
      <c r="AV300" s="7758">
        <f t="shared" si="19"/>
        <v>0</v>
      </c>
      <c r="AW300" s="7758" t="str">
        <f t="shared" si="18"/>
        <v/>
      </c>
    </row>
    <row r="301" spans="1:49" ht="15" hidden="1" x14ac:dyDescent="0.25">
      <c r="A301" s="8057" t="s">
        <v>889</v>
      </c>
      <c r="B301" s="8510" t="s">
        <v>907</v>
      </c>
      <c r="C301" s="8963" t="s">
        <v>714</v>
      </c>
      <c r="D301" s="9416" t="s">
        <v>468</v>
      </c>
      <c r="E301" s="9869" t="s">
        <v>878</v>
      </c>
      <c r="G301" s="10322" t="s">
        <v>920</v>
      </c>
      <c r="T301" s="10775"/>
      <c r="U301" s="11228"/>
      <c r="V301" s="11681"/>
      <c r="W301" s="12134"/>
      <c r="X301" s="12587"/>
      <c r="Y301" s="13040">
        <v>1.4388489E-3</v>
      </c>
      <c r="Z301" s="13493">
        <v>1.5982952000000001E-3</v>
      </c>
      <c r="AA301" s="13946">
        <v>3.8295834999999999E-3</v>
      </c>
      <c r="AB301" s="14399">
        <v>1.2722645999999999E-3</v>
      </c>
      <c r="AC301" s="14852">
        <v>3.9215685999999996E-3</v>
      </c>
      <c r="AD301" s="15305">
        <v>6.8587110000000004E-4</v>
      </c>
      <c r="AE301" s="15758">
        <v>1.7647059E-3</v>
      </c>
      <c r="AF301" s="16211">
        <v>0</v>
      </c>
      <c r="AG301" s="16664">
        <v>2.5850926E-3</v>
      </c>
      <c r="AH301" s="17117">
        <v>2.5553663E-3</v>
      </c>
      <c r="AI301" s="17570">
        <v>1.9163207E-3</v>
      </c>
      <c r="AJ301" s="18023">
        <v>3.8145539999999999E-3</v>
      </c>
      <c r="AK301" s="18476">
        <v>8.5106380000000005E-4</v>
      </c>
      <c r="AL301" s="18929"/>
      <c r="AM301" s="19382"/>
      <c r="AS301" s="7752"/>
      <c r="AT301" s="7752"/>
      <c r="AV301" s="7758">
        <f t="shared" si="19"/>
        <v>0</v>
      </c>
      <c r="AW301" s="7758" t="str">
        <f t="shared" si="18"/>
        <v/>
      </c>
    </row>
    <row r="302" spans="1:49" ht="15" hidden="1" x14ac:dyDescent="0.25">
      <c r="A302" s="8058" t="s">
        <v>889</v>
      </c>
      <c r="B302" s="8511" t="s">
        <v>777</v>
      </c>
      <c r="C302" s="8964" t="s">
        <v>714</v>
      </c>
      <c r="D302" s="9417" t="s">
        <v>468</v>
      </c>
      <c r="E302" s="9870" t="s">
        <v>878</v>
      </c>
      <c r="G302" s="10323" t="s">
        <v>920</v>
      </c>
      <c r="T302" s="10776"/>
      <c r="U302" s="11229"/>
      <c r="V302" s="11682"/>
      <c r="W302" s="12135"/>
      <c r="X302" s="12588"/>
      <c r="Y302" s="13041">
        <v>0</v>
      </c>
      <c r="Z302" s="13494">
        <v>5.3276509999999997E-4</v>
      </c>
      <c r="AA302" s="13947">
        <v>0</v>
      </c>
      <c r="AB302" s="14400">
        <v>6.3613229999999997E-4</v>
      </c>
      <c r="AC302" s="14853">
        <v>4.3572979999999999E-4</v>
      </c>
      <c r="AD302" s="15306">
        <v>3.429355E-4</v>
      </c>
      <c r="AE302" s="15759">
        <v>3.9215689999999999E-4</v>
      </c>
      <c r="AF302" s="16212">
        <v>0</v>
      </c>
      <c r="AG302" s="16665">
        <v>0</v>
      </c>
      <c r="AH302" s="17118">
        <v>0</v>
      </c>
      <c r="AI302" s="17571">
        <v>9.581603E-4</v>
      </c>
      <c r="AJ302" s="18024">
        <v>5.868545E-4</v>
      </c>
      <c r="AK302" s="18477">
        <v>2.836879E-4</v>
      </c>
      <c r="AL302" s="18930"/>
      <c r="AM302" s="19383"/>
      <c r="AS302" s="7752"/>
      <c r="AT302" s="7752"/>
      <c r="AV302" s="7758" t="str">
        <f t="shared" si="19"/>
        <v/>
      </c>
      <c r="AW302" s="7758" t="str">
        <f t="shared" si="18"/>
        <v/>
      </c>
    </row>
    <row r="303" spans="1:49" ht="15" hidden="1" x14ac:dyDescent="0.25">
      <c r="A303" s="8059" t="s">
        <v>889</v>
      </c>
      <c r="B303" s="8512" t="s">
        <v>771</v>
      </c>
      <c r="C303" s="8965" t="s">
        <v>714</v>
      </c>
      <c r="D303" s="9418" t="s">
        <v>468</v>
      </c>
      <c r="E303" s="9871" t="s">
        <v>878</v>
      </c>
      <c r="G303" s="10324" t="s">
        <v>920</v>
      </c>
      <c r="T303" s="10777"/>
      <c r="U303" s="11230"/>
      <c r="V303" s="11683"/>
      <c r="W303" s="12136"/>
      <c r="X303" s="12589"/>
      <c r="Y303" s="13042"/>
      <c r="Z303" s="13495"/>
      <c r="AA303" s="13948"/>
      <c r="AB303" s="14401"/>
      <c r="AC303" s="14854"/>
      <c r="AD303" s="15307"/>
      <c r="AE303" s="15760"/>
      <c r="AF303" s="16213"/>
      <c r="AG303" s="16666"/>
      <c r="AH303" s="17119"/>
      <c r="AI303" s="17572"/>
      <c r="AJ303" s="18025"/>
      <c r="AK303" s="18478"/>
      <c r="AL303" s="18931">
        <v>0</v>
      </c>
      <c r="AM303" s="19384">
        <v>1.031637E-3</v>
      </c>
      <c r="AS303" s="7752"/>
      <c r="AT303" s="7752"/>
      <c r="AV303" s="7758" t="str">
        <f t="shared" si="19"/>
        <v/>
      </c>
      <c r="AW303" s="7758" t="str">
        <f t="shared" si="18"/>
        <v/>
      </c>
    </row>
    <row r="304" spans="1:49" ht="15" hidden="1" x14ac:dyDescent="0.25">
      <c r="A304" s="8060" t="s">
        <v>889</v>
      </c>
      <c r="B304" s="8513" t="s">
        <v>772</v>
      </c>
      <c r="C304" s="8966" t="s">
        <v>715</v>
      </c>
      <c r="D304" s="9419" t="s">
        <v>468</v>
      </c>
      <c r="E304" s="9872" t="s">
        <v>878</v>
      </c>
      <c r="G304" s="10325" t="s">
        <v>920</v>
      </c>
      <c r="T304" s="10778"/>
      <c r="U304" s="11231"/>
      <c r="V304" s="11684"/>
      <c r="W304" s="12137"/>
      <c r="X304" s="12590"/>
      <c r="Y304" s="13043">
        <v>1.4388489E-3</v>
      </c>
      <c r="Z304" s="13496">
        <v>1.5982952000000001E-3</v>
      </c>
      <c r="AA304" s="13949">
        <v>0</v>
      </c>
      <c r="AB304" s="14402">
        <v>9.5419850000000002E-4</v>
      </c>
      <c r="AC304" s="14855">
        <v>0</v>
      </c>
      <c r="AD304" s="15308">
        <v>3.429355E-4</v>
      </c>
      <c r="AE304" s="15761">
        <v>1.1764706E-3</v>
      </c>
      <c r="AF304" s="16214">
        <v>1.2484395E-3</v>
      </c>
      <c r="AG304" s="16667">
        <v>4.3084880000000001E-4</v>
      </c>
      <c r="AH304" s="17120">
        <v>1.4196479000000001E-3</v>
      </c>
      <c r="AI304" s="17573">
        <v>3.1938680000000001E-4</v>
      </c>
      <c r="AJ304" s="18026">
        <v>0</v>
      </c>
      <c r="AK304" s="18479">
        <v>0</v>
      </c>
      <c r="AL304" s="18932">
        <v>7.4962520000000003E-4</v>
      </c>
      <c r="AM304" s="19385">
        <v>0</v>
      </c>
      <c r="AS304" s="7752"/>
      <c r="AT304" s="7752"/>
      <c r="AV304" s="7758" t="str">
        <f t="shared" si="19"/>
        <v/>
      </c>
      <c r="AW304" s="7758" t="str">
        <f t="shared" si="18"/>
        <v/>
      </c>
    </row>
    <row r="305" spans="1:49" ht="15" hidden="1" x14ac:dyDescent="0.25">
      <c r="A305" s="8061" t="s">
        <v>889</v>
      </c>
      <c r="B305" s="8514" t="s">
        <v>908</v>
      </c>
      <c r="C305" s="8967" t="s">
        <v>715</v>
      </c>
      <c r="D305" s="9420" t="s">
        <v>468</v>
      </c>
      <c r="E305" s="9873" t="s">
        <v>878</v>
      </c>
      <c r="G305" s="10326" t="s">
        <v>920</v>
      </c>
      <c r="T305" s="10779"/>
      <c r="U305" s="11232"/>
      <c r="V305" s="11685"/>
      <c r="W305" s="12138"/>
      <c r="X305" s="12591"/>
      <c r="Y305" s="13044"/>
      <c r="Z305" s="13497"/>
      <c r="AA305" s="13950">
        <v>0</v>
      </c>
      <c r="AB305" s="14403"/>
      <c r="AC305" s="14856"/>
      <c r="AD305" s="15309"/>
      <c r="AE305" s="15762"/>
      <c r="AF305" s="16215">
        <v>0</v>
      </c>
      <c r="AG305" s="16668"/>
      <c r="AH305" s="17121"/>
      <c r="AI305" s="17574"/>
      <c r="AJ305" s="18027"/>
      <c r="AK305" s="18480"/>
      <c r="AL305" s="18933"/>
      <c r="AM305" s="19386"/>
      <c r="AS305" s="7752"/>
      <c r="AT305" s="7752"/>
      <c r="AV305" s="7758" t="str">
        <f t="shared" si="19"/>
        <v/>
      </c>
      <c r="AW305" s="7758" t="str">
        <f t="shared" si="18"/>
        <v/>
      </c>
    </row>
    <row r="306" spans="1:49" ht="15" hidden="1" x14ac:dyDescent="0.25">
      <c r="A306" s="8062" t="s">
        <v>889</v>
      </c>
      <c r="B306" s="8515" t="s">
        <v>773</v>
      </c>
      <c r="C306" s="8968" t="s">
        <v>715</v>
      </c>
      <c r="D306" s="9421" t="s">
        <v>468</v>
      </c>
      <c r="E306" s="9874" t="s">
        <v>878</v>
      </c>
      <c r="G306" s="10327" t="s">
        <v>920</v>
      </c>
      <c r="T306" s="10780"/>
      <c r="U306" s="11233"/>
      <c r="V306" s="11686"/>
      <c r="W306" s="12139"/>
      <c r="X306" s="12592"/>
      <c r="Y306" s="13045"/>
      <c r="Z306" s="13498"/>
      <c r="AA306" s="13951"/>
      <c r="AB306" s="14404"/>
      <c r="AC306" s="14857"/>
      <c r="AD306" s="15310"/>
      <c r="AE306" s="15763">
        <v>3.9215689999999999E-4</v>
      </c>
      <c r="AF306" s="16216">
        <v>6.2421969999999999E-4</v>
      </c>
      <c r="AG306" s="16669"/>
      <c r="AH306" s="17122">
        <v>3.1232254E-3</v>
      </c>
      <c r="AI306" s="17575">
        <v>0</v>
      </c>
      <c r="AJ306" s="18028">
        <v>2.9342719999999998E-4</v>
      </c>
      <c r="AK306" s="18481"/>
      <c r="AL306" s="18934">
        <v>0</v>
      </c>
      <c r="AM306" s="19387"/>
      <c r="AS306" s="7752"/>
      <c r="AT306" s="7752"/>
      <c r="AV306" s="7758" t="str">
        <f t="shared" si="19"/>
        <v/>
      </c>
      <c r="AW306" s="7758" t="str">
        <f t="shared" si="18"/>
        <v/>
      </c>
    </row>
    <row r="307" spans="1:49" ht="15" hidden="1" x14ac:dyDescent="0.25">
      <c r="A307" s="8063" t="s">
        <v>889</v>
      </c>
      <c r="B307" s="8516" t="s">
        <v>774</v>
      </c>
      <c r="C307" s="8969" t="s">
        <v>715</v>
      </c>
      <c r="D307" s="9422" t="s">
        <v>468</v>
      </c>
      <c r="E307" s="9875" t="s">
        <v>878</v>
      </c>
      <c r="G307" s="10328" t="s">
        <v>920</v>
      </c>
      <c r="T307" s="10781"/>
      <c r="U307" s="11234"/>
      <c r="V307" s="11687"/>
      <c r="W307" s="12140"/>
      <c r="X307" s="12593"/>
      <c r="Y307" s="13046"/>
      <c r="Z307" s="13499"/>
      <c r="AA307" s="13952"/>
      <c r="AB307" s="14405"/>
      <c r="AC307" s="14858">
        <v>4.3572979999999999E-4</v>
      </c>
      <c r="AD307" s="15311">
        <v>6.8587110000000004E-4</v>
      </c>
      <c r="AE307" s="15764"/>
      <c r="AF307" s="16217"/>
      <c r="AG307" s="16670"/>
      <c r="AH307" s="17123">
        <v>2.8392960000000003E-4</v>
      </c>
      <c r="AI307" s="17576"/>
      <c r="AJ307" s="18029">
        <v>5.868545E-4</v>
      </c>
      <c r="AK307" s="18482"/>
      <c r="AL307" s="18935"/>
      <c r="AM307" s="19388"/>
      <c r="AS307" s="7752"/>
      <c r="AT307" s="7752"/>
      <c r="AV307" s="7758" t="str">
        <f t="shared" si="19"/>
        <v/>
      </c>
      <c r="AW307" s="7758" t="str">
        <f t="shared" si="18"/>
        <v/>
      </c>
    </row>
    <row r="308" spans="1:49" ht="15" hidden="1" x14ac:dyDescent="0.25">
      <c r="A308" s="8064" t="s">
        <v>889</v>
      </c>
      <c r="B308" s="8517" t="s">
        <v>909</v>
      </c>
      <c r="C308" s="8970" t="s">
        <v>715</v>
      </c>
      <c r="D308" s="9423" t="s">
        <v>468</v>
      </c>
      <c r="E308" s="9876" t="s">
        <v>878</v>
      </c>
      <c r="G308" s="10329" t="s">
        <v>920</v>
      </c>
      <c r="T308" s="10782"/>
      <c r="U308" s="11235"/>
      <c r="V308" s="11688"/>
      <c r="W308" s="12141"/>
      <c r="X308" s="12594"/>
      <c r="Y308" s="13047">
        <v>7.1942450000000004E-4</v>
      </c>
      <c r="Z308" s="13500">
        <v>5.3276509999999997E-4</v>
      </c>
      <c r="AA308" s="13953">
        <v>1.4360938000000001E-3</v>
      </c>
      <c r="AB308" s="14406">
        <v>0</v>
      </c>
      <c r="AC308" s="14859">
        <v>0</v>
      </c>
      <c r="AD308" s="15312">
        <v>6.8587110000000004E-4</v>
      </c>
      <c r="AE308" s="15765">
        <v>7.8431370000000005E-4</v>
      </c>
      <c r="AF308" s="16218">
        <v>0</v>
      </c>
      <c r="AG308" s="16671">
        <v>4.3084880000000001E-4</v>
      </c>
      <c r="AH308" s="17124">
        <v>0</v>
      </c>
      <c r="AI308" s="17577">
        <v>6.3877360000000002E-4</v>
      </c>
      <c r="AJ308" s="18030">
        <v>0</v>
      </c>
      <c r="AK308" s="18483">
        <v>2.836879E-4</v>
      </c>
      <c r="AL308" s="18936"/>
      <c r="AM308" s="19389"/>
      <c r="AS308" s="7752"/>
      <c r="AT308" s="7752"/>
      <c r="AV308" s="7758">
        <f t="shared" si="19"/>
        <v>0</v>
      </c>
      <c r="AW308" s="7758" t="str">
        <f t="shared" si="18"/>
        <v/>
      </c>
    </row>
    <row r="309" spans="1:49" ht="15" hidden="1" x14ac:dyDescent="0.25">
      <c r="A309" s="8065" t="s">
        <v>889</v>
      </c>
      <c r="B309" s="8518" t="s">
        <v>811</v>
      </c>
      <c r="C309" s="8971" t="s">
        <v>716</v>
      </c>
      <c r="D309" s="9424" t="s">
        <v>468</v>
      </c>
      <c r="E309" s="9877" t="s">
        <v>878</v>
      </c>
      <c r="G309" s="10330" t="s">
        <v>920</v>
      </c>
      <c r="T309" s="10783"/>
      <c r="U309" s="11236"/>
      <c r="V309" s="11689"/>
      <c r="W309" s="12142"/>
      <c r="X309" s="12595"/>
      <c r="Y309" s="13048"/>
      <c r="Z309" s="13501"/>
      <c r="AA309" s="13954"/>
      <c r="AB309" s="14407"/>
      <c r="AC309" s="14860"/>
      <c r="AD309" s="15313"/>
      <c r="AE309" s="15766">
        <v>5.8823529999999999E-4</v>
      </c>
      <c r="AF309" s="16219"/>
      <c r="AG309" s="16672"/>
      <c r="AH309" s="17125"/>
      <c r="AI309" s="17578"/>
      <c r="AJ309" s="18031"/>
      <c r="AK309" s="18484"/>
      <c r="AL309" s="18937"/>
      <c r="AM309" s="19390"/>
      <c r="AS309" s="7752"/>
      <c r="AT309" s="7752"/>
      <c r="AV309" s="7758" t="str">
        <f t="shared" si="19"/>
        <v/>
      </c>
      <c r="AW309" s="7758" t="str">
        <f t="shared" si="18"/>
        <v/>
      </c>
    </row>
    <row r="310" spans="1:49" ht="15" hidden="1" x14ac:dyDescent="0.25">
      <c r="A310" s="8066" t="s">
        <v>889</v>
      </c>
      <c r="B310" s="8519" t="s">
        <v>775</v>
      </c>
      <c r="C310" s="8972" t="s">
        <v>716</v>
      </c>
      <c r="D310" s="9425" t="s">
        <v>468</v>
      </c>
      <c r="E310" s="9878" t="s">
        <v>878</v>
      </c>
      <c r="G310" s="10331" t="s">
        <v>920</v>
      </c>
      <c r="T310" s="10784"/>
      <c r="U310" s="11237"/>
      <c r="V310" s="11690"/>
      <c r="W310" s="12143"/>
      <c r="X310" s="12596"/>
      <c r="Y310" s="13049"/>
      <c r="Z310" s="13502"/>
      <c r="AA310" s="13955"/>
      <c r="AB310" s="14408"/>
      <c r="AC310" s="14861"/>
      <c r="AD310" s="15314"/>
      <c r="AE310" s="15767"/>
      <c r="AF310" s="16220"/>
      <c r="AG310" s="16673"/>
      <c r="AH310" s="17126"/>
      <c r="AI310" s="17579"/>
      <c r="AJ310" s="18032"/>
      <c r="AK310" s="18485"/>
      <c r="AL310" s="18938">
        <v>0</v>
      </c>
      <c r="AM310" s="19391">
        <v>1.031637E-3</v>
      </c>
      <c r="AS310" s="7752"/>
      <c r="AT310" s="7752"/>
      <c r="AV310" s="7758" t="str">
        <f t="shared" si="19"/>
        <v/>
      </c>
      <c r="AW310" s="7758" t="str">
        <f t="shared" si="18"/>
        <v/>
      </c>
    </row>
    <row r="311" spans="1:49" ht="15" hidden="1" x14ac:dyDescent="0.25">
      <c r="A311" s="8067" t="s">
        <v>889</v>
      </c>
      <c r="B311" s="8520" t="s">
        <v>747</v>
      </c>
      <c r="C311" s="8973" t="s">
        <v>716</v>
      </c>
      <c r="D311" s="9426" t="s">
        <v>468</v>
      </c>
      <c r="E311" s="9879" t="s">
        <v>878</v>
      </c>
      <c r="G311" s="10332" t="s">
        <v>920</v>
      </c>
      <c r="T311" s="10785"/>
      <c r="U311" s="11238"/>
      <c r="V311" s="11691"/>
      <c r="W311" s="12144"/>
      <c r="X311" s="12597"/>
      <c r="Y311" s="13050"/>
      <c r="Z311" s="13503"/>
      <c r="AA311" s="13956"/>
      <c r="AB311" s="14409"/>
      <c r="AC311" s="14862"/>
      <c r="AD311" s="15315"/>
      <c r="AE311" s="15768"/>
      <c r="AF311" s="16221"/>
      <c r="AG311" s="16674">
        <v>4.3084880000000001E-4</v>
      </c>
      <c r="AH311" s="17127">
        <v>2.8392960000000003E-4</v>
      </c>
      <c r="AI311" s="17580">
        <v>6.3877360000000002E-4</v>
      </c>
      <c r="AJ311" s="18033">
        <v>8.8028170000000003E-4</v>
      </c>
      <c r="AK311" s="18486">
        <v>2.836879E-4</v>
      </c>
      <c r="AL311" s="18939"/>
      <c r="AM311" s="19392"/>
      <c r="AS311" s="7752"/>
      <c r="AT311" s="7752"/>
      <c r="AV311" s="7758" t="str">
        <f t="shared" si="19"/>
        <v/>
      </c>
      <c r="AW311" s="7758" t="str">
        <f t="shared" si="18"/>
        <v/>
      </c>
    </row>
    <row r="312" spans="1:49" ht="15" hidden="1" x14ac:dyDescent="0.25">
      <c r="A312" s="8068" t="s">
        <v>889</v>
      </c>
      <c r="B312" s="8521" t="s">
        <v>776</v>
      </c>
      <c r="C312" s="8974" t="s">
        <v>716</v>
      </c>
      <c r="D312" s="9427" t="s">
        <v>468</v>
      </c>
      <c r="E312" s="9880" t="s">
        <v>878</v>
      </c>
      <c r="G312" s="10333" t="s">
        <v>920</v>
      </c>
      <c r="T312" s="10786"/>
      <c r="U312" s="11239"/>
      <c r="V312" s="11692"/>
      <c r="W312" s="12145"/>
      <c r="X312" s="12598"/>
      <c r="Y312" s="13051">
        <v>3.597122E-4</v>
      </c>
      <c r="Z312" s="13504">
        <v>1.5982952000000001E-3</v>
      </c>
      <c r="AA312" s="13957">
        <v>4.7869790000000002E-4</v>
      </c>
      <c r="AB312" s="14410">
        <v>2.8625954E-3</v>
      </c>
      <c r="AC312" s="14863">
        <v>1.3071895E-3</v>
      </c>
      <c r="AD312" s="15316">
        <v>5.1440328999999996E-3</v>
      </c>
      <c r="AE312" s="15769">
        <v>2.3529412E-3</v>
      </c>
      <c r="AF312" s="16222">
        <v>4.3695380999999997E-3</v>
      </c>
      <c r="AG312" s="16675">
        <v>3.0159414E-3</v>
      </c>
      <c r="AH312" s="17128">
        <v>1.1357183000000001E-3</v>
      </c>
      <c r="AI312" s="17581">
        <v>1.5969338999999999E-3</v>
      </c>
      <c r="AJ312" s="18034">
        <v>1.7605634000000001E-3</v>
      </c>
      <c r="AK312" s="18487">
        <v>5.6737590000000004E-4</v>
      </c>
      <c r="AL312" s="18940">
        <v>7.4962520000000003E-4</v>
      </c>
      <c r="AM312" s="19393">
        <v>1.031637E-3</v>
      </c>
      <c r="AS312" s="7752"/>
      <c r="AT312" s="7752"/>
      <c r="AV312" s="7758">
        <f t="shared" si="19"/>
        <v>2.1550898802773104</v>
      </c>
      <c r="AW312" s="7758" t="str">
        <f t="shared" si="18"/>
        <v/>
      </c>
    </row>
    <row r="313" spans="1:49" ht="15" hidden="1" x14ac:dyDescent="0.25">
      <c r="A313" s="8069" t="s">
        <v>889</v>
      </c>
      <c r="B313" s="8522" t="s">
        <v>910</v>
      </c>
      <c r="C313" s="8975" t="s">
        <v>716</v>
      </c>
      <c r="D313" s="9428" t="s">
        <v>468</v>
      </c>
      <c r="E313" s="9881" t="s">
        <v>878</v>
      </c>
      <c r="G313" s="10334" t="s">
        <v>920</v>
      </c>
      <c r="T313" s="10787"/>
      <c r="U313" s="11240"/>
      <c r="V313" s="11693"/>
      <c r="W313" s="12146"/>
      <c r="X313" s="12599"/>
      <c r="Y313" s="13052">
        <v>3.597122E-4</v>
      </c>
      <c r="Z313" s="13505"/>
      <c r="AA313" s="13958">
        <v>4.7869790000000002E-4</v>
      </c>
      <c r="AB313" s="14411">
        <v>9.5419850000000002E-4</v>
      </c>
      <c r="AC313" s="14864"/>
      <c r="AD313" s="15317"/>
      <c r="AE313" s="15770">
        <v>3.9215689999999999E-4</v>
      </c>
      <c r="AF313" s="16223"/>
      <c r="AG313" s="16676"/>
      <c r="AH313" s="17129"/>
      <c r="AI313" s="17582"/>
      <c r="AJ313" s="18035"/>
      <c r="AK313" s="18488"/>
      <c r="AL313" s="18941"/>
      <c r="AM313" s="19394"/>
      <c r="AS313" s="7752"/>
      <c r="AT313" s="7752"/>
      <c r="AV313" s="7758">
        <f t="shared" si="19"/>
        <v>0</v>
      </c>
      <c r="AW313" s="7758" t="str">
        <f t="shared" si="18"/>
        <v/>
      </c>
    </row>
    <row r="314" spans="1:49" ht="15" hidden="1" x14ac:dyDescent="0.25">
      <c r="A314" s="8070" t="s">
        <v>889</v>
      </c>
      <c r="B314" s="8523" t="s">
        <v>777</v>
      </c>
      <c r="C314" s="8976" t="s">
        <v>716</v>
      </c>
      <c r="D314" s="9429" t="s">
        <v>468</v>
      </c>
      <c r="E314" s="9882" t="s">
        <v>878</v>
      </c>
      <c r="G314" s="10335" t="s">
        <v>920</v>
      </c>
      <c r="T314" s="10788"/>
      <c r="U314" s="11241"/>
      <c r="V314" s="11694"/>
      <c r="W314" s="12147"/>
      <c r="X314" s="12600"/>
      <c r="Y314" s="13053"/>
      <c r="Z314" s="13506"/>
      <c r="AA314" s="13959"/>
      <c r="AB314" s="14412"/>
      <c r="AC314" s="14865"/>
      <c r="AD314" s="15318"/>
      <c r="AE314" s="15771"/>
      <c r="AF314" s="16224"/>
      <c r="AG314" s="16677"/>
      <c r="AH314" s="17130"/>
      <c r="AI314" s="17583"/>
      <c r="AJ314" s="18036"/>
      <c r="AK314" s="18489"/>
      <c r="AL314" s="18942">
        <v>0</v>
      </c>
      <c r="AM314" s="19395">
        <v>1.031637E-3</v>
      </c>
      <c r="AS314" s="7752"/>
      <c r="AT314" s="7752"/>
      <c r="AV314" s="7758" t="str">
        <f t="shared" si="19"/>
        <v/>
      </c>
      <c r="AW314" s="7758" t="str">
        <f t="shared" si="18"/>
        <v/>
      </c>
    </row>
    <row r="315" spans="1:49" ht="15" hidden="1" x14ac:dyDescent="0.25">
      <c r="A315" s="8071" t="s">
        <v>889</v>
      </c>
      <c r="B315" s="8524" t="s">
        <v>771</v>
      </c>
      <c r="C315" s="8977" t="s">
        <v>716</v>
      </c>
      <c r="D315" s="9430" t="s">
        <v>468</v>
      </c>
      <c r="E315" s="9883" t="s">
        <v>878</v>
      </c>
      <c r="G315" s="10336" t="s">
        <v>920</v>
      </c>
      <c r="T315" s="10789"/>
      <c r="U315" s="11242"/>
      <c r="V315" s="11695"/>
      <c r="W315" s="12148"/>
      <c r="X315" s="12601"/>
      <c r="Y315" s="13054"/>
      <c r="Z315" s="13507"/>
      <c r="AA315" s="13960">
        <v>4.7869790000000002E-4</v>
      </c>
      <c r="AB315" s="14413">
        <v>6.3613229999999997E-4</v>
      </c>
      <c r="AC315" s="14866"/>
      <c r="AD315" s="15319">
        <v>3.429355E-4</v>
      </c>
      <c r="AE315" s="15772">
        <v>9.8039219999999992E-4</v>
      </c>
      <c r="AF315" s="16225"/>
      <c r="AG315" s="16678">
        <v>4.3084880000000001E-4</v>
      </c>
      <c r="AH315" s="17131">
        <v>2.8392960000000003E-4</v>
      </c>
      <c r="AI315" s="17584"/>
      <c r="AJ315" s="18037">
        <v>0</v>
      </c>
      <c r="AK315" s="18490">
        <v>1.1347519999999999E-3</v>
      </c>
      <c r="AL315" s="18943"/>
      <c r="AM315" s="19396"/>
      <c r="AS315" s="7752"/>
      <c r="AT315" s="7752"/>
      <c r="AV315" s="7758">
        <f t="shared" si="19"/>
        <v>0</v>
      </c>
      <c r="AW315" s="7758" t="str">
        <f t="shared" si="18"/>
        <v/>
      </c>
    </row>
    <row r="316" spans="1:49" ht="15" hidden="1" x14ac:dyDescent="0.25">
      <c r="A316" s="8072" t="s">
        <v>889</v>
      </c>
      <c r="B316" s="8525" t="s">
        <v>778</v>
      </c>
      <c r="C316" s="8978" t="s">
        <v>717</v>
      </c>
      <c r="D316" s="9431" t="s">
        <v>468</v>
      </c>
      <c r="E316" s="9884" t="s">
        <v>878</v>
      </c>
      <c r="G316" s="10337" t="s">
        <v>920</v>
      </c>
      <c r="T316" s="10790"/>
      <c r="U316" s="11243"/>
      <c r="V316" s="11696"/>
      <c r="W316" s="12149"/>
      <c r="X316" s="12602"/>
      <c r="Y316" s="13055"/>
      <c r="Z316" s="13508"/>
      <c r="AA316" s="13961"/>
      <c r="AB316" s="14414"/>
      <c r="AC316" s="14867"/>
      <c r="AD316" s="15320"/>
      <c r="AE316" s="15773"/>
      <c r="AF316" s="16226"/>
      <c r="AG316" s="16679"/>
      <c r="AH316" s="17132"/>
      <c r="AI316" s="17585"/>
      <c r="AJ316" s="18038"/>
      <c r="AK316" s="18491"/>
      <c r="AL316" s="18944">
        <v>3.7481260000000002E-4</v>
      </c>
      <c r="AM316" s="19397"/>
      <c r="AS316" s="7752"/>
      <c r="AT316" s="7752"/>
      <c r="AV316" s="7758" t="str">
        <f t="shared" si="19"/>
        <v/>
      </c>
      <c r="AW316" s="7758" t="str">
        <f t="shared" si="18"/>
        <v/>
      </c>
    </row>
    <row r="317" spans="1:49" ht="15" hidden="1" x14ac:dyDescent="0.25">
      <c r="A317" s="8073" t="s">
        <v>889</v>
      </c>
      <c r="B317" s="8526" t="s">
        <v>780</v>
      </c>
      <c r="C317" s="8979" t="s">
        <v>717</v>
      </c>
      <c r="D317" s="9432" t="s">
        <v>468</v>
      </c>
      <c r="E317" s="9885" t="s">
        <v>878</v>
      </c>
      <c r="G317" s="10338" t="s">
        <v>920</v>
      </c>
      <c r="T317" s="10791"/>
      <c r="U317" s="11244"/>
      <c r="V317" s="11697"/>
      <c r="W317" s="12150"/>
      <c r="X317" s="12603"/>
      <c r="Y317" s="13056"/>
      <c r="Z317" s="13509"/>
      <c r="AA317" s="13962"/>
      <c r="AB317" s="14415"/>
      <c r="AC317" s="14868"/>
      <c r="AD317" s="15321"/>
      <c r="AE317" s="15774"/>
      <c r="AF317" s="16227"/>
      <c r="AG317" s="16680"/>
      <c r="AH317" s="17133"/>
      <c r="AI317" s="17586"/>
      <c r="AJ317" s="18039"/>
      <c r="AK317" s="18492"/>
      <c r="AL317" s="18945"/>
      <c r="AM317" s="19398">
        <v>3.4387900000000001E-4</v>
      </c>
      <c r="AS317" s="7752"/>
      <c r="AT317" s="7752"/>
      <c r="AV317" s="7758" t="str">
        <f t="shared" si="19"/>
        <v/>
      </c>
      <c r="AW317" s="7758" t="str">
        <f t="shared" si="18"/>
        <v/>
      </c>
    </row>
    <row r="318" spans="1:49" ht="15" hidden="1" x14ac:dyDescent="0.25">
      <c r="A318" s="8074" t="s">
        <v>889</v>
      </c>
      <c r="B318" s="8527" t="s">
        <v>769</v>
      </c>
      <c r="C318" s="8980" t="s">
        <v>700</v>
      </c>
      <c r="D318" s="9433" t="s">
        <v>468</v>
      </c>
      <c r="E318" s="9886" t="s">
        <v>878</v>
      </c>
      <c r="G318" s="10339" t="s">
        <v>920</v>
      </c>
      <c r="T318" s="10792"/>
      <c r="U318" s="11245">
        <v>3.7220840000000001E-3</v>
      </c>
      <c r="V318" s="11698">
        <v>1.0482180000000001E-3</v>
      </c>
      <c r="W318" s="12151">
        <v>2.6648901000000001E-3</v>
      </c>
      <c r="X318" s="12604">
        <v>0</v>
      </c>
      <c r="Y318" s="13057"/>
      <c r="Z318" s="13510"/>
      <c r="AA318" s="13963"/>
      <c r="AB318" s="14416"/>
      <c r="AC318" s="14869"/>
      <c r="AD318" s="15322"/>
      <c r="AE318" s="15775"/>
      <c r="AF318" s="16228"/>
      <c r="AG318" s="16681"/>
      <c r="AH318" s="17134"/>
      <c r="AI318" s="17587"/>
      <c r="AJ318" s="18040"/>
      <c r="AK318" s="18493"/>
      <c r="AL318" s="18946"/>
      <c r="AM318" s="19399"/>
      <c r="AS318" s="7752"/>
      <c r="AT318" s="7752"/>
      <c r="AV318" s="7758" t="str">
        <f t="shared" si="19"/>
        <v/>
      </c>
      <c r="AW318" s="7758" t="str">
        <f t="shared" si="18"/>
        <v/>
      </c>
    </row>
    <row r="319" spans="1:49" ht="15" hidden="1" x14ac:dyDescent="0.25">
      <c r="A319" s="8075" t="s">
        <v>889</v>
      </c>
      <c r="B319" s="8528" t="s">
        <v>772</v>
      </c>
      <c r="C319" s="8981" t="s">
        <v>700</v>
      </c>
      <c r="D319" s="9434" t="s">
        <v>468</v>
      </c>
      <c r="E319" s="9887" t="s">
        <v>878</v>
      </c>
      <c r="G319" s="10340" t="s">
        <v>920</v>
      </c>
      <c r="T319" s="10793">
        <v>6.2972289999999997E-3</v>
      </c>
      <c r="U319" s="11246">
        <v>0</v>
      </c>
      <c r="V319" s="11699">
        <v>1.0482180000000001E-3</v>
      </c>
      <c r="W319" s="12152">
        <v>6.6622250000000001E-4</v>
      </c>
      <c r="X319" s="12605">
        <v>6.1425059999999998E-4</v>
      </c>
      <c r="Y319" s="13058"/>
      <c r="Z319" s="13511"/>
      <c r="AA319" s="13964"/>
      <c r="AB319" s="14417"/>
      <c r="AC319" s="14870"/>
      <c r="AD319" s="15323"/>
      <c r="AE319" s="15776"/>
      <c r="AF319" s="16229"/>
      <c r="AG319" s="16682"/>
      <c r="AH319" s="17135"/>
      <c r="AI319" s="17588"/>
      <c r="AJ319" s="18041"/>
      <c r="AK319" s="18494"/>
      <c r="AL319" s="18947"/>
      <c r="AM319" s="19400"/>
      <c r="AS319" s="7752"/>
      <c r="AT319" s="7752"/>
      <c r="AV319" s="7758" t="str">
        <f t="shared" si="19"/>
        <v/>
      </c>
      <c r="AW319" s="7758" t="str">
        <f t="shared" si="18"/>
        <v/>
      </c>
    </row>
    <row r="320" spans="1:49" ht="15" hidden="1" x14ac:dyDescent="0.25">
      <c r="A320" s="8076" t="s">
        <v>889</v>
      </c>
      <c r="B320" s="8529" t="s">
        <v>908</v>
      </c>
      <c r="C320" s="8982" t="s">
        <v>700</v>
      </c>
      <c r="D320" s="9435" t="s">
        <v>468</v>
      </c>
      <c r="E320" s="9888" t="s">
        <v>878</v>
      </c>
      <c r="G320" s="10341" t="s">
        <v>920</v>
      </c>
      <c r="T320" s="10794"/>
      <c r="U320" s="11247"/>
      <c r="V320" s="11700"/>
      <c r="W320" s="12153"/>
      <c r="X320" s="12606">
        <v>6.1425059999999998E-4</v>
      </c>
      <c r="Y320" s="13059"/>
      <c r="Z320" s="13512"/>
      <c r="AA320" s="13965"/>
      <c r="AB320" s="14418"/>
      <c r="AC320" s="14871"/>
      <c r="AD320" s="15324"/>
      <c r="AE320" s="15777"/>
      <c r="AF320" s="16230"/>
      <c r="AG320" s="16683"/>
      <c r="AH320" s="17136"/>
      <c r="AI320" s="17589"/>
      <c r="AJ320" s="18042"/>
      <c r="AK320" s="18495"/>
      <c r="AL320" s="18948"/>
      <c r="AM320" s="19401"/>
      <c r="AS320" s="7752"/>
      <c r="AT320" s="7752"/>
      <c r="AV320" s="7758" t="str">
        <f t="shared" si="19"/>
        <v/>
      </c>
      <c r="AW320" s="7758" t="str">
        <f t="shared" si="18"/>
        <v/>
      </c>
    </row>
    <row r="321" spans="1:49" ht="15" hidden="1" x14ac:dyDescent="0.25">
      <c r="A321" s="8077" t="s">
        <v>889</v>
      </c>
      <c r="B321" s="8530" t="s">
        <v>901</v>
      </c>
      <c r="C321" s="8983" t="s">
        <v>700</v>
      </c>
      <c r="D321" s="9436" t="s">
        <v>468</v>
      </c>
      <c r="E321" s="9889" t="s">
        <v>878</v>
      </c>
      <c r="G321" s="10342" t="s">
        <v>920</v>
      </c>
      <c r="T321" s="10795">
        <v>0</v>
      </c>
      <c r="U321" s="11248">
        <v>0</v>
      </c>
      <c r="V321" s="11701">
        <v>5.2410900000000003E-4</v>
      </c>
      <c r="W321" s="12154"/>
      <c r="X321" s="12607">
        <v>0</v>
      </c>
      <c r="Y321" s="13060">
        <v>3.597122E-4</v>
      </c>
      <c r="Z321" s="13513">
        <v>5.3276509999999997E-4</v>
      </c>
      <c r="AA321" s="13966">
        <v>9.5739589999999997E-4</v>
      </c>
      <c r="AB321" s="14419">
        <v>3.180662E-4</v>
      </c>
      <c r="AC321" s="14872"/>
      <c r="AD321" s="15325"/>
      <c r="AE321" s="15778"/>
      <c r="AF321" s="16231"/>
      <c r="AG321" s="16684"/>
      <c r="AH321" s="17137"/>
      <c r="AI321" s="17590"/>
      <c r="AJ321" s="18043"/>
      <c r="AK321" s="18496"/>
      <c r="AL321" s="18949"/>
      <c r="AM321" s="19402"/>
      <c r="AS321" s="7752"/>
      <c r="AT321" s="7752"/>
      <c r="AV321" s="7758">
        <f t="shared" si="19"/>
        <v>0</v>
      </c>
      <c r="AW321" s="7758" t="str">
        <f t="shared" si="18"/>
        <v/>
      </c>
    </row>
    <row r="322" spans="1:49" ht="15" hidden="1" x14ac:dyDescent="0.25">
      <c r="A322" s="8078" t="s">
        <v>889</v>
      </c>
      <c r="B322" s="8531" t="s">
        <v>745</v>
      </c>
      <c r="C322" s="8984" t="s">
        <v>700</v>
      </c>
      <c r="D322" s="9437" t="s">
        <v>468</v>
      </c>
      <c r="E322" s="9890" t="s">
        <v>878</v>
      </c>
      <c r="G322" s="10343" t="s">
        <v>920</v>
      </c>
      <c r="T322" s="10796"/>
      <c r="U322" s="11249"/>
      <c r="V322" s="11702"/>
      <c r="W322" s="12155"/>
      <c r="X322" s="12608"/>
      <c r="Y322" s="13061">
        <v>3.597122E-4</v>
      </c>
      <c r="Z322" s="13514">
        <v>5.3276509999999997E-4</v>
      </c>
      <c r="AA322" s="13967"/>
      <c r="AB322" s="14420"/>
      <c r="AC322" s="14873"/>
      <c r="AD322" s="15326"/>
      <c r="AE322" s="15779"/>
      <c r="AF322" s="16232"/>
      <c r="AG322" s="16685"/>
      <c r="AH322" s="17138"/>
      <c r="AI322" s="17591"/>
      <c r="AJ322" s="18044"/>
      <c r="AK322" s="18497"/>
      <c r="AL322" s="18950"/>
      <c r="AM322" s="19403"/>
      <c r="AS322" s="7752"/>
      <c r="AT322" s="7752"/>
      <c r="AV322" s="7758" t="str">
        <f t="shared" si="19"/>
        <v/>
      </c>
      <c r="AW322" s="7758" t="str">
        <f t="shared" si="18"/>
        <v/>
      </c>
    </row>
    <row r="323" spans="1:49" ht="15" hidden="1" x14ac:dyDescent="0.25">
      <c r="A323" s="8079" t="s">
        <v>889</v>
      </c>
      <c r="B323" s="8532" t="s">
        <v>718</v>
      </c>
      <c r="C323" s="8985" t="s">
        <v>700</v>
      </c>
      <c r="D323" s="9438" t="s">
        <v>468</v>
      </c>
      <c r="E323" s="9891" t="s">
        <v>878</v>
      </c>
      <c r="G323" s="10344" t="s">
        <v>920</v>
      </c>
      <c r="T323" s="10797"/>
      <c r="U323" s="11250"/>
      <c r="V323" s="11703"/>
      <c r="W323" s="12156">
        <v>0</v>
      </c>
      <c r="X323" s="12609"/>
      <c r="Y323" s="13062"/>
      <c r="Z323" s="13515"/>
      <c r="AA323" s="13968"/>
      <c r="AB323" s="14421"/>
      <c r="AC323" s="14874"/>
      <c r="AD323" s="15327"/>
      <c r="AE323" s="15780"/>
      <c r="AF323" s="16233"/>
      <c r="AG323" s="16686"/>
      <c r="AH323" s="17139"/>
      <c r="AI323" s="17592"/>
      <c r="AJ323" s="18045"/>
      <c r="AK323" s="18498"/>
      <c r="AL323" s="18951"/>
      <c r="AM323" s="19404"/>
      <c r="AS323" s="7752"/>
      <c r="AT323" s="7752"/>
      <c r="AV323" s="7758" t="str">
        <f t="shared" si="19"/>
        <v/>
      </c>
      <c r="AW323" s="7758" t="str">
        <f t="shared" si="18"/>
        <v/>
      </c>
    </row>
    <row r="324" spans="1:49" ht="15" hidden="1" x14ac:dyDescent="0.25">
      <c r="A324" s="8080" t="s">
        <v>889</v>
      </c>
      <c r="B324" s="8533" t="s">
        <v>763</v>
      </c>
      <c r="C324" s="8986" t="s">
        <v>700</v>
      </c>
      <c r="D324" s="9439" t="s">
        <v>468</v>
      </c>
      <c r="E324" s="9892" t="s">
        <v>878</v>
      </c>
      <c r="G324" s="10345" t="s">
        <v>920</v>
      </c>
      <c r="T324" s="10798"/>
      <c r="U324" s="11251"/>
      <c r="V324" s="11704"/>
      <c r="W324" s="12157"/>
      <c r="X324" s="12610"/>
      <c r="Y324" s="13063">
        <v>7.1942450000000004E-4</v>
      </c>
      <c r="Z324" s="13516">
        <v>1.5982952000000001E-3</v>
      </c>
      <c r="AA324" s="13969">
        <v>4.7869790000000002E-4</v>
      </c>
      <c r="AB324" s="14422">
        <v>6.3613229999999997E-4</v>
      </c>
      <c r="AC324" s="14875"/>
      <c r="AD324" s="15328"/>
      <c r="AE324" s="15781"/>
      <c r="AF324" s="16234"/>
      <c r="AG324" s="16687"/>
      <c r="AH324" s="17140"/>
      <c r="AI324" s="17593"/>
      <c r="AJ324" s="18046"/>
      <c r="AK324" s="18499"/>
      <c r="AL324" s="18952"/>
      <c r="AM324" s="19405"/>
      <c r="AS324" s="7752"/>
      <c r="AT324" s="7752"/>
      <c r="AV324" s="7758">
        <f t="shared" si="19"/>
        <v>0</v>
      </c>
      <c r="AW324" s="7758" t="str">
        <f t="shared" si="18"/>
        <v/>
      </c>
    </row>
    <row r="325" spans="1:49" ht="15" hidden="1" x14ac:dyDescent="0.25">
      <c r="A325" s="8081" t="s">
        <v>889</v>
      </c>
      <c r="B325" s="8534" t="s">
        <v>902</v>
      </c>
      <c r="C325" s="8987" t="s">
        <v>700</v>
      </c>
      <c r="D325" s="9440" t="s">
        <v>468</v>
      </c>
      <c r="E325" s="9893" t="s">
        <v>878</v>
      </c>
      <c r="G325" s="10346" t="s">
        <v>920</v>
      </c>
      <c r="T325" s="10799"/>
      <c r="U325" s="11252"/>
      <c r="V325" s="11705"/>
      <c r="W325" s="12158"/>
      <c r="X325" s="12611"/>
      <c r="Y325" s="13064"/>
      <c r="Z325" s="13517"/>
      <c r="AA325" s="13970">
        <v>9.5739589999999997E-4</v>
      </c>
      <c r="AB325" s="14423"/>
      <c r="AC325" s="14876"/>
      <c r="AD325" s="15329"/>
      <c r="AE325" s="15782"/>
      <c r="AF325" s="16235"/>
      <c r="AG325" s="16688"/>
      <c r="AH325" s="17141"/>
      <c r="AI325" s="17594"/>
      <c r="AJ325" s="18047"/>
      <c r="AK325" s="18500"/>
      <c r="AL325" s="18953"/>
      <c r="AM325" s="19406"/>
      <c r="AS325" s="7752"/>
      <c r="AT325" s="7752"/>
      <c r="AV325" s="7758">
        <f t="shared" si="19"/>
        <v>0</v>
      </c>
      <c r="AW325" s="7758" t="str">
        <f t="shared" ref="AW325:AW388" si="20">IFERROR(AT325/AS325,"")</f>
        <v/>
      </c>
    </row>
    <row r="326" spans="1:49" ht="15" hidden="1" x14ac:dyDescent="0.25">
      <c r="A326" s="8082" t="s">
        <v>889</v>
      </c>
      <c r="B326" s="8535" t="s">
        <v>765</v>
      </c>
      <c r="C326" s="8988" t="s">
        <v>700</v>
      </c>
      <c r="D326" s="9441" t="s">
        <v>468</v>
      </c>
      <c r="E326" s="9894" t="s">
        <v>878</v>
      </c>
      <c r="G326" s="10347" t="s">
        <v>920</v>
      </c>
      <c r="T326" s="10800">
        <v>2.518892E-3</v>
      </c>
      <c r="U326" s="11253">
        <v>1.240695E-3</v>
      </c>
      <c r="V326" s="11706">
        <v>4.1928720000000003E-3</v>
      </c>
      <c r="W326" s="12159">
        <v>3.9973350999999999E-3</v>
      </c>
      <c r="X326" s="12612">
        <v>1.8427518E-3</v>
      </c>
      <c r="Y326" s="13065"/>
      <c r="Z326" s="13518"/>
      <c r="AA326" s="13971"/>
      <c r="AB326" s="14424"/>
      <c r="AC326" s="14877"/>
      <c r="AD326" s="15330"/>
      <c r="AE326" s="15783"/>
      <c r="AF326" s="16236"/>
      <c r="AG326" s="16689"/>
      <c r="AH326" s="17142"/>
      <c r="AI326" s="17595"/>
      <c r="AJ326" s="18048"/>
      <c r="AK326" s="18501"/>
      <c r="AL326" s="18954"/>
      <c r="AM326" s="19407"/>
      <c r="AS326" s="7752"/>
      <c r="AT326" s="7752"/>
      <c r="AV326" s="7758" t="str">
        <f t="shared" si="19"/>
        <v/>
      </c>
      <c r="AW326" s="7758" t="str">
        <f t="shared" si="20"/>
        <v/>
      </c>
    </row>
    <row r="327" spans="1:49" ht="15" hidden="1" x14ac:dyDescent="0.25">
      <c r="A327" s="8083" t="s">
        <v>889</v>
      </c>
      <c r="B327" s="8536" t="s">
        <v>903</v>
      </c>
      <c r="C327" s="8989" t="s">
        <v>700</v>
      </c>
      <c r="D327" s="9442" t="s">
        <v>468</v>
      </c>
      <c r="E327" s="9895" t="s">
        <v>878</v>
      </c>
      <c r="G327" s="10348" t="s">
        <v>920</v>
      </c>
      <c r="T327" s="10801"/>
      <c r="U327" s="11254"/>
      <c r="V327" s="11707"/>
      <c r="W327" s="12160"/>
      <c r="X327" s="12613"/>
      <c r="Y327" s="13066">
        <v>0</v>
      </c>
      <c r="Z327" s="13519">
        <v>0</v>
      </c>
      <c r="AA327" s="13972"/>
      <c r="AB327" s="14425">
        <v>0</v>
      </c>
      <c r="AC327" s="14878"/>
      <c r="AD327" s="15331"/>
      <c r="AE327" s="15784"/>
      <c r="AF327" s="16237"/>
      <c r="AG327" s="16690"/>
      <c r="AH327" s="17143"/>
      <c r="AI327" s="17596"/>
      <c r="AJ327" s="18049"/>
      <c r="AK327" s="18502"/>
      <c r="AL327" s="18955"/>
      <c r="AM327" s="19408"/>
      <c r="AS327" s="7752"/>
      <c r="AT327" s="7752"/>
      <c r="AV327" s="7758" t="str">
        <f t="shared" ref="AV327:AV390" si="21">IFERROR(AM327/AA327,"")</f>
        <v/>
      </c>
      <c r="AW327" s="7758" t="str">
        <f t="shared" si="20"/>
        <v/>
      </c>
    </row>
    <row r="328" spans="1:49" ht="15" hidden="1" x14ac:dyDescent="0.25">
      <c r="A328" s="8084" t="s">
        <v>889</v>
      </c>
      <c r="B328" s="8537" t="s">
        <v>776</v>
      </c>
      <c r="C328" s="8990" t="s">
        <v>700</v>
      </c>
      <c r="D328" s="9443" t="s">
        <v>468</v>
      </c>
      <c r="E328" s="9896" t="s">
        <v>878</v>
      </c>
      <c r="G328" s="10349" t="s">
        <v>920</v>
      </c>
      <c r="T328" s="10802">
        <v>1.259446E-3</v>
      </c>
      <c r="U328" s="11255">
        <v>2.48139E-3</v>
      </c>
      <c r="V328" s="11708">
        <v>2.6205450000000002E-3</v>
      </c>
      <c r="W328" s="12161">
        <v>3.9973350999999999E-3</v>
      </c>
      <c r="X328" s="12614">
        <v>1.2285012E-3</v>
      </c>
      <c r="Y328" s="13067"/>
      <c r="Z328" s="13520"/>
      <c r="AA328" s="13973"/>
      <c r="AB328" s="14426"/>
      <c r="AC328" s="14879"/>
      <c r="AD328" s="15332"/>
      <c r="AE328" s="15785"/>
      <c r="AF328" s="16238"/>
      <c r="AG328" s="16691"/>
      <c r="AH328" s="17144"/>
      <c r="AI328" s="17597"/>
      <c r="AJ328" s="18050"/>
      <c r="AK328" s="18503"/>
      <c r="AL328" s="18956"/>
      <c r="AM328" s="19409"/>
      <c r="AS328" s="7752"/>
      <c r="AT328" s="7752"/>
      <c r="AV328" s="7758" t="str">
        <f t="shared" si="21"/>
        <v/>
      </c>
      <c r="AW328" s="7758" t="str">
        <f t="shared" si="20"/>
        <v/>
      </c>
    </row>
    <row r="329" spans="1:49" ht="15" hidden="1" x14ac:dyDescent="0.25">
      <c r="A329" s="8085" t="s">
        <v>889</v>
      </c>
      <c r="B329" s="8538" t="s">
        <v>911</v>
      </c>
      <c r="C329" s="8991" t="s">
        <v>700</v>
      </c>
      <c r="D329" s="9444" t="s">
        <v>468</v>
      </c>
      <c r="E329" s="9897" t="s">
        <v>878</v>
      </c>
      <c r="G329" s="10350" t="s">
        <v>920</v>
      </c>
      <c r="T329" s="10803">
        <v>0</v>
      </c>
      <c r="U329" s="11256">
        <v>0</v>
      </c>
      <c r="V329" s="11709">
        <v>0</v>
      </c>
      <c r="W329" s="12162">
        <v>6.6622250000000001E-4</v>
      </c>
      <c r="X329" s="12615">
        <v>0</v>
      </c>
      <c r="Y329" s="13068"/>
      <c r="Z329" s="13521"/>
      <c r="AA329" s="13974"/>
      <c r="AB329" s="14427"/>
      <c r="AC329" s="14880"/>
      <c r="AD329" s="15333"/>
      <c r="AE329" s="15786"/>
      <c r="AF329" s="16239"/>
      <c r="AG329" s="16692"/>
      <c r="AH329" s="17145"/>
      <c r="AI329" s="17598"/>
      <c r="AJ329" s="18051"/>
      <c r="AK329" s="18504"/>
      <c r="AL329" s="18957"/>
      <c r="AM329" s="19410"/>
      <c r="AS329" s="7752"/>
      <c r="AT329" s="7752"/>
      <c r="AV329" s="7758" t="str">
        <f t="shared" si="21"/>
        <v/>
      </c>
      <c r="AW329" s="7758" t="str">
        <f t="shared" si="20"/>
        <v/>
      </c>
    </row>
    <row r="330" spans="1:49" ht="15" hidden="1" x14ac:dyDescent="0.25">
      <c r="A330" s="8086" t="s">
        <v>889</v>
      </c>
      <c r="B330" s="8539" t="s">
        <v>907</v>
      </c>
      <c r="C330" s="8992" t="s">
        <v>700</v>
      </c>
      <c r="D330" s="9445" t="s">
        <v>468</v>
      </c>
      <c r="E330" s="9898" t="s">
        <v>878</v>
      </c>
      <c r="G330" s="10351" t="s">
        <v>920</v>
      </c>
      <c r="T330" s="10804">
        <v>2.518892E-3</v>
      </c>
      <c r="U330" s="11257">
        <v>2.48139E-3</v>
      </c>
      <c r="V330" s="11710">
        <v>2.0964360000000001E-3</v>
      </c>
      <c r="W330" s="12163">
        <v>1.332445E-3</v>
      </c>
      <c r="X330" s="12616">
        <v>2.4570025E-3</v>
      </c>
      <c r="Y330" s="13069"/>
      <c r="Z330" s="13522"/>
      <c r="AA330" s="13975"/>
      <c r="AB330" s="14428"/>
      <c r="AC330" s="14881"/>
      <c r="AD330" s="15334"/>
      <c r="AE330" s="15787"/>
      <c r="AF330" s="16240"/>
      <c r="AG330" s="16693"/>
      <c r="AH330" s="17146"/>
      <c r="AI330" s="17599"/>
      <c r="AJ330" s="18052"/>
      <c r="AK330" s="18505"/>
      <c r="AL330" s="18958"/>
      <c r="AM330" s="19411"/>
      <c r="AS330" s="7752"/>
      <c r="AT330" s="7752"/>
      <c r="AV330" s="7758" t="str">
        <f t="shared" si="21"/>
        <v/>
      </c>
      <c r="AW330" s="7758" t="str">
        <f t="shared" si="20"/>
        <v/>
      </c>
    </row>
    <row r="331" spans="1:49" ht="15" hidden="1" x14ac:dyDescent="0.25">
      <c r="A331" s="8087" t="s">
        <v>889</v>
      </c>
      <c r="B331" s="8540" t="s">
        <v>767</v>
      </c>
      <c r="C331" s="8993" t="s">
        <v>700</v>
      </c>
      <c r="D331" s="9446" t="s">
        <v>468</v>
      </c>
      <c r="E331" s="9899" t="s">
        <v>878</v>
      </c>
      <c r="G331" s="10352" t="s">
        <v>920</v>
      </c>
      <c r="T331" s="10805">
        <v>1.259446E-3</v>
      </c>
      <c r="U331" s="11258"/>
      <c r="V331" s="11711"/>
      <c r="W331" s="12164">
        <v>6.6622250000000001E-4</v>
      </c>
      <c r="X331" s="12617">
        <v>0</v>
      </c>
      <c r="Y331" s="13070"/>
      <c r="Z331" s="13523">
        <v>0</v>
      </c>
      <c r="AA331" s="13976">
        <v>0</v>
      </c>
      <c r="AB331" s="14429">
        <v>3.180662E-4</v>
      </c>
      <c r="AC331" s="14882"/>
      <c r="AD331" s="15335"/>
      <c r="AE331" s="15788"/>
      <c r="AF331" s="16241"/>
      <c r="AG331" s="16694"/>
      <c r="AH331" s="17147"/>
      <c r="AI331" s="17600"/>
      <c r="AJ331" s="18053"/>
      <c r="AK331" s="18506"/>
      <c r="AL331" s="18959"/>
      <c r="AM331" s="19412"/>
      <c r="AS331" s="7752"/>
      <c r="AT331" s="7752"/>
      <c r="AV331" s="7758" t="str">
        <f t="shared" si="21"/>
        <v/>
      </c>
      <c r="AW331" s="7758" t="str">
        <f t="shared" si="20"/>
        <v/>
      </c>
    </row>
    <row r="332" spans="1:49" ht="15" hidden="1" x14ac:dyDescent="0.25">
      <c r="A332" s="8088" t="s">
        <v>889</v>
      </c>
      <c r="B332" s="8541" t="s">
        <v>912</v>
      </c>
      <c r="C332" s="8994" t="s">
        <v>700</v>
      </c>
      <c r="D332" s="9447" t="s">
        <v>468</v>
      </c>
      <c r="E332" s="9900" t="s">
        <v>878</v>
      </c>
      <c r="G332" s="10353" t="s">
        <v>920</v>
      </c>
      <c r="T332" s="10806">
        <v>0</v>
      </c>
      <c r="U332" s="11259"/>
      <c r="V332" s="11712">
        <v>0</v>
      </c>
      <c r="W332" s="12165">
        <v>0</v>
      </c>
      <c r="X332" s="12618"/>
      <c r="Y332" s="13071"/>
      <c r="Z332" s="13524"/>
      <c r="AA332" s="13977"/>
      <c r="AB332" s="14430"/>
      <c r="AC332" s="14883"/>
      <c r="AD332" s="15336"/>
      <c r="AE332" s="15789"/>
      <c r="AF332" s="16242"/>
      <c r="AG332" s="16695"/>
      <c r="AH332" s="17148"/>
      <c r="AI332" s="17601"/>
      <c r="AJ332" s="18054"/>
      <c r="AK332" s="18507"/>
      <c r="AL332" s="18960"/>
      <c r="AM332" s="19413"/>
      <c r="AS332" s="7752"/>
      <c r="AT332" s="7752"/>
      <c r="AV332" s="7758" t="str">
        <f t="shared" si="21"/>
        <v/>
      </c>
      <c r="AW332" s="7758" t="str">
        <f t="shared" si="20"/>
        <v/>
      </c>
    </row>
    <row r="333" spans="1:49" ht="15" hidden="1" x14ac:dyDescent="0.25">
      <c r="A333" s="8089" t="s">
        <v>889</v>
      </c>
      <c r="B333" s="8542" t="s">
        <v>910</v>
      </c>
      <c r="C333" s="8995" t="s">
        <v>700</v>
      </c>
      <c r="D333" s="9448" t="s">
        <v>468</v>
      </c>
      <c r="E333" s="9901" t="s">
        <v>878</v>
      </c>
      <c r="G333" s="10354" t="s">
        <v>920</v>
      </c>
      <c r="T333" s="10807"/>
      <c r="U333" s="11260"/>
      <c r="V333" s="11713">
        <v>1.0482180000000001E-3</v>
      </c>
      <c r="W333" s="12166">
        <v>2.6648901000000001E-3</v>
      </c>
      <c r="X333" s="12619">
        <v>0</v>
      </c>
      <c r="Y333" s="13072"/>
      <c r="Z333" s="13525"/>
      <c r="AA333" s="13978"/>
      <c r="AB333" s="14431"/>
      <c r="AC333" s="14884"/>
      <c r="AD333" s="15337"/>
      <c r="AE333" s="15790"/>
      <c r="AF333" s="16243"/>
      <c r="AG333" s="16696"/>
      <c r="AH333" s="17149"/>
      <c r="AI333" s="17602"/>
      <c r="AJ333" s="18055"/>
      <c r="AK333" s="18508"/>
      <c r="AL333" s="18961"/>
      <c r="AM333" s="19414"/>
      <c r="AS333" s="7752"/>
      <c r="AT333" s="7752"/>
      <c r="AV333" s="7758" t="str">
        <f t="shared" si="21"/>
        <v/>
      </c>
      <c r="AW333" s="7758" t="str">
        <f t="shared" si="20"/>
        <v/>
      </c>
    </row>
    <row r="334" spans="1:49" ht="15" hidden="1" x14ac:dyDescent="0.25">
      <c r="A334" s="8090" t="s">
        <v>889</v>
      </c>
      <c r="B334" s="8543" t="s">
        <v>777</v>
      </c>
      <c r="C334" s="8996" t="s">
        <v>700</v>
      </c>
      <c r="D334" s="9449" t="s">
        <v>468</v>
      </c>
      <c r="E334" s="9902" t="s">
        <v>878</v>
      </c>
      <c r="G334" s="10355" t="s">
        <v>920</v>
      </c>
      <c r="T334" s="10808">
        <v>0</v>
      </c>
      <c r="U334" s="11261">
        <v>0</v>
      </c>
      <c r="V334" s="11714">
        <v>0</v>
      </c>
      <c r="W334" s="12167">
        <v>6.6622250000000001E-4</v>
      </c>
      <c r="X334" s="12620">
        <v>1.2285012E-3</v>
      </c>
      <c r="Y334" s="13073"/>
      <c r="Z334" s="13526"/>
      <c r="AA334" s="13979"/>
      <c r="AB334" s="14432"/>
      <c r="AC334" s="14885"/>
      <c r="AD334" s="15338"/>
      <c r="AE334" s="15791"/>
      <c r="AF334" s="16244"/>
      <c r="AG334" s="16697"/>
      <c r="AH334" s="17150"/>
      <c r="AI334" s="17603"/>
      <c r="AJ334" s="18056"/>
      <c r="AK334" s="18509"/>
      <c r="AL334" s="18962"/>
      <c r="AM334" s="19415"/>
      <c r="AS334" s="7752"/>
      <c r="AT334" s="7752"/>
      <c r="AV334" s="7758" t="str">
        <f t="shared" si="21"/>
        <v/>
      </c>
      <c r="AW334" s="7758" t="str">
        <f t="shared" si="20"/>
        <v/>
      </c>
    </row>
    <row r="335" spans="1:49" ht="15" hidden="1" x14ac:dyDescent="0.25">
      <c r="A335" s="8091" t="s">
        <v>889</v>
      </c>
      <c r="B335" s="8544" t="s">
        <v>905</v>
      </c>
      <c r="C335" s="8997" t="s">
        <v>700</v>
      </c>
      <c r="D335" s="9450" t="s">
        <v>468</v>
      </c>
      <c r="E335" s="9903" t="s">
        <v>878</v>
      </c>
      <c r="G335" s="10356" t="s">
        <v>920</v>
      </c>
      <c r="T335" s="10809"/>
      <c r="U335" s="11262"/>
      <c r="V335" s="11715"/>
      <c r="W335" s="12168"/>
      <c r="X335" s="12621"/>
      <c r="Y335" s="13074">
        <v>3.597122E-4</v>
      </c>
      <c r="Z335" s="13527">
        <v>0</v>
      </c>
      <c r="AA335" s="13980">
        <v>0</v>
      </c>
      <c r="AB335" s="14433">
        <v>0</v>
      </c>
      <c r="AC335" s="14886"/>
      <c r="AD335" s="15339"/>
      <c r="AE335" s="15792"/>
      <c r="AF335" s="16245"/>
      <c r="AG335" s="16698"/>
      <c r="AH335" s="17151"/>
      <c r="AI335" s="17604"/>
      <c r="AJ335" s="18057"/>
      <c r="AK335" s="18510"/>
      <c r="AL335" s="18963"/>
      <c r="AM335" s="19416"/>
      <c r="AS335" s="7752"/>
      <c r="AT335" s="7752"/>
      <c r="AV335" s="7758" t="str">
        <f t="shared" si="21"/>
        <v/>
      </c>
      <c r="AW335" s="7758" t="str">
        <f t="shared" si="20"/>
        <v/>
      </c>
    </row>
    <row r="336" spans="1:49" ht="15" hidden="1" x14ac:dyDescent="0.25">
      <c r="A336" s="8092" t="s">
        <v>889</v>
      </c>
      <c r="B336" s="8545" t="s">
        <v>771</v>
      </c>
      <c r="C336" s="8998" t="s">
        <v>700</v>
      </c>
      <c r="D336" s="9451" t="s">
        <v>468</v>
      </c>
      <c r="E336" s="9904" t="s">
        <v>878</v>
      </c>
      <c r="G336" s="10357" t="s">
        <v>920</v>
      </c>
      <c r="T336" s="10810"/>
      <c r="U336" s="11263"/>
      <c r="V336" s="11716"/>
      <c r="W336" s="12169">
        <v>1.9986676000000002E-3</v>
      </c>
      <c r="X336" s="12622"/>
      <c r="Y336" s="13075"/>
      <c r="Z336" s="13528"/>
      <c r="AA336" s="13981"/>
      <c r="AB336" s="14434"/>
      <c r="AC336" s="14887"/>
      <c r="AD336" s="15340"/>
      <c r="AE336" s="15793"/>
      <c r="AF336" s="16246"/>
      <c r="AG336" s="16699"/>
      <c r="AH336" s="17152"/>
      <c r="AI336" s="17605"/>
      <c r="AJ336" s="18058"/>
      <c r="AK336" s="18511"/>
      <c r="AL336" s="18964"/>
      <c r="AM336" s="19417"/>
      <c r="AS336" s="7752"/>
      <c r="AT336" s="7752"/>
      <c r="AV336" s="7758" t="str">
        <f t="shared" si="21"/>
        <v/>
      </c>
      <c r="AW336" s="7758" t="str">
        <f t="shared" si="20"/>
        <v/>
      </c>
    </row>
    <row r="337" spans="1:49" ht="15" hidden="1" x14ac:dyDescent="0.25">
      <c r="A337" s="8093" t="s">
        <v>889</v>
      </c>
      <c r="B337" s="8546" t="s">
        <v>914</v>
      </c>
      <c r="C337" s="8999" t="s">
        <v>700</v>
      </c>
      <c r="D337" s="9452" t="s">
        <v>468</v>
      </c>
      <c r="E337" s="9905" t="s">
        <v>878</v>
      </c>
      <c r="G337" s="10358" t="s">
        <v>920</v>
      </c>
      <c r="T337" s="10811">
        <v>0</v>
      </c>
      <c r="U337" s="11264"/>
      <c r="V337" s="11717"/>
      <c r="W337" s="12170">
        <v>6.6622250000000001E-4</v>
      </c>
      <c r="X337" s="12623">
        <v>2.4570025E-3</v>
      </c>
      <c r="Y337" s="13076"/>
      <c r="Z337" s="13529"/>
      <c r="AA337" s="13982"/>
      <c r="AB337" s="14435"/>
      <c r="AC337" s="14888"/>
      <c r="AD337" s="15341"/>
      <c r="AE337" s="15794"/>
      <c r="AF337" s="16247"/>
      <c r="AG337" s="16700"/>
      <c r="AH337" s="17153"/>
      <c r="AI337" s="17606"/>
      <c r="AJ337" s="18059"/>
      <c r="AK337" s="18512"/>
      <c r="AL337" s="18965"/>
      <c r="AM337" s="19418"/>
      <c r="AS337" s="7752"/>
      <c r="AT337" s="7752"/>
      <c r="AV337" s="7758" t="str">
        <f t="shared" si="21"/>
        <v/>
      </c>
      <c r="AW337" s="7758" t="str">
        <f t="shared" si="20"/>
        <v/>
      </c>
    </row>
    <row r="338" spans="1:49" ht="15" hidden="1" x14ac:dyDescent="0.25">
      <c r="A338" s="8094" t="s">
        <v>889</v>
      </c>
      <c r="B338" s="8547" t="s">
        <v>915</v>
      </c>
      <c r="C338" s="9000" t="s">
        <v>700</v>
      </c>
      <c r="D338" s="9453" t="s">
        <v>468</v>
      </c>
      <c r="E338" s="9906" t="s">
        <v>878</v>
      </c>
      <c r="G338" s="10359" t="s">
        <v>920</v>
      </c>
      <c r="T338" s="10812"/>
      <c r="U338" s="11265"/>
      <c r="V338" s="11718"/>
      <c r="W338" s="12171"/>
      <c r="X338" s="12624">
        <v>1.2285012E-3</v>
      </c>
      <c r="Y338" s="13077"/>
      <c r="Z338" s="13530"/>
      <c r="AA338" s="13983"/>
      <c r="AB338" s="14436"/>
      <c r="AC338" s="14889"/>
      <c r="AD338" s="15342"/>
      <c r="AE338" s="15795"/>
      <c r="AF338" s="16248"/>
      <c r="AG338" s="16701"/>
      <c r="AH338" s="17154"/>
      <c r="AI338" s="17607"/>
      <c r="AJ338" s="18060"/>
      <c r="AK338" s="18513"/>
      <c r="AL338" s="18966"/>
      <c r="AM338" s="19419"/>
      <c r="AS338" s="7752"/>
      <c r="AT338" s="7752"/>
      <c r="AV338" s="7758" t="str">
        <f t="shared" si="21"/>
        <v/>
      </c>
      <c r="AW338" s="7758" t="str">
        <f t="shared" si="20"/>
        <v/>
      </c>
    </row>
    <row r="339" spans="1:49" ht="15" hidden="1" x14ac:dyDescent="0.25">
      <c r="A339" s="8095" t="s">
        <v>889</v>
      </c>
      <c r="B339" s="8548" t="s">
        <v>916</v>
      </c>
      <c r="C339" s="9001" t="s">
        <v>700</v>
      </c>
      <c r="D339" s="9454" t="s">
        <v>468</v>
      </c>
      <c r="E339" s="9907" t="s">
        <v>878</v>
      </c>
      <c r="G339" s="10360" t="s">
        <v>920</v>
      </c>
      <c r="T339" s="10813">
        <v>1.259446E-3</v>
      </c>
      <c r="U339" s="11266"/>
      <c r="V339" s="11719"/>
      <c r="W339" s="12172"/>
      <c r="X339" s="12625"/>
      <c r="Y339" s="13078"/>
      <c r="Z339" s="13531"/>
      <c r="AA339" s="13984"/>
      <c r="AB339" s="14437"/>
      <c r="AC339" s="14890"/>
      <c r="AD339" s="15343"/>
      <c r="AE339" s="15796"/>
      <c r="AF339" s="16249"/>
      <c r="AG339" s="16702"/>
      <c r="AH339" s="17155"/>
      <c r="AI339" s="17608"/>
      <c r="AJ339" s="18061"/>
      <c r="AK339" s="18514"/>
      <c r="AL339" s="18967"/>
      <c r="AM339" s="19420"/>
      <c r="AS339" s="7752"/>
      <c r="AT339" s="7752"/>
      <c r="AV339" s="7758" t="str">
        <f t="shared" si="21"/>
        <v/>
      </c>
      <c r="AW339" s="7758" t="str">
        <f t="shared" si="20"/>
        <v/>
      </c>
    </row>
    <row r="340" spans="1:49" ht="15" hidden="1" x14ac:dyDescent="0.25">
      <c r="A340" s="8096" t="s">
        <v>889</v>
      </c>
      <c r="B340" s="8549" t="s">
        <v>917</v>
      </c>
      <c r="C340" s="9002" t="s">
        <v>700</v>
      </c>
      <c r="D340" s="9455" t="s">
        <v>468</v>
      </c>
      <c r="E340" s="9908" t="s">
        <v>878</v>
      </c>
      <c r="G340" s="10361" t="s">
        <v>920</v>
      </c>
      <c r="T340" s="10814">
        <v>2.518892E-3</v>
      </c>
      <c r="U340" s="11267">
        <v>2.48139E-3</v>
      </c>
      <c r="V340" s="11720">
        <v>2.0964360000000001E-3</v>
      </c>
      <c r="W340" s="12173">
        <v>1.332445E-3</v>
      </c>
      <c r="X340" s="12626">
        <v>0</v>
      </c>
      <c r="Y340" s="13079">
        <v>0</v>
      </c>
      <c r="Z340" s="13532"/>
      <c r="AA340" s="13985"/>
      <c r="AB340" s="14438"/>
      <c r="AC340" s="14891"/>
      <c r="AD340" s="15344"/>
      <c r="AE340" s="15797"/>
      <c r="AF340" s="16250"/>
      <c r="AG340" s="16703"/>
      <c r="AH340" s="17156"/>
      <c r="AI340" s="17609"/>
      <c r="AJ340" s="18062"/>
      <c r="AK340" s="18515"/>
      <c r="AL340" s="18968"/>
      <c r="AM340" s="19421"/>
      <c r="AS340" s="7752"/>
      <c r="AT340" s="7752"/>
      <c r="AV340" s="7758" t="str">
        <f t="shared" si="21"/>
        <v/>
      </c>
      <c r="AW340" s="7758" t="str">
        <f t="shared" si="20"/>
        <v/>
      </c>
    </row>
    <row r="341" spans="1:49" ht="15" hidden="1" x14ac:dyDescent="0.25">
      <c r="A341" s="8097" t="s">
        <v>889</v>
      </c>
      <c r="B341" s="8550" t="s">
        <v>909</v>
      </c>
      <c r="C341" s="9003" t="s">
        <v>700</v>
      </c>
      <c r="D341" s="9456" t="s">
        <v>468</v>
      </c>
      <c r="E341" s="9909" t="s">
        <v>878</v>
      </c>
      <c r="G341" s="10362" t="s">
        <v>920</v>
      </c>
      <c r="T341" s="10815">
        <v>2.518892E-3</v>
      </c>
      <c r="U341" s="11268">
        <v>1.240695E-3</v>
      </c>
      <c r="V341" s="11721">
        <v>5.2410900000000003E-4</v>
      </c>
      <c r="W341" s="12174">
        <v>6.6622250000000001E-4</v>
      </c>
      <c r="X341" s="12627">
        <v>1.2285012E-3</v>
      </c>
      <c r="Y341" s="13080"/>
      <c r="Z341" s="13533"/>
      <c r="AA341" s="13986"/>
      <c r="AB341" s="14439"/>
      <c r="AC341" s="14892"/>
      <c r="AD341" s="15345"/>
      <c r="AE341" s="15798"/>
      <c r="AF341" s="16251"/>
      <c r="AG341" s="16704"/>
      <c r="AH341" s="17157"/>
      <c r="AI341" s="17610"/>
      <c r="AJ341" s="18063"/>
      <c r="AK341" s="18516"/>
      <c r="AL341" s="18969"/>
      <c r="AM341" s="19422"/>
      <c r="AS341" s="7752"/>
      <c r="AT341" s="7752"/>
      <c r="AV341" s="7758" t="str">
        <f t="shared" si="21"/>
        <v/>
      </c>
      <c r="AW341" s="7758" t="str">
        <f t="shared" si="20"/>
        <v/>
      </c>
    </row>
    <row r="342" spans="1:49" ht="15" hidden="1" x14ac:dyDescent="0.25">
      <c r="A342" s="8098" t="s">
        <v>889</v>
      </c>
      <c r="B342" s="8551" t="s">
        <v>745</v>
      </c>
      <c r="C342" s="9004" t="s">
        <v>721</v>
      </c>
      <c r="D342" s="9457" t="s">
        <v>473</v>
      </c>
      <c r="E342" s="9910" t="s">
        <v>878</v>
      </c>
      <c r="G342" s="10363" t="s">
        <v>920</v>
      </c>
      <c r="T342" s="10816"/>
      <c r="U342" s="11269"/>
      <c r="V342" s="11722"/>
      <c r="W342" s="12175"/>
      <c r="X342" s="12628"/>
      <c r="Y342" s="13081"/>
      <c r="Z342" s="13534"/>
      <c r="AA342" s="13987"/>
      <c r="AB342" s="14440">
        <v>9.5419850000000002E-4</v>
      </c>
      <c r="AC342" s="14893">
        <v>4.3572979999999999E-4</v>
      </c>
      <c r="AD342" s="15346">
        <v>2.4005487E-3</v>
      </c>
      <c r="AE342" s="15799">
        <v>1.960784E-4</v>
      </c>
      <c r="AF342" s="16252">
        <v>6.2421969999999999E-4</v>
      </c>
      <c r="AG342" s="16705">
        <v>4.3084880000000001E-4</v>
      </c>
      <c r="AH342" s="17158">
        <v>2.8392960000000003E-4</v>
      </c>
      <c r="AI342" s="17611">
        <v>2.8744809999999999E-3</v>
      </c>
      <c r="AJ342" s="18064">
        <v>-2.9342719999999998E-4</v>
      </c>
      <c r="AK342" s="18517"/>
      <c r="AL342" s="18970"/>
      <c r="AM342" s="19423"/>
      <c r="AS342" s="7752"/>
      <c r="AT342" s="7752"/>
      <c r="AV342" s="7758" t="str">
        <f t="shared" si="21"/>
        <v/>
      </c>
      <c r="AW342" s="7758" t="str">
        <f t="shared" si="20"/>
        <v/>
      </c>
    </row>
    <row r="343" spans="1:49" ht="15" hidden="1" x14ac:dyDescent="0.25">
      <c r="A343" s="8099" t="s">
        <v>889</v>
      </c>
      <c r="B343" s="8552" t="s">
        <v>791</v>
      </c>
      <c r="C343" s="9005" t="s">
        <v>721</v>
      </c>
      <c r="D343" s="9458" t="s">
        <v>473</v>
      </c>
      <c r="E343" s="9911" t="s">
        <v>878</v>
      </c>
      <c r="G343" s="10364" t="s">
        <v>920</v>
      </c>
      <c r="T343" s="10817">
        <v>5.0377829999999997E-3</v>
      </c>
      <c r="U343" s="11270">
        <v>3.7220840000000001E-3</v>
      </c>
      <c r="V343" s="11723">
        <v>7.3375259999999996E-3</v>
      </c>
      <c r="W343" s="12176">
        <v>8.6608927000000006E-3</v>
      </c>
      <c r="X343" s="12629">
        <v>3.6855036999999999E-3</v>
      </c>
      <c r="Y343" s="13082">
        <v>9.3525180000000006E-3</v>
      </c>
      <c r="Z343" s="13535">
        <v>1.1720831100000001E-2</v>
      </c>
      <c r="AA343" s="13988">
        <v>7.1804690999999997E-3</v>
      </c>
      <c r="AB343" s="14441">
        <v>5.7251908000000001E-3</v>
      </c>
      <c r="AC343" s="14894">
        <v>9.1503268000000006E-3</v>
      </c>
      <c r="AD343" s="15347">
        <v>1.3031550100000001E-2</v>
      </c>
      <c r="AE343" s="15800">
        <v>3.5294117999999999E-3</v>
      </c>
      <c r="AF343" s="16253">
        <v>2.4968789E-3</v>
      </c>
      <c r="AG343" s="16706">
        <v>1.03403705E-2</v>
      </c>
      <c r="AH343" s="17159">
        <v>3.4071549999999998E-3</v>
      </c>
      <c r="AI343" s="17612">
        <v>4.7908016999999997E-3</v>
      </c>
      <c r="AJ343" s="18065">
        <v>2.9342723E-3</v>
      </c>
      <c r="AK343" s="18518">
        <v>2.836879E-3</v>
      </c>
      <c r="AL343" s="18971">
        <v>6.7466267000000002E-3</v>
      </c>
      <c r="AM343" s="19424">
        <v>3.4387900000000001E-4</v>
      </c>
      <c r="AS343" s="7752"/>
      <c r="AT343" s="7752"/>
      <c r="AV343" s="7758">
        <f t="shared" si="21"/>
        <v>4.7890882226622217E-2</v>
      </c>
      <c r="AW343" s="7758" t="str">
        <f t="shared" si="20"/>
        <v/>
      </c>
    </row>
    <row r="344" spans="1:49" ht="15" hidden="1" x14ac:dyDescent="0.25">
      <c r="A344" s="8100" t="s">
        <v>889</v>
      </c>
      <c r="B344" s="8553" t="s">
        <v>792</v>
      </c>
      <c r="C344" s="9006" t="s">
        <v>721</v>
      </c>
      <c r="D344" s="9459" t="s">
        <v>473</v>
      </c>
      <c r="E344" s="9912" t="s">
        <v>878</v>
      </c>
      <c r="G344" s="10365" t="s">
        <v>920</v>
      </c>
      <c r="T344" s="10818"/>
      <c r="U344" s="11271"/>
      <c r="V344" s="11724"/>
      <c r="W344" s="12177"/>
      <c r="X344" s="12630"/>
      <c r="Y344" s="13083"/>
      <c r="Z344" s="13536"/>
      <c r="AA344" s="13989"/>
      <c r="AB344" s="14442"/>
      <c r="AC344" s="14895"/>
      <c r="AD344" s="15348"/>
      <c r="AE344" s="15801">
        <v>3.9215685999999996E-3</v>
      </c>
      <c r="AF344" s="16254">
        <v>9.3632959000000005E-3</v>
      </c>
      <c r="AG344" s="16707">
        <v>5.1701853000000004E-3</v>
      </c>
      <c r="AH344" s="17160">
        <v>5.1107325000000004E-3</v>
      </c>
      <c r="AI344" s="17613">
        <v>3.1938677999999998E-3</v>
      </c>
      <c r="AJ344" s="18066">
        <v>8.5093896999999998E-3</v>
      </c>
      <c r="AK344" s="18519">
        <v>4.8226950000000001E-3</v>
      </c>
      <c r="AL344" s="18972">
        <v>8.9955021999999999E-3</v>
      </c>
      <c r="AM344" s="19425">
        <v>9.9724900000000005E-3</v>
      </c>
      <c r="AS344" s="7752"/>
      <c r="AT344" s="7752"/>
      <c r="AV344" s="7758" t="str">
        <f t="shared" si="21"/>
        <v/>
      </c>
      <c r="AW344" s="7758" t="str">
        <f t="shared" si="20"/>
        <v/>
      </c>
    </row>
    <row r="345" spans="1:49" ht="15" hidden="1" x14ac:dyDescent="0.25">
      <c r="A345" s="8101" t="s">
        <v>889</v>
      </c>
      <c r="B345" s="8554" t="s">
        <v>793</v>
      </c>
      <c r="C345" s="9007" t="s">
        <v>721</v>
      </c>
      <c r="D345" s="9460" t="s">
        <v>473</v>
      </c>
      <c r="E345" s="9913" t="s">
        <v>878</v>
      </c>
      <c r="G345" s="10366" t="s">
        <v>920</v>
      </c>
      <c r="T345" s="10819"/>
      <c r="U345" s="11272"/>
      <c r="V345" s="11725"/>
      <c r="W345" s="12178"/>
      <c r="X345" s="12631"/>
      <c r="Y345" s="13084"/>
      <c r="Z345" s="13537"/>
      <c r="AA345" s="13990"/>
      <c r="AB345" s="14443"/>
      <c r="AC345" s="14896"/>
      <c r="AD345" s="15349"/>
      <c r="AE345" s="15802"/>
      <c r="AF345" s="16255"/>
      <c r="AG345" s="16708"/>
      <c r="AH345" s="17161"/>
      <c r="AI345" s="17614"/>
      <c r="AJ345" s="18067"/>
      <c r="AK345" s="18520"/>
      <c r="AL345" s="18973"/>
      <c r="AM345" s="19426">
        <v>9.9724900000000005E-3</v>
      </c>
      <c r="AS345" s="7752"/>
      <c r="AT345" s="7752"/>
      <c r="AV345" s="7758" t="str">
        <f t="shared" si="21"/>
        <v/>
      </c>
      <c r="AW345" s="7758" t="str">
        <f t="shared" si="20"/>
        <v/>
      </c>
    </row>
    <row r="346" spans="1:49" ht="15" hidden="1" x14ac:dyDescent="0.25">
      <c r="A346" s="8102" t="s">
        <v>889</v>
      </c>
      <c r="B346" s="8555" t="s">
        <v>794</v>
      </c>
      <c r="C346" s="9008" t="s">
        <v>721</v>
      </c>
      <c r="D346" s="9461" t="s">
        <v>473</v>
      </c>
      <c r="E346" s="9914" t="s">
        <v>878</v>
      </c>
      <c r="G346" s="10367" t="s">
        <v>920</v>
      </c>
      <c r="T346" s="10820"/>
      <c r="U346" s="11273"/>
      <c r="V346" s="11726"/>
      <c r="W346" s="12179"/>
      <c r="X346" s="12632"/>
      <c r="Y346" s="13085"/>
      <c r="Z346" s="13538"/>
      <c r="AA346" s="13991"/>
      <c r="AB346" s="14444"/>
      <c r="AC346" s="14897"/>
      <c r="AD346" s="15350"/>
      <c r="AE346" s="15803">
        <v>3.7254902000000002E-3</v>
      </c>
      <c r="AF346" s="16256">
        <v>7.4906367E-3</v>
      </c>
      <c r="AG346" s="16709">
        <v>3.4467902E-3</v>
      </c>
      <c r="AH346" s="17162">
        <v>5.3946621000000002E-3</v>
      </c>
      <c r="AI346" s="17615">
        <v>2.8744809999999999E-3</v>
      </c>
      <c r="AJ346" s="18068">
        <v>6.4553991000000002E-3</v>
      </c>
      <c r="AK346" s="18521">
        <v>7.3758870000000002E-3</v>
      </c>
      <c r="AL346" s="18974">
        <v>4.8725636999999997E-3</v>
      </c>
      <c r="AM346" s="19427">
        <v>7.9092160000000002E-3</v>
      </c>
      <c r="AS346" s="7752"/>
      <c r="AT346" s="7752"/>
      <c r="AV346" s="7758" t="str">
        <f t="shared" si="21"/>
        <v/>
      </c>
      <c r="AW346" s="7758" t="str">
        <f t="shared" si="20"/>
        <v/>
      </c>
    </row>
    <row r="347" spans="1:49" ht="15" hidden="1" x14ac:dyDescent="0.25">
      <c r="A347" s="8103" t="s">
        <v>889</v>
      </c>
      <c r="B347" s="8556" t="s">
        <v>746</v>
      </c>
      <c r="C347" s="9009" t="s">
        <v>721</v>
      </c>
      <c r="D347" s="9462" t="s">
        <v>473</v>
      </c>
      <c r="E347" s="9915" t="s">
        <v>878</v>
      </c>
      <c r="G347" s="10368" t="s">
        <v>920</v>
      </c>
      <c r="T347" s="10821"/>
      <c r="U347" s="11274"/>
      <c r="V347" s="11727"/>
      <c r="W347" s="12180"/>
      <c r="X347" s="12633"/>
      <c r="Y347" s="13086"/>
      <c r="Z347" s="13539"/>
      <c r="AA347" s="13992"/>
      <c r="AB347" s="14445"/>
      <c r="AC347" s="14898"/>
      <c r="AD347" s="15351">
        <v>1.0288065999999999E-3</v>
      </c>
      <c r="AE347" s="15804">
        <v>5.8823529999999999E-4</v>
      </c>
      <c r="AF347" s="16257">
        <v>2.4968789E-3</v>
      </c>
      <c r="AG347" s="16710">
        <v>0</v>
      </c>
      <c r="AH347" s="17163">
        <v>1.1357183000000001E-3</v>
      </c>
      <c r="AI347" s="17616">
        <v>3.1938680000000001E-4</v>
      </c>
      <c r="AJ347" s="18069">
        <v>2.9342719999999998E-4</v>
      </c>
      <c r="AK347" s="18522"/>
      <c r="AL347" s="18975"/>
      <c r="AM347" s="19428"/>
      <c r="AS347" s="7752"/>
      <c r="AT347" s="7752"/>
      <c r="AV347" s="7758" t="str">
        <f t="shared" si="21"/>
        <v/>
      </c>
      <c r="AW347" s="7758" t="str">
        <f t="shared" si="20"/>
        <v/>
      </c>
    </row>
    <row r="348" spans="1:49" ht="15" hidden="1" x14ac:dyDescent="0.25">
      <c r="A348" s="8104" t="s">
        <v>889</v>
      </c>
      <c r="B348" s="8557" t="s">
        <v>795</v>
      </c>
      <c r="C348" s="9010" t="s">
        <v>721</v>
      </c>
      <c r="D348" s="9463" t="s">
        <v>473</v>
      </c>
      <c r="E348" s="9916" t="s">
        <v>878</v>
      </c>
      <c r="G348" s="10369" t="s">
        <v>920</v>
      </c>
      <c r="T348" s="10822"/>
      <c r="U348" s="11275"/>
      <c r="V348" s="11728"/>
      <c r="W348" s="12181"/>
      <c r="X348" s="12634"/>
      <c r="Y348" s="13087"/>
      <c r="Z348" s="13540"/>
      <c r="AA348" s="13993"/>
      <c r="AB348" s="14446"/>
      <c r="AC348" s="14899"/>
      <c r="AD348" s="15352"/>
      <c r="AE348" s="15805"/>
      <c r="AF348" s="16258"/>
      <c r="AG348" s="16711"/>
      <c r="AH348" s="17164">
        <v>8.5178879999999997E-4</v>
      </c>
      <c r="AI348" s="17617">
        <v>2.8744809999999999E-3</v>
      </c>
      <c r="AJ348" s="18070">
        <v>3.5211268000000001E-3</v>
      </c>
      <c r="AK348" s="18523">
        <v>4.5390070000000003E-3</v>
      </c>
      <c r="AL348" s="18976">
        <v>3.3733132999999998E-3</v>
      </c>
      <c r="AM348" s="19429">
        <v>7.5653370000000001E-3</v>
      </c>
      <c r="AS348" s="7752"/>
      <c r="AT348" s="7752"/>
      <c r="AV348" s="7758" t="str">
        <f t="shared" si="21"/>
        <v/>
      </c>
      <c r="AW348" s="7758" t="str">
        <f t="shared" si="20"/>
        <v/>
      </c>
    </row>
    <row r="349" spans="1:49" ht="15" hidden="1" x14ac:dyDescent="0.25">
      <c r="A349" s="8105" t="s">
        <v>889</v>
      </c>
      <c r="B349" s="8558" t="s">
        <v>797</v>
      </c>
      <c r="C349" s="9011" t="s">
        <v>721</v>
      </c>
      <c r="D349" s="9464" t="s">
        <v>473</v>
      </c>
      <c r="E349" s="9917" t="s">
        <v>878</v>
      </c>
      <c r="G349" s="10370" t="s">
        <v>920</v>
      </c>
      <c r="T349" s="10823"/>
      <c r="U349" s="11276"/>
      <c r="V349" s="11729"/>
      <c r="W349" s="12182"/>
      <c r="X349" s="12635"/>
      <c r="Y349" s="13088"/>
      <c r="Z349" s="13541"/>
      <c r="AA349" s="13994"/>
      <c r="AB349" s="14447"/>
      <c r="AC349" s="14900"/>
      <c r="AD349" s="15353"/>
      <c r="AE349" s="15806"/>
      <c r="AF349" s="16259"/>
      <c r="AG349" s="16712">
        <v>8.6169749999999998E-4</v>
      </c>
      <c r="AH349" s="17165">
        <v>2.8392960000000003E-4</v>
      </c>
      <c r="AI349" s="17618">
        <v>1.9163207E-3</v>
      </c>
      <c r="AJ349" s="18071">
        <v>2.6408451000000002E-3</v>
      </c>
      <c r="AK349" s="18524">
        <v>2.2695035000000001E-3</v>
      </c>
      <c r="AL349" s="18977">
        <v>1.4992504000000001E-3</v>
      </c>
      <c r="AM349" s="19430">
        <v>1.031637E-3</v>
      </c>
      <c r="AS349" s="7752"/>
      <c r="AT349" s="7752"/>
      <c r="AV349" s="7758" t="str">
        <f t="shared" si="21"/>
        <v/>
      </c>
      <c r="AW349" s="7758" t="str">
        <f t="shared" si="20"/>
        <v/>
      </c>
    </row>
    <row r="350" spans="1:49" ht="15" hidden="1" x14ac:dyDescent="0.25">
      <c r="A350" s="8106" t="s">
        <v>889</v>
      </c>
      <c r="B350" s="8559" t="s">
        <v>798</v>
      </c>
      <c r="C350" s="9012" t="s">
        <v>721</v>
      </c>
      <c r="D350" s="9465" t="s">
        <v>473</v>
      </c>
      <c r="E350" s="9918" t="s">
        <v>878</v>
      </c>
      <c r="G350" s="10371" t="s">
        <v>920</v>
      </c>
      <c r="T350" s="10824"/>
      <c r="U350" s="11277"/>
      <c r="V350" s="11730"/>
      <c r="W350" s="12183"/>
      <c r="X350" s="12636"/>
      <c r="Y350" s="13089"/>
      <c r="Z350" s="13542"/>
      <c r="AA350" s="13995"/>
      <c r="AB350" s="14448"/>
      <c r="AC350" s="14901"/>
      <c r="AD350" s="15354"/>
      <c r="AE350" s="15807"/>
      <c r="AF350" s="16260"/>
      <c r="AG350" s="16713">
        <v>1.2925463E-3</v>
      </c>
      <c r="AH350" s="17166"/>
      <c r="AI350" s="17619"/>
      <c r="AJ350" s="18072"/>
      <c r="AK350" s="18525"/>
      <c r="AL350" s="18978"/>
      <c r="AM350" s="19431"/>
      <c r="AS350" s="7752"/>
      <c r="AT350" s="7752"/>
      <c r="AV350" s="7758" t="str">
        <f t="shared" si="21"/>
        <v/>
      </c>
      <c r="AW350" s="7758" t="str">
        <f t="shared" si="20"/>
        <v/>
      </c>
    </row>
    <row r="351" spans="1:49" ht="15" hidden="1" x14ac:dyDescent="0.25">
      <c r="A351" s="8107" t="s">
        <v>889</v>
      </c>
      <c r="B351" s="8560" t="s">
        <v>805</v>
      </c>
      <c r="C351" s="9013" t="s">
        <v>724</v>
      </c>
      <c r="D351" s="9466" t="s">
        <v>476</v>
      </c>
      <c r="E351" s="9919" t="s">
        <v>878</v>
      </c>
      <c r="G351" s="10372" t="s">
        <v>920</v>
      </c>
      <c r="T351" s="10825"/>
      <c r="U351" s="11278"/>
      <c r="V351" s="11731"/>
      <c r="W351" s="12184"/>
      <c r="X351" s="12637"/>
      <c r="Y351" s="13090"/>
      <c r="Z351" s="13543"/>
      <c r="AA351" s="13996"/>
      <c r="AB351" s="14449"/>
      <c r="AC351" s="14902"/>
      <c r="AD351" s="15355">
        <v>3.429355E-4</v>
      </c>
      <c r="AE351" s="15808"/>
      <c r="AF351" s="16261"/>
      <c r="AG351" s="16714">
        <v>1.7233951E-3</v>
      </c>
      <c r="AH351" s="17167">
        <v>2.8392960000000003E-4</v>
      </c>
      <c r="AI351" s="17620">
        <v>1.2775471E-3</v>
      </c>
      <c r="AJ351" s="18073">
        <v>1.4671362E-3</v>
      </c>
      <c r="AK351" s="18526">
        <v>2.5531915E-3</v>
      </c>
      <c r="AL351" s="18979">
        <v>7.4962518999999997E-3</v>
      </c>
      <c r="AM351" s="19432">
        <v>5.5020629999999997E-3</v>
      </c>
      <c r="AS351" s="7752"/>
      <c r="AT351" s="7752"/>
      <c r="AV351" s="7758" t="str">
        <f t="shared" si="21"/>
        <v/>
      </c>
      <c r="AW351" s="7758" t="str">
        <f t="shared" si="20"/>
        <v/>
      </c>
    </row>
    <row r="352" spans="1:49" ht="15" hidden="1" x14ac:dyDescent="0.25">
      <c r="A352" s="8108" t="s">
        <v>889</v>
      </c>
      <c r="B352" s="8561" t="s">
        <v>807</v>
      </c>
      <c r="C352" s="9014" t="s">
        <v>724</v>
      </c>
      <c r="D352" s="9467" t="s">
        <v>476</v>
      </c>
      <c r="E352" s="9920" t="s">
        <v>878</v>
      </c>
      <c r="G352" s="10373" t="s">
        <v>920</v>
      </c>
      <c r="T352" s="10826"/>
      <c r="U352" s="11279"/>
      <c r="V352" s="11732"/>
      <c r="W352" s="12185"/>
      <c r="X352" s="12638"/>
      <c r="Y352" s="13091"/>
      <c r="Z352" s="13544"/>
      <c r="AA352" s="13997"/>
      <c r="AB352" s="14450"/>
      <c r="AC352" s="14903"/>
      <c r="AD352" s="15356"/>
      <c r="AE352" s="15809"/>
      <c r="AF352" s="16262"/>
      <c r="AG352" s="16715"/>
      <c r="AH352" s="17168"/>
      <c r="AI352" s="17621">
        <v>3.1938680000000001E-4</v>
      </c>
      <c r="AJ352" s="18074"/>
      <c r="AK352" s="18527"/>
      <c r="AL352" s="18980">
        <v>3.7481260000000002E-4</v>
      </c>
      <c r="AM352" s="19433"/>
      <c r="AS352" s="7752"/>
      <c r="AT352" s="7752"/>
      <c r="AV352" s="7758" t="str">
        <f t="shared" si="21"/>
        <v/>
      </c>
      <c r="AW352" s="7758" t="str">
        <f t="shared" si="20"/>
        <v/>
      </c>
    </row>
    <row r="353" spans="1:49" ht="15" hidden="1" x14ac:dyDescent="0.25">
      <c r="A353" s="8109" t="s">
        <v>889</v>
      </c>
      <c r="B353" s="8562" t="s">
        <v>808</v>
      </c>
      <c r="C353" s="9015" t="s">
        <v>724</v>
      </c>
      <c r="D353" s="9468" t="s">
        <v>476</v>
      </c>
      <c r="E353" s="9921" t="s">
        <v>878</v>
      </c>
      <c r="G353" s="10374" t="s">
        <v>920</v>
      </c>
      <c r="T353" s="10827"/>
      <c r="U353" s="11280"/>
      <c r="V353" s="11733"/>
      <c r="W353" s="12186"/>
      <c r="X353" s="12639"/>
      <c r="Y353" s="13092"/>
      <c r="Z353" s="13545"/>
      <c r="AA353" s="13998"/>
      <c r="AB353" s="14451"/>
      <c r="AC353" s="14904">
        <v>4.3572979999999999E-4</v>
      </c>
      <c r="AD353" s="15357">
        <v>1.3717421E-3</v>
      </c>
      <c r="AE353" s="15810">
        <v>5.8823529999999999E-4</v>
      </c>
      <c r="AF353" s="16263">
        <v>6.2421969999999999E-4</v>
      </c>
      <c r="AG353" s="16716">
        <v>4.3084880000000001E-4</v>
      </c>
      <c r="AH353" s="17169">
        <v>5.6785920000000005E-4</v>
      </c>
      <c r="AI353" s="17622">
        <v>1.2775471E-3</v>
      </c>
      <c r="AJ353" s="18075">
        <v>2.9342719999999998E-4</v>
      </c>
      <c r="AK353" s="18528">
        <v>2.836879E-4</v>
      </c>
      <c r="AL353" s="18981">
        <v>1.4992504000000001E-3</v>
      </c>
      <c r="AM353" s="19434">
        <v>2.0632739999999999E-3</v>
      </c>
      <c r="AS353" s="7752"/>
      <c r="AT353" s="7752"/>
      <c r="AV353" s="7758" t="str">
        <f t="shared" si="21"/>
        <v/>
      </c>
      <c r="AW353" s="7758" t="str">
        <f t="shared" si="20"/>
        <v/>
      </c>
    </row>
    <row r="354" spans="1:49" ht="15" hidden="1" x14ac:dyDescent="0.25">
      <c r="A354" s="8110" t="s">
        <v>889</v>
      </c>
      <c r="B354" s="8563" t="s">
        <v>809</v>
      </c>
      <c r="C354" s="9016" t="s">
        <v>724</v>
      </c>
      <c r="D354" s="9469" t="s">
        <v>476</v>
      </c>
      <c r="E354" s="9922" t="s">
        <v>878</v>
      </c>
      <c r="G354" s="10375" t="s">
        <v>920</v>
      </c>
      <c r="T354" s="10828"/>
      <c r="U354" s="11281"/>
      <c r="V354" s="11734"/>
      <c r="W354" s="12187"/>
      <c r="X354" s="12640"/>
      <c r="Y354" s="13093"/>
      <c r="Z354" s="13546"/>
      <c r="AA354" s="13999"/>
      <c r="AB354" s="14452"/>
      <c r="AC354" s="14905"/>
      <c r="AD354" s="15358"/>
      <c r="AE354" s="15811"/>
      <c r="AF354" s="16264"/>
      <c r="AG354" s="16717"/>
      <c r="AH354" s="17170"/>
      <c r="AI354" s="17623"/>
      <c r="AJ354" s="18076">
        <v>8.8028170000000003E-4</v>
      </c>
      <c r="AK354" s="18529"/>
      <c r="AL354" s="18982">
        <v>3.7481260000000002E-4</v>
      </c>
      <c r="AM354" s="19435"/>
      <c r="AS354" s="7752"/>
      <c r="AT354" s="7752"/>
      <c r="AV354" s="7758" t="str">
        <f t="shared" si="21"/>
        <v/>
      </c>
      <c r="AW354" s="7758" t="str">
        <f t="shared" si="20"/>
        <v/>
      </c>
    </row>
    <row r="355" spans="1:49" ht="15" hidden="1" x14ac:dyDescent="0.25">
      <c r="A355" s="8111" t="s">
        <v>889</v>
      </c>
      <c r="B355" s="8564" t="s">
        <v>918</v>
      </c>
      <c r="C355" s="9017" t="s">
        <v>724</v>
      </c>
      <c r="D355" s="9470" t="s">
        <v>476</v>
      </c>
      <c r="E355" s="9923" t="s">
        <v>878</v>
      </c>
      <c r="G355" s="10376" t="s">
        <v>920</v>
      </c>
      <c r="T355" s="10829"/>
      <c r="U355" s="11282"/>
      <c r="V355" s="11735"/>
      <c r="W355" s="12188"/>
      <c r="X355" s="12641"/>
      <c r="Y355" s="13094"/>
      <c r="Z355" s="13547"/>
      <c r="AA355" s="14000"/>
      <c r="AB355" s="14453"/>
      <c r="AC355" s="14906"/>
      <c r="AD355" s="15359"/>
      <c r="AE355" s="15812"/>
      <c r="AF355" s="16265"/>
      <c r="AG355" s="16718"/>
      <c r="AH355" s="17171"/>
      <c r="AI355" s="17624"/>
      <c r="AJ355" s="18077">
        <v>0</v>
      </c>
      <c r="AK355" s="18530">
        <v>0</v>
      </c>
      <c r="AL355" s="18983">
        <v>0</v>
      </c>
      <c r="AM355" s="19436"/>
      <c r="AS355" s="7752"/>
      <c r="AT355" s="7752"/>
      <c r="AV355" s="7758" t="str">
        <f t="shared" si="21"/>
        <v/>
      </c>
      <c r="AW355" s="7758" t="str">
        <f t="shared" si="20"/>
        <v/>
      </c>
    </row>
    <row r="356" spans="1:49" ht="15" hidden="1" x14ac:dyDescent="0.25">
      <c r="A356" s="8112" t="s">
        <v>889</v>
      </c>
      <c r="B356" s="8565" t="s">
        <v>810</v>
      </c>
      <c r="C356" s="9018" t="s">
        <v>725</v>
      </c>
      <c r="D356" s="9471" t="s">
        <v>476</v>
      </c>
      <c r="E356" s="9924" t="s">
        <v>878</v>
      </c>
      <c r="G356" s="10377" t="s">
        <v>920</v>
      </c>
      <c r="T356" s="10830"/>
      <c r="U356" s="11283"/>
      <c r="V356" s="11736"/>
      <c r="W356" s="12189"/>
      <c r="X356" s="12642">
        <v>2.4570025E-3</v>
      </c>
      <c r="Y356" s="13095">
        <v>1.0791367000000001E-3</v>
      </c>
      <c r="Z356" s="13548">
        <v>1.0655300999999999E-3</v>
      </c>
      <c r="AA356" s="14001">
        <v>4.7869794000000004E-3</v>
      </c>
      <c r="AB356" s="14454">
        <v>9.5419850000000002E-4</v>
      </c>
      <c r="AC356" s="14907">
        <v>2.1786492E-3</v>
      </c>
      <c r="AD356" s="15360">
        <v>1.0288065999999999E-3</v>
      </c>
      <c r="AE356" s="15813">
        <v>1.1764706E-3</v>
      </c>
      <c r="AF356" s="16266">
        <v>0</v>
      </c>
      <c r="AG356" s="16719">
        <v>0</v>
      </c>
      <c r="AH356" s="17172">
        <v>2.8392960000000003E-4</v>
      </c>
      <c r="AI356" s="17625">
        <v>3.1938680000000001E-4</v>
      </c>
      <c r="AJ356" s="18078">
        <v>2.9342719999999998E-4</v>
      </c>
      <c r="AK356" s="18531">
        <v>0</v>
      </c>
      <c r="AL356" s="18984">
        <v>0</v>
      </c>
      <c r="AM356" s="19437">
        <v>3.4387900000000001E-4</v>
      </c>
      <c r="AS356" s="7752"/>
      <c r="AT356" s="7752"/>
      <c r="AV356" s="7758">
        <f t="shared" si="21"/>
        <v>7.1836323339933311E-2</v>
      </c>
      <c r="AW356" s="7758" t="str">
        <f t="shared" si="20"/>
        <v/>
      </c>
    </row>
    <row r="357" spans="1:49" ht="15" hidden="1" x14ac:dyDescent="0.25">
      <c r="A357" s="8113" t="s">
        <v>889</v>
      </c>
      <c r="B357" s="8566" t="s">
        <v>811</v>
      </c>
      <c r="C357" s="9019" t="s">
        <v>725</v>
      </c>
      <c r="D357" s="9472" t="s">
        <v>476</v>
      </c>
      <c r="E357" s="9925" t="s">
        <v>878</v>
      </c>
      <c r="G357" s="10378" t="s">
        <v>920</v>
      </c>
      <c r="T357" s="10831"/>
      <c r="U357" s="11284"/>
      <c r="V357" s="11737"/>
      <c r="W357" s="12190"/>
      <c r="X357" s="12643"/>
      <c r="Y357" s="13096"/>
      <c r="Z357" s="13549"/>
      <c r="AA357" s="14002"/>
      <c r="AB357" s="14455"/>
      <c r="AC357" s="14908"/>
      <c r="AD357" s="15361"/>
      <c r="AE357" s="15814"/>
      <c r="AF357" s="16267"/>
      <c r="AG357" s="16720"/>
      <c r="AH357" s="17173">
        <v>1.1357183000000001E-3</v>
      </c>
      <c r="AI357" s="17626">
        <v>2.8744809999999999E-3</v>
      </c>
      <c r="AJ357" s="18079">
        <v>5.868545E-4</v>
      </c>
      <c r="AK357" s="18532">
        <v>2.836879E-4</v>
      </c>
      <c r="AL357" s="18985">
        <v>2.2488756000000002E-3</v>
      </c>
      <c r="AM357" s="19438">
        <v>2.0632739999999999E-3</v>
      </c>
      <c r="AS357" s="7752"/>
      <c r="AT357" s="7752"/>
      <c r="AV357" s="7758" t="str">
        <f t="shared" si="21"/>
        <v/>
      </c>
      <c r="AW357" s="7758" t="str">
        <f t="shared" si="20"/>
        <v/>
      </c>
    </row>
    <row r="358" spans="1:49" ht="15" hidden="1" x14ac:dyDescent="0.25">
      <c r="A358" s="8114" t="s">
        <v>889</v>
      </c>
      <c r="B358" s="8567" t="s">
        <v>755</v>
      </c>
      <c r="C358" s="9020" t="s">
        <v>725</v>
      </c>
      <c r="D358" s="9473" t="s">
        <v>476</v>
      </c>
      <c r="E358" s="9926" t="s">
        <v>878</v>
      </c>
      <c r="G358" s="10379" t="s">
        <v>920</v>
      </c>
      <c r="T358" s="10832"/>
      <c r="U358" s="11285"/>
      <c r="V358" s="11738"/>
      <c r="W358" s="12191"/>
      <c r="X358" s="12644"/>
      <c r="Y358" s="13097"/>
      <c r="Z358" s="13550"/>
      <c r="AA358" s="14003"/>
      <c r="AB358" s="14456"/>
      <c r="AC358" s="14909"/>
      <c r="AD358" s="15362">
        <v>2.0576131999999999E-3</v>
      </c>
      <c r="AE358" s="15815">
        <v>7.8431370000000005E-4</v>
      </c>
      <c r="AF358" s="16268"/>
      <c r="AG358" s="16721"/>
      <c r="AH358" s="17174"/>
      <c r="AI358" s="17627"/>
      <c r="AJ358" s="18080"/>
      <c r="AK358" s="18533"/>
      <c r="AL358" s="18986"/>
      <c r="AM358" s="19439"/>
      <c r="AS358" s="7752"/>
      <c r="AT358" s="7752"/>
      <c r="AV358" s="7758" t="str">
        <f t="shared" si="21"/>
        <v/>
      </c>
      <c r="AW358" s="7758" t="str">
        <f t="shared" si="20"/>
        <v/>
      </c>
    </row>
    <row r="359" spans="1:49" ht="15" hidden="1" x14ac:dyDescent="0.25">
      <c r="A359" s="8115" t="s">
        <v>889</v>
      </c>
      <c r="B359" s="8568" t="s">
        <v>918</v>
      </c>
      <c r="C359" s="9021" t="s">
        <v>725</v>
      </c>
      <c r="D359" s="9474" t="s">
        <v>476</v>
      </c>
      <c r="E359" s="9927" t="s">
        <v>878</v>
      </c>
      <c r="G359" s="10380" t="s">
        <v>920</v>
      </c>
      <c r="T359" s="10833"/>
      <c r="U359" s="11286"/>
      <c r="V359" s="11739"/>
      <c r="W359" s="12192"/>
      <c r="X359" s="12645"/>
      <c r="Y359" s="13098"/>
      <c r="Z359" s="13551"/>
      <c r="AA359" s="14004"/>
      <c r="AB359" s="14457"/>
      <c r="AC359" s="14910"/>
      <c r="AD359" s="15363"/>
      <c r="AE359" s="15816"/>
      <c r="AF359" s="16269"/>
      <c r="AG359" s="16722"/>
      <c r="AH359" s="17175">
        <v>2.8392960000000003E-4</v>
      </c>
      <c r="AI359" s="17628">
        <v>3.1938680000000001E-4</v>
      </c>
      <c r="AJ359" s="18081"/>
      <c r="AK359" s="18534"/>
      <c r="AL359" s="18987"/>
      <c r="AM359" s="19440"/>
      <c r="AS359" s="7752"/>
      <c r="AT359" s="7752"/>
      <c r="AV359" s="7758" t="str">
        <f t="shared" si="21"/>
        <v/>
      </c>
      <c r="AW359" s="7758" t="str">
        <f t="shared" si="20"/>
        <v/>
      </c>
    </row>
    <row r="360" spans="1:49" ht="15" hidden="1" x14ac:dyDescent="0.25">
      <c r="A360" s="8116" t="s">
        <v>889</v>
      </c>
      <c r="B360" s="8569" t="s">
        <v>813</v>
      </c>
      <c r="C360" s="9022" t="s">
        <v>725</v>
      </c>
      <c r="D360" s="9475" t="s">
        <v>476</v>
      </c>
      <c r="E360" s="9928" t="s">
        <v>878</v>
      </c>
      <c r="G360" s="10381" t="s">
        <v>920</v>
      </c>
      <c r="T360" s="10834"/>
      <c r="U360" s="11287"/>
      <c r="V360" s="11740"/>
      <c r="W360" s="12193"/>
      <c r="X360" s="12646">
        <v>6.1425059999999998E-4</v>
      </c>
      <c r="Y360" s="13099"/>
      <c r="Z360" s="13552">
        <v>1.0655300999999999E-3</v>
      </c>
      <c r="AA360" s="14005"/>
      <c r="AB360" s="14458"/>
      <c r="AC360" s="14911">
        <v>4.3572979999999999E-4</v>
      </c>
      <c r="AD360" s="15364"/>
      <c r="AE360" s="15817">
        <v>1.960784E-4</v>
      </c>
      <c r="AF360" s="16270"/>
      <c r="AG360" s="16723">
        <v>0</v>
      </c>
      <c r="AH360" s="17176"/>
      <c r="AI360" s="17629"/>
      <c r="AJ360" s="18082">
        <v>0</v>
      </c>
      <c r="AK360" s="18535">
        <v>0</v>
      </c>
      <c r="AL360" s="18988">
        <v>0</v>
      </c>
      <c r="AM360" s="19441"/>
      <c r="AS360" s="7752"/>
      <c r="AT360" s="7752"/>
      <c r="AV360" s="7758" t="str">
        <f t="shared" si="21"/>
        <v/>
      </c>
      <c r="AW360" s="7758" t="str">
        <f t="shared" si="20"/>
        <v/>
      </c>
    </row>
    <row r="361" spans="1:49" ht="15" x14ac:dyDescent="0.25">
      <c r="A361" s="8117" t="s">
        <v>922</v>
      </c>
      <c r="B361" s="8570" t="s">
        <v>702</v>
      </c>
      <c r="C361" s="9023" t="s">
        <v>702</v>
      </c>
      <c r="D361" s="9476" t="s">
        <v>471</v>
      </c>
      <c r="E361" s="9929" t="s">
        <v>877</v>
      </c>
      <c r="G361" s="10382" t="s">
        <v>919</v>
      </c>
      <c r="T361" s="10835">
        <v>55</v>
      </c>
      <c r="U361" s="11288">
        <v>49</v>
      </c>
      <c r="V361" s="11741">
        <v>90</v>
      </c>
      <c r="W361" s="12194">
        <v>76</v>
      </c>
      <c r="X361" s="12647">
        <v>117</v>
      </c>
      <c r="Y361" s="13100">
        <v>224</v>
      </c>
      <c r="Z361" s="13553">
        <v>165</v>
      </c>
      <c r="AA361" s="14006">
        <v>213</v>
      </c>
      <c r="AB361" s="14459">
        <v>121</v>
      </c>
      <c r="AC361" s="14912">
        <v>112</v>
      </c>
      <c r="AD361" s="15365">
        <v>181</v>
      </c>
      <c r="AE361" s="15818">
        <v>257</v>
      </c>
      <c r="AF361" s="16271">
        <v>70</v>
      </c>
      <c r="AG361" s="16724">
        <v>120</v>
      </c>
      <c r="AH361" s="17177">
        <v>206</v>
      </c>
      <c r="AI361" s="17630">
        <v>351</v>
      </c>
      <c r="AJ361" s="18083">
        <v>214</v>
      </c>
      <c r="AK361" s="18536">
        <v>295</v>
      </c>
      <c r="AL361" s="18989">
        <v>248</v>
      </c>
      <c r="AM361" s="19442">
        <v>246</v>
      </c>
      <c r="AS361" s="7752">
        <f t="shared" ref="AS361:AS386" si="22">SUM(T361:AA361)</f>
        <v>989</v>
      </c>
      <c r="AT361" s="7752">
        <f t="shared" ref="AT361:AT386" si="23">SUM(AF361:AM361)</f>
        <v>1750</v>
      </c>
      <c r="AV361" s="7758">
        <f t="shared" si="21"/>
        <v>1.1549295774647887</v>
      </c>
      <c r="AW361" s="7758">
        <f t="shared" si="20"/>
        <v>1.7694641051567239</v>
      </c>
    </row>
    <row r="362" spans="1:49" ht="15" x14ac:dyDescent="0.25">
      <c r="A362" s="8118" t="s">
        <v>922</v>
      </c>
      <c r="B362" s="8571" t="s">
        <v>722</v>
      </c>
      <c r="C362" s="9024" t="s">
        <v>722</v>
      </c>
      <c r="D362" s="9477" t="s">
        <v>471</v>
      </c>
      <c r="E362" s="9930" t="s">
        <v>877</v>
      </c>
      <c r="G362" s="10383" t="s">
        <v>919</v>
      </c>
      <c r="T362" s="10836">
        <v>54</v>
      </c>
      <c r="U362" s="11289">
        <v>83</v>
      </c>
      <c r="V362" s="11742">
        <v>106</v>
      </c>
      <c r="W362" s="12195">
        <v>81</v>
      </c>
      <c r="X362" s="12648">
        <v>122</v>
      </c>
      <c r="Y362" s="13101">
        <v>145</v>
      </c>
      <c r="Z362" s="13554">
        <v>91</v>
      </c>
      <c r="AA362" s="14007">
        <v>113</v>
      </c>
      <c r="AB362" s="14460">
        <v>119</v>
      </c>
      <c r="AC362" s="14913">
        <v>70</v>
      </c>
      <c r="AD362" s="15366">
        <v>96</v>
      </c>
      <c r="AE362" s="15819">
        <v>165</v>
      </c>
      <c r="AF362" s="16272">
        <v>52</v>
      </c>
      <c r="AG362" s="16725">
        <v>94</v>
      </c>
      <c r="AH362" s="17178">
        <v>129</v>
      </c>
      <c r="AI362" s="17631">
        <v>219</v>
      </c>
      <c r="AJ362" s="18084">
        <v>158</v>
      </c>
      <c r="AK362" s="18537">
        <v>281</v>
      </c>
      <c r="AL362" s="18990">
        <v>270</v>
      </c>
      <c r="AM362" s="19443">
        <v>279</v>
      </c>
      <c r="AS362" s="7752">
        <f t="shared" si="22"/>
        <v>795</v>
      </c>
      <c r="AT362" s="7752">
        <f t="shared" si="23"/>
        <v>1482</v>
      </c>
      <c r="AV362" s="7758">
        <f t="shared" si="21"/>
        <v>2.4690265486725664</v>
      </c>
      <c r="AW362" s="7758">
        <f t="shared" si="20"/>
        <v>1.8641509433962264</v>
      </c>
    </row>
    <row r="363" spans="1:49" ht="15" x14ac:dyDescent="0.25">
      <c r="A363" s="8119" t="s">
        <v>922</v>
      </c>
      <c r="B363" s="8572" t="s">
        <v>703</v>
      </c>
      <c r="C363" s="9025" t="s">
        <v>703</v>
      </c>
      <c r="D363" s="9478" t="s">
        <v>471</v>
      </c>
      <c r="E363" s="9931" t="s">
        <v>877</v>
      </c>
      <c r="G363" s="10384" t="s">
        <v>919</v>
      </c>
      <c r="T363" s="10837"/>
      <c r="U363" s="11290"/>
      <c r="V363" s="11743"/>
      <c r="W363" s="12196"/>
      <c r="X363" s="12649"/>
      <c r="Y363" s="13102"/>
      <c r="Z363" s="13555"/>
      <c r="AA363" s="14008"/>
      <c r="AB363" s="14461">
        <v>129</v>
      </c>
      <c r="AC363" s="14914">
        <v>112</v>
      </c>
      <c r="AD363" s="15367">
        <v>139</v>
      </c>
      <c r="AE363" s="15820">
        <v>242</v>
      </c>
      <c r="AF363" s="16273">
        <v>115</v>
      </c>
      <c r="AG363" s="16726">
        <v>146</v>
      </c>
      <c r="AH363" s="17179">
        <v>212</v>
      </c>
      <c r="AI363" s="17632">
        <v>143</v>
      </c>
      <c r="AJ363" s="18085">
        <v>135</v>
      </c>
      <c r="AK363" s="18538">
        <v>177</v>
      </c>
      <c r="AL363" s="18991">
        <v>128</v>
      </c>
      <c r="AM363" s="19444">
        <v>137</v>
      </c>
      <c r="AS363" s="7752">
        <f t="shared" si="22"/>
        <v>0</v>
      </c>
      <c r="AT363" s="7752">
        <f t="shared" si="23"/>
        <v>1193</v>
      </c>
      <c r="AV363" s="7758" t="str">
        <f t="shared" si="21"/>
        <v/>
      </c>
      <c r="AW363" s="7758" t="str">
        <f t="shared" si="20"/>
        <v/>
      </c>
    </row>
    <row r="364" spans="1:49" ht="15" x14ac:dyDescent="0.25">
      <c r="A364" s="8120" t="s">
        <v>922</v>
      </c>
      <c r="B364" s="8573" t="s">
        <v>711</v>
      </c>
      <c r="C364" s="9026" t="s">
        <v>711</v>
      </c>
      <c r="D364" s="9479" t="s">
        <v>471</v>
      </c>
      <c r="E364" s="9932" t="s">
        <v>877</v>
      </c>
      <c r="G364" s="10385" t="s">
        <v>919</v>
      </c>
      <c r="T364" s="10838">
        <v>40</v>
      </c>
      <c r="U364" s="11291">
        <v>30</v>
      </c>
      <c r="V364" s="11744">
        <v>100</v>
      </c>
      <c r="W364" s="12197">
        <v>79</v>
      </c>
      <c r="X364" s="12650">
        <v>85</v>
      </c>
      <c r="Y364" s="13103">
        <v>142</v>
      </c>
      <c r="Z364" s="13556">
        <v>85</v>
      </c>
      <c r="AA364" s="14009">
        <v>85</v>
      </c>
      <c r="AB364" s="14462">
        <v>179</v>
      </c>
      <c r="AC364" s="14915">
        <v>114</v>
      </c>
      <c r="AD364" s="15368">
        <v>162</v>
      </c>
      <c r="AE364" s="15821">
        <v>224</v>
      </c>
      <c r="AF364" s="16274">
        <v>63</v>
      </c>
      <c r="AG364" s="16727">
        <v>102</v>
      </c>
      <c r="AH364" s="17180">
        <v>160</v>
      </c>
      <c r="AI364" s="17633">
        <v>242</v>
      </c>
      <c r="AJ364" s="18086">
        <v>214</v>
      </c>
      <c r="AK364" s="18539">
        <v>292</v>
      </c>
      <c r="AL364" s="18992">
        <v>175</v>
      </c>
      <c r="AM364" s="19445">
        <v>216</v>
      </c>
      <c r="AS364" s="7752">
        <f t="shared" si="22"/>
        <v>646</v>
      </c>
      <c r="AT364" s="7752">
        <f t="shared" si="23"/>
        <v>1464</v>
      </c>
      <c r="AV364" s="7758">
        <f t="shared" si="21"/>
        <v>2.5411764705882351</v>
      </c>
      <c r="AW364" s="7758">
        <f t="shared" si="20"/>
        <v>2.2662538699690402</v>
      </c>
    </row>
    <row r="365" spans="1:49" ht="15" x14ac:dyDescent="0.25">
      <c r="A365" s="8121" t="s">
        <v>922</v>
      </c>
      <c r="B365" s="8574" t="s">
        <v>720</v>
      </c>
      <c r="C365" s="9027" t="s">
        <v>720</v>
      </c>
      <c r="D365" s="9480" t="s">
        <v>471</v>
      </c>
      <c r="E365" s="9933" t="s">
        <v>877</v>
      </c>
      <c r="G365" s="10386" t="s">
        <v>919</v>
      </c>
      <c r="T365" s="10839"/>
      <c r="U365" s="11292"/>
      <c r="V365" s="11745"/>
      <c r="W365" s="12198"/>
      <c r="X365" s="12651"/>
      <c r="Y365" s="13104"/>
      <c r="Z365" s="13557"/>
      <c r="AA365" s="14010"/>
      <c r="AB365" s="14463">
        <v>134</v>
      </c>
      <c r="AC365" s="14916">
        <v>110</v>
      </c>
      <c r="AD365" s="15369">
        <v>91</v>
      </c>
      <c r="AE365" s="15822">
        <v>144</v>
      </c>
      <c r="AF365" s="16275">
        <v>52</v>
      </c>
      <c r="AG365" s="16728">
        <v>70</v>
      </c>
      <c r="AH365" s="17181">
        <v>74</v>
      </c>
      <c r="AI365" s="17634">
        <v>265</v>
      </c>
      <c r="AJ365" s="18087">
        <v>340</v>
      </c>
      <c r="AK365" s="18540">
        <v>293</v>
      </c>
      <c r="AL365" s="18993">
        <v>226</v>
      </c>
      <c r="AM365" s="19446">
        <v>223</v>
      </c>
      <c r="AS365" s="7752">
        <f t="shared" si="22"/>
        <v>0</v>
      </c>
      <c r="AT365" s="7752">
        <f t="shared" si="23"/>
        <v>1543</v>
      </c>
      <c r="AV365" s="7758" t="str">
        <f t="shared" si="21"/>
        <v/>
      </c>
      <c r="AW365" s="7758" t="str">
        <f t="shared" si="20"/>
        <v/>
      </c>
    </row>
    <row r="366" spans="1:49" ht="15" x14ac:dyDescent="0.25">
      <c r="A366" s="8122" t="s">
        <v>922</v>
      </c>
      <c r="B366" s="8575" t="s">
        <v>705</v>
      </c>
      <c r="C366" s="9028" t="s">
        <v>705</v>
      </c>
      <c r="D366" s="9481" t="s">
        <v>470</v>
      </c>
      <c r="E366" s="9934" t="s">
        <v>877</v>
      </c>
      <c r="G366" s="10387" t="s">
        <v>919</v>
      </c>
      <c r="T366" s="10840"/>
      <c r="U366" s="11293"/>
      <c r="V366" s="11746"/>
      <c r="W366" s="12199"/>
      <c r="X366" s="12652"/>
      <c r="Y366" s="13105">
        <v>149</v>
      </c>
      <c r="Z366" s="13558">
        <v>82</v>
      </c>
      <c r="AA366" s="14011">
        <v>102</v>
      </c>
      <c r="AB366" s="14464">
        <v>196</v>
      </c>
      <c r="AC366" s="14917">
        <v>116</v>
      </c>
      <c r="AD366" s="15370">
        <v>134</v>
      </c>
      <c r="AE366" s="15823">
        <v>292</v>
      </c>
      <c r="AF366" s="16276">
        <v>125</v>
      </c>
      <c r="AG366" s="16729">
        <v>140</v>
      </c>
      <c r="AH366" s="17182">
        <v>236</v>
      </c>
      <c r="AI366" s="17635">
        <v>166</v>
      </c>
      <c r="AJ366" s="18088">
        <v>153</v>
      </c>
      <c r="AK366" s="18541">
        <v>162</v>
      </c>
      <c r="AL366" s="18994">
        <v>155</v>
      </c>
      <c r="AM366" s="19447">
        <v>179</v>
      </c>
      <c r="AS366" s="7752">
        <f t="shared" si="22"/>
        <v>333</v>
      </c>
      <c r="AT366" s="7752">
        <f t="shared" si="23"/>
        <v>1316</v>
      </c>
      <c r="AV366" s="7758">
        <f t="shared" si="21"/>
        <v>1.7549019607843137</v>
      </c>
      <c r="AW366" s="7758">
        <f t="shared" si="20"/>
        <v>3.9519519519519521</v>
      </c>
    </row>
    <row r="367" spans="1:49" ht="15" x14ac:dyDescent="0.25">
      <c r="A367" s="8123" t="s">
        <v>922</v>
      </c>
      <c r="B367" s="8576" t="s">
        <v>718</v>
      </c>
      <c r="C367" s="9029" t="s">
        <v>718</v>
      </c>
      <c r="D367" s="9482" t="s">
        <v>470</v>
      </c>
      <c r="E367" s="9935" t="s">
        <v>877</v>
      </c>
      <c r="G367" s="10388" t="s">
        <v>919</v>
      </c>
      <c r="T367" s="10841">
        <v>5.1637280000000001E-2</v>
      </c>
      <c r="U367" s="11294">
        <v>3.7220839999999998E-2</v>
      </c>
      <c r="V367" s="11747">
        <v>2.0964360000000001E-2</v>
      </c>
      <c r="W367" s="12200">
        <v>2.5316459999999999E-2</v>
      </c>
      <c r="X367" s="12653">
        <v>3.3169530000000003E-2</v>
      </c>
      <c r="Y367" s="13106">
        <v>67</v>
      </c>
      <c r="Z367" s="13559">
        <v>59</v>
      </c>
      <c r="AA367" s="14012">
        <v>47</v>
      </c>
      <c r="AB367" s="14465">
        <v>68</v>
      </c>
      <c r="AC367" s="14918">
        <v>49</v>
      </c>
      <c r="AD367" s="15371">
        <v>76</v>
      </c>
      <c r="AE367" s="15824">
        <v>123</v>
      </c>
      <c r="AF367" s="16277">
        <v>55</v>
      </c>
      <c r="AG367" s="16730">
        <v>69</v>
      </c>
      <c r="AH367" s="17183">
        <v>100</v>
      </c>
      <c r="AI367" s="17636">
        <v>4.6311082699999999E-2</v>
      </c>
      <c r="AJ367" s="18089">
        <v>5.3697183099999997E-2</v>
      </c>
      <c r="AK367" s="18542">
        <v>6.0425529999999998E-2</v>
      </c>
      <c r="AL367" s="18995">
        <v>7.4212890000000004E-2</v>
      </c>
      <c r="AM367" s="19448">
        <v>7.0839059999999995E-2</v>
      </c>
      <c r="AS367" s="7752"/>
      <c r="AT367" s="7752"/>
      <c r="AV367" s="7758">
        <f t="shared" si="21"/>
        <v>1.5072140425531914E-3</v>
      </c>
      <c r="AW367" s="7758" t="str">
        <f t="shared" si="20"/>
        <v/>
      </c>
    </row>
    <row r="368" spans="1:49" ht="15" x14ac:dyDescent="0.25">
      <c r="A368" s="8124" t="s">
        <v>922</v>
      </c>
      <c r="B368" s="8577" t="s">
        <v>719</v>
      </c>
      <c r="C368" s="9030" t="s">
        <v>719</v>
      </c>
      <c r="D368" s="9483" t="s">
        <v>470</v>
      </c>
      <c r="E368" s="9936" t="s">
        <v>877</v>
      </c>
      <c r="G368" s="10389" t="s">
        <v>919</v>
      </c>
      <c r="T368" s="10842">
        <v>3.1486149999999997E-2</v>
      </c>
      <c r="U368" s="11295">
        <v>1.8610419999999999E-2</v>
      </c>
      <c r="V368" s="11748">
        <v>1.9916139999999999E-2</v>
      </c>
      <c r="W368" s="12201">
        <v>1.5989340000000001E-2</v>
      </c>
      <c r="X368" s="12654">
        <v>2.2727270000000001E-2</v>
      </c>
      <c r="Y368" s="13107">
        <v>329</v>
      </c>
      <c r="Z368" s="13560">
        <v>190</v>
      </c>
      <c r="AA368" s="14013">
        <v>253</v>
      </c>
      <c r="AB368" s="14466">
        <v>418</v>
      </c>
      <c r="AC368" s="14919">
        <v>284</v>
      </c>
      <c r="AD368" s="15372">
        <v>278</v>
      </c>
      <c r="AE368" s="15825">
        <v>731</v>
      </c>
      <c r="AF368" s="16278">
        <v>206</v>
      </c>
      <c r="AG368" s="16731">
        <v>308</v>
      </c>
      <c r="AH368" s="17184">
        <v>480</v>
      </c>
      <c r="AI368" s="17637">
        <v>1.7246885999999999E-2</v>
      </c>
      <c r="AJ368" s="18090">
        <v>1.4671361500000001E-2</v>
      </c>
      <c r="AK368" s="18543">
        <v>2.8652480000000001E-2</v>
      </c>
      <c r="AL368" s="18996">
        <v>4.235382E-2</v>
      </c>
      <c r="AM368" s="19449">
        <v>4.8830810000000002E-2</v>
      </c>
      <c r="AS368" s="7752"/>
      <c r="AT368" s="7752"/>
      <c r="AV368" s="7758">
        <f t="shared" si="21"/>
        <v>1.9300715415019763E-4</v>
      </c>
      <c r="AW368" s="7758" t="str">
        <f t="shared" si="20"/>
        <v/>
      </c>
    </row>
    <row r="369" spans="1:49" ht="15" x14ac:dyDescent="0.25">
      <c r="A369" s="8125" t="s">
        <v>922</v>
      </c>
      <c r="B369" s="8578" t="s">
        <v>700</v>
      </c>
      <c r="C369" s="9031" t="s">
        <v>700</v>
      </c>
      <c r="D369" s="9484" t="s">
        <v>470</v>
      </c>
      <c r="E369" s="9937" t="s">
        <v>877</v>
      </c>
      <c r="G369" s="10390" t="s">
        <v>919</v>
      </c>
      <c r="T369" s="10843">
        <v>178</v>
      </c>
      <c r="U369" s="11296">
        <v>167</v>
      </c>
      <c r="V369" s="11749">
        <v>385</v>
      </c>
      <c r="W369" s="12202">
        <v>249</v>
      </c>
      <c r="X369" s="12655">
        <v>361</v>
      </c>
      <c r="Y369" s="13108"/>
      <c r="Z369" s="13561"/>
      <c r="AA369" s="14014"/>
      <c r="AB369" s="14467"/>
      <c r="AC369" s="14920"/>
      <c r="AD369" s="15373"/>
      <c r="AE369" s="15826"/>
      <c r="AF369" s="16279"/>
      <c r="AG369" s="16732"/>
      <c r="AH369" s="17185"/>
      <c r="AI369" s="17638">
        <v>2.0121367000000001E-2</v>
      </c>
      <c r="AJ369" s="18091">
        <v>2.08333333E-2</v>
      </c>
      <c r="AK369" s="18544">
        <v>3.2340430000000003E-2</v>
      </c>
      <c r="AL369" s="18997">
        <v>3.4107949999999998E-2</v>
      </c>
      <c r="AM369" s="19450">
        <v>3.2324619999999998E-2</v>
      </c>
      <c r="AS369" s="7752"/>
      <c r="AT369" s="7752"/>
      <c r="AV369" s="7758" t="str">
        <f t="shared" si="21"/>
        <v/>
      </c>
      <c r="AW369" s="7758" t="str">
        <f t="shared" si="20"/>
        <v/>
      </c>
    </row>
    <row r="370" spans="1:49" ht="15" x14ac:dyDescent="0.25">
      <c r="A370" s="8126" t="s">
        <v>922</v>
      </c>
      <c r="B370" s="8579" t="s">
        <v>706</v>
      </c>
      <c r="C370" s="9032" t="s">
        <v>706</v>
      </c>
      <c r="D370" s="9485" t="s">
        <v>470</v>
      </c>
      <c r="E370" s="9938" t="s">
        <v>877</v>
      </c>
      <c r="G370" s="10391" t="s">
        <v>919</v>
      </c>
      <c r="T370" s="10844"/>
      <c r="U370" s="11297"/>
      <c r="V370" s="11750"/>
      <c r="W370" s="12203"/>
      <c r="X370" s="12656"/>
      <c r="Y370" s="13109">
        <v>182</v>
      </c>
      <c r="Z370" s="13562">
        <v>113</v>
      </c>
      <c r="AA370" s="14015">
        <v>114</v>
      </c>
      <c r="AB370" s="14468">
        <v>165</v>
      </c>
      <c r="AC370" s="14921">
        <v>115</v>
      </c>
      <c r="AD370" s="15374">
        <v>133</v>
      </c>
      <c r="AE370" s="15827">
        <v>278</v>
      </c>
      <c r="AF370" s="16280">
        <v>27</v>
      </c>
      <c r="AG370" s="16733">
        <v>68</v>
      </c>
      <c r="AH370" s="17186">
        <v>120</v>
      </c>
      <c r="AI370" s="17639">
        <v>1.27754711E-2</v>
      </c>
      <c r="AJ370" s="18092">
        <v>1.67253521E-2</v>
      </c>
      <c r="AK370" s="18545">
        <v>2.241135E-2</v>
      </c>
      <c r="AL370" s="18998">
        <v>1.124438E-2</v>
      </c>
      <c r="AM370" s="19451">
        <v>1.719395E-2</v>
      </c>
      <c r="AS370" s="7752"/>
      <c r="AT370" s="7752"/>
      <c r="AV370" s="7758">
        <f t="shared" si="21"/>
        <v>1.5082412280701754E-4</v>
      </c>
      <c r="AW370" s="7758" t="str">
        <f t="shared" si="20"/>
        <v/>
      </c>
    </row>
    <row r="371" spans="1:49" ht="15" x14ac:dyDescent="0.25">
      <c r="A371" s="8127" t="s">
        <v>922</v>
      </c>
      <c r="B371" s="8580" t="s">
        <v>704</v>
      </c>
      <c r="C371" s="9033" t="s">
        <v>704</v>
      </c>
      <c r="D371" s="9486" t="s">
        <v>470</v>
      </c>
      <c r="E371" s="9939" t="s">
        <v>877</v>
      </c>
      <c r="G371" s="10392" t="s">
        <v>919</v>
      </c>
      <c r="T371" s="10845"/>
      <c r="U371" s="11298"/>
      <c r="V371" s="11751"/>
      <c r="W371" s="12204"/>
      <c r="X371" s="12657"/>
      <c r="Y371" s="13110"/>
      <c r="Z371" s="13563"/>
      <c r="AA371" s="14016">
        <v>6</v>
      </c>
      <c r="AB371" s="14469">
        <v>12</v>
      </c>
      <c r="AC371" s="14922">
        <v>5</v>
      </c>
      <c r="AD371" s="15375"/>
      <c r="AE371" s="15828"/>
      <c r="AF371" s="16281"/>
      <c r="AG371" s="16734"/>
      <c r="AH371" s="17187"/>
      <c r="AI371" s="17640">
        <v>219</v>
      </c>
      <c r="AJ371" s="18093">
        <v>158</v>
      </c>
      <c r="AK371" s="18546">
        <v>281</v>
      </c>
      <c r="AL371" s="18999">
        <v>270</v>
      </c>
      <c r="AM371" s="19452">
        <v>279</v>
      </c>
      <c r="AS371" s="7752"/>
      <c r="AT371" s="7752"/>
      <c r="AV371" s="7758">
        <f t="shared" si="21"/>
        <v>46.5</v>
      </c>
      <c r="AW371" s="7758" t="str">
        <f t="shared" si="20"/>
        <v/>
      </c>
    </row>
    <row r="372" spans="1:49" ht="15" x14ac:dyDescent="0.25">
      <c r="A372" s="8128" t="s">
        <v>922</v>
      </c>
      <c r="B372" s="8581" t="s">
        <v>705</v>
      </c>
      <c r="C372" s="9034" t="s">
        <v>705</v>
      </c>
      <c r="D372" s="9487" t="s">
        <v>472</v>
      </c>
      <c r="E372" s="9940" t="s">
        <v>877</v>
      </c>
      <c r="G372" s="10393" t="s">
        <v>919</v>
      </c>
      <c r="T372" s="10846"/>
      <c r="U372" s="11299"/>
      <c r="V372" s="11752"/>
      <c r="W372" s="12205"/>
      <c r="X372" s="12658"/>
      <c r="Y372" s="13111"/>
      <c r="Z372" s="13564"/>
      <c r="AA372" s="14017"/>
      <c r="AB372" s="14470"/>
      <c r="AC372" s="14923"/>
      <c r="AD372" s="15376"/>
      <c r="AE372" s="15829"/>
      <c r="AF372" s="16282"/>
      <c r="AG372" s="16735"/>
      <c r="AH372" s="17188"/>
      <c r="AI372" s="17641">
        <v>132</v>
      </c>
      <c r="AJ372" s="18094">
        <v>134</v>
      </c>
      <c r="AK372" s="18547">
        <v>180</v>
      </c>
      <c r="AL372" s="19000">
        <v>161</v>
      </c>
      <c r="AM372" s="19453">
        <v>150</v>
      </c>
      <c r="AS372" s="7752"/>
      <c r="AT372" s="7752"/>
      <c r="AV372" s="7758" t="str">
        <f t="shared" si="21"/>
        <v/>
      </c>
      <c r="AW372" s="7758" t="str">
        <f t="shared" si="20"/>
        <v/>
      </c>
    </row>
    <row r="373" spans="1:49" ht="15" x14ac:dyDescent="0.25">
      <c r="A373" s="8129" t="s">
        <v>922</v>
      </c>
      <c r="B373" s="8582" t="s">
        <v>706</v>
      </c>
      <c r="C373" s="9035" t="s">
        <v>706</v>
      </c>
      <c r="D373" s="9488" t="s">
        <v>472</v>
      </c>
      <c r="E373" s="9941" t="s">
        <v>877</v>
      </c>
      <c r="G373" s="10394" t="s">
        <v>919</v>
      </c>
      <c r="T373" s="10847">
        <v>30</v>
      </c>
      <c r="U373" s="11300">
        <v>41</v>
      </c>
      <c r="V373" s="11753">
        <v>86</v>
      </c>
      <c r="W373" s="12206">
        <v>71</v>
      </c>
      <c r="X373" s="12659">
        <v>44</v>
      </c>
      <c r="Y373" s="13112">
        <v>45</v>
      </c>
      <c r="Z373" s="13565">
        <v>43</v>
      </c>
      <c r="AA373" s="14018">
        <v>37</v>
      </c>
      <c r="AB373" s="14471">
        <v>59</v>
      </c>
      <c r="AC373" s="14924">
        <v>49</v>
      </c>
      <c r="AD373" s="15377">
        <v>58</v>
      </c>
      <c r="AE373" s="15830">
        <v>111</v>
      </c>
      <c r="AF373" s="16283">
        <v>77</v>
      </c>
      <c r="AG373" s="16736">
        <v>86</v>
      </c>
      <c r="AH373" s="17189">
        <v>140</v>
      </c>
      <c r="AI373" s="17642">
        <v>63</v>
      </c>
      <c r="AJ373" s="18095">
        <v>66</v>
      </c>
      <c r="AK373" s="18548">
        <v>121</v>
      </c>
      <c r="AL373" s="19001">
        <v>71</v>
      </c>
      <c r="AM373" s="19454">
        <v>61</v>
      </c>
      <c r="AS373" s="7752">
        <f t="shared" si="22"/>
        <v>397</v>
      </c>
      <c r="AT373" s="7752">
        <f t="shared" si="23"/>
        <v>685</v>
      </c>
      <c r="AV373" s="7758">
        <f t="shared" si="21"/>
        <v>1.6486486486486487</v>
      </c>
      <c r="AW373" s="7758">
        <f t="shared" si="20"/>
        <v>1.7254408060453401</v>
      </c>
    </row>
    <row r="374" spans="1:49" ht="15" x14ac:dyDescent="0.25">
      <c r="A374" s="8130" t="s">
        <v>922</v>
      </c>
      <c r="B374" s="8583" t="s">
        <v>710</v>
      </c>
      <c r="C374" s="9036" t="s">
        <v>710</v>
      </c>
      <c r="D374" s="9489" t="s">
        <v>474</v>
      </c>
      <c r="E374" s="9942" t="s">
        <v>877</v>
      </c>
      <c r="G374" s="10395" t="s">
        <v>919</v>
      </c>
      <c r="T374" s="10848">
        <v>181</v>
      </c>
      <c r="U374" s="11301">
        <v>161</v>
      </c>
      <c r="V374" s="11754">
        <v>398</v>
      </c>
      <c r="W374" s="12207">
        <v>406</v>
      </c>
      <c r="X374" s="12660">
        <v>364</v>
      </c>
      <c r="Y374" s="13113">
        <v>503</v>
      </c>
      <c r="Z374" s="13566">
        <v>389</v>
      </c>
      <c r="AA374" s="14019">
        <v>349</v>
      </c>
      <c r="AB374" s="14472">
        <v>497</v>
      </c>
      <c r="AC374" s="14925">
        <v>403</v>
      </c>
      <c r="AD374" s="15378">
        <v>565</v>
      </c>
      <c r="AE374" s="15831">
        <v>884</v>
      </c>
      <c r="AF374" s="16284">
        <v>303</v>
      </c>
      <c r="AG374" s="16737">
        <v>355</v>
      </c>
      <c r="AH374" s="17190">
        <v>672</v>
      </c>
      <c r="AI374" s="17643">
        <v>108</v>
      </c>
      <c r="AJ374" s="18096">
        <v>117</v>
      </c>
      <c r="AK374" s="18549">
        <v>122</v>
      </c>
      <c r="AL374" s="19002">
        <v>80</v>
      </c>
      <c r="AM374" s="19455">
        <v>111</v>
      </c>
      <c r="AS374" s="7752">
        <f t="shared" si="22"/>
        <v>2751</v>
      </c>
      <c r="AT374" s="7752">
        <f t="shared" si="23"/>
        <v>1868</v>
      </c>
      <c r="AV374" s="7758">
        <f t="shared" si="21"/>
        <v>0.31805157593123207</v>
      </c>
      <c r="AW374" s="7758">
        <f t="shared" si="20"/>
        <v>0.67902580879680119</v>
      </c>
    </row>
    <row r="375" spans="1:49" ht="15" x14ac:dyDescent="0.25">
      <c r="A375" s="8131" t="s">
        <v>922</v>
      </c>
      <c r="B375" s="8584" t="s">
        <v>711</v>
      </c>
      <c r="C375" s="9037" t="s">
        <v>711</v>
      </c>
      <c r="D375" s="9490" t="s">
        <v>474</v>
      </c>
      <c r="E375" s="9943" t="s">
        <v>877</v>
      </c>
      <c r="G375" s="10396" t="s">
        <v>919</v>
      </c>
      <c r="T375" s="10849">
        <v>21</v>
      </c>
      <c r="U375" s="11302">
        <v>18</v>
      </c>
      <c r="V375" s="11755">
        <v>73</v>
      </c>
      <c r="W375" s="12208">
        <v>54</v>
      </c>
      <c r="X375" s="12661">
        <v>59</v>
      </c>
      <c r="Y375" s="13114">
        <v>118</v>
      </c>
      <c r="Z375" s="13567">
        <v>95</v>
      </c>
      <c r="AA375" s="14020">
        <v>97</v>
      </c>
      <c r="AB375" s="14473">
        <v>179</v>
      </c>
      <c r="AC375" s="14926">
        <v>111</v>
      </c>
      <c r="AD375" s="15379">
        <v>179</v>
      </c>
      <c r="AE375" s="15832">
        <v>240</v>
      </c>
      <c r="AF375" s="16285">
        <v>146</v>
      </c>
      <c r="AG375" s="16738">
        <v>218</v>
      </c>
      <c r="AH375" s="17191">
        <v>253</v>
      </c>
      <c r="AI375" s="17644">
        <v>134</v>
      </c>
      <c r="AJ375" s="18097">
        <v>97</v>
      </c>
      <c r="AK375" s="18550">
        <v>170</v>
      </c>
      <c r="AL375" s="19003">
        <v>95</v>
      </c>
      <c r="AM375" s="19456">
        <v>105</v>
      </c>
      <c r="AS375" s="7752">
        <f t="shared" si="22"/>
        <v>535</v>
      </c>
      <c r="AT375" s="7752">
        <f t="shared" si="23"/>
        <v>1218</v>
      </c>
      <c r="AV375" s="7758">
        <f t="shared" si="21"/>
        <v>1.0824742268041236</v>
      </c>
      <c r="AW375" s="7758">
        <f t="shared" si="20"/>
        <v>2.2766355140186918</v>
      </c>
    </row>
    <row r="376" spans="1:49" ht="15" x14ac:dyDescent="0.25">
      <c r="A376" s="8132" t="s">
        <v>922</v>
      </c>
      <c r="B376" s="8585" t="s">
        <v>718</v>
      </c>
      <c r="C376" s="9038" t="s">
        <v>718</v>
      </c>
      <c r="D376" s="9491" t="s">
        <v>475</v>
      </c>
      <c r="E376" s="9944" t="s">
        <v>877</v>
      </c>
      <c r="G376" s="10397" t="s">
        <v>919</v>
      </c>
      <c r="T376" s="10850"/>
      <c r="U376" s="11303"/>
      <c r="V376" s="11756"/>
      <c r="W376" s="12209"/>
      <c r="X376" s="12662">
        <v>34</v>
      </c>
      <c r="Y376" s="13115">
        <v>48</v>
      </c>
      <c r="Z376" s="13568">
        <v>39</v>
      </c>
      <c r="AA376" s="14021">
        <v>60</v>
      </c>
      <c r="AB376" s="14474">
        <v>83</v>
      </c>
      <c r="AC376" s="14927">
        <v>61</v>
      </c>
      <c r="AD376" s="15380">
        <v>129</v>
      </c>
      <c r="AE376" s="15833">
        <v>179</v>
      </c>
      <c r="AF376" s="16286">
        <v>33</v>
      </c>
      <c r="AG376" s="16739">
        <v>67</v>
      </c>
      <c r="AH376" s="17192">
        <v>116</v>
      </c>
      <c r="AI376" s="17645">
        <v>52</v>
      </c>
      <c r="AJ376" s="18098">
        <v>86</v>
      </c>
      <c r="AK376" s="18551">
        <v>72</v>
      </c>
      <c r="AL376" s="19004">
        <v>50</v>
      </c>
      <c r="AM376" s="19457">
        <v>31</v>
      </c>
      <c r="AS376" s="7752">
        <f t="shared" si="22"/>
        <v>181</v>
      </c>
      <c r="AT376" s="7752">
        <f t="shared" si="23"/>
        <v>507</v>
      </c>
      <c r="AV376" s="7758">
        <f t="shared" si="21"/>
        <v>0.51666666666666672</v>
      </c>
      <c r="AW376" s="7758">
        <f t="shared" si="20"/>
        <v>2.8011049723756907</v>
      </c>
    </row>
    <row r="377" spans="1:49" ht="15" x14ac:dyDescent="0.25">
      <c r="A377" s="8133" t="s">
        <v>922</v>
      </c>
      <c r="B377" s="8586" t="s">
        <v>719</v>
      </c>
      <c r="C377" s="9039" t="s">
        <v>719</v>
      </c>
      <c r="D377" s="9492" t="s">
        <v>475</v>
      </c>
      <c r="E377" s="9945" t="s">
        <v>877</v>
      </c>
      <c r="G377" s="10398" t="s">
        <v>919</v>
      </c>
      <c r="T377" s="10851">
        <v>5.0377829999999997E-3</v>
      </c>
      <c r="U377" s="11304">
        <v>3.7220840000000001E-3</v>
      </c>
      <c r="V377" s="11757">
        <v>5.2410900000000003E-3</v>
      </c>
      <c r="W377" s="12210">
        <v>3.3311130000000001E-3</v>
      </c>
      <c r="X377" s="12663">
        <v>2.4570019999999998E-3</v>
      </c>
      <c r="Y377" s="13116">
        <v>1.798561E-3</v>
      </c>
      <c r="Z377" s="13569">
        <v>2.1310600000000002E-3</v>
      </c>
      <c r="AA377" s="14022">
        <v>9.5739589999999997E-4</v>
      </c>
      <c r="AB377" s="14475">
        <v>3.180662E-4</v>
      </c>
      <c r="AC377" s="14928">
        <v>2.178649E-3</v>
      </c>
      <c r="AD377" s="15381">
        <v>6.1728399999999998E-3</v>
      </c>
      <c r="AE377" s="15834">
        <v>8.4313724999999992E-3</v>
      </c>
      <c r="AF377" s="16287">
        <v>1.49812734E-2</v>
      </c>
      <c r="AG377" s="16740">
        <v>1.0771219300000001E-2</v>
      </c>
      <c r="AH377" s="17193">
        <v>1.05053947E-2</v>
      </c>
      <c r="AI377" s="17646">
        <v>80</v>
      </c>
      <c r="AJ377" s="18099">
        <v>96</v>
      </c>
      <c r="AK377" s="18552">
        <v>91</v>
      </c>
      <c r="AL377" s="19005">
        <v>75</v>
      </c>
      <c r="AM377" s="19458">
        <v>62</v>
      </c>
      <c r="AS377" s="7752"/>
      <c r="AT377" s="7752"/>
      <c r="AV377" s="7758">
        <f t="shared" si="21"/>
        <v>64758.998863479574</v>
      </c>
      <c r="AW377" s="7758" t="str">
        <f t="shared" si="20"/>
        <v/>
      </c>
    </row>
    <row r="378" spans="1:49" ht="15" x14ac:dyDescent="0.25">
      <c r="A378" s="8134" t="s">
        <v>922</v>
      </c>
      <c r="B378" s="8587" t="s">
        <v>720</v>
      </c>
      <c r="C378" s="9040" t="s">
        <v>720</v>
      </c>
      <c r="D378" s="9493" t="s">
        <v>475</v>
      </c>
      <c r="E378" s="9946" t="s">
        <v>877</v>
      </c>
      <c r="G378" s="10399" t="s">
        <v>919</v>
      </c>
      <c r="T378" s="10852">
        <v>2.6448360000000001E-2</v>
      </c>
      <c r="U378" s="11305">
        <v>1.736973E-2</v>
      </c>
      <c r="V378" s="11758">
        <v>1.9392030000000001E-2</v>
      </c>
      <c r="W378" s="12211">
        <v>2.5316459999999999E-2</v>
      </c>
      <c r="X378" s="12664">
        <v>1.535627E-2</v>
      </c>
      <c r="Y378" s="13117">
        <v>1.1870500000000001E-2</v>
      </c>
      <c r="Z378" s="13570">
        <v>1.4917420000000001E-2</v>
      </c>
      <c r="AA378" s="14023">
        <v>1.6275729999999999E-2</v>
      </c>
      <c r="AB378" s="14476">
        <v>1.0814249999999999E-2</v>
      </c>
      <c r="AC378" s="14929">
        <v>9.1503269999999998E-3</v>
      </c>
      <c r="AD378" s="15382">
        <v>1.7832649999999999E-2</v>
      </c>
      <c r="AE378" s="15835">
        <v>1.64705882E-2</v>
      </c>
      <c r="AF378" s="16288">
        <v>1.18601748E-2</v>
      </c>
      <c r="AG378" s="16741">
        <v>1.2925463200000001E-2</v>
      </c>
      <c r="AH378" s="17194">
        <v>1.2492901799999999E-2</v>
      </c>
      <c r="AI378" s="17647">
        <v>133</v>
      </c>
      <c r="AJ378" s="18100">
        <v>158</v>
      </c>
      <c r="AK378" s="18553">
        <v>130</v>
      </c>
      <c r="AL378" s="19006">
        <v>101</v>
      </c>
      <c r="AM378" s="19459">
        <v>130</v>
      </c>
      <c r="AS378" s="7752"/>
      <c r="AT378" s="7752"/>
      <c r="AV378" s="7758">
        <f t="shared" si="21"/>
        <v>7987.3529482241356</v>
      </c>
      <c r="AW378" s="7758" t="str">
        <f t="shared" si="20"/>
        <v/>
      </c>
    </row>
    <row r="379" spans="1:49" ht="15" x14ac:dyDescent="0.25">
      <c r="A379" s="8135" t="s">
        <v>922</v>
      </c>
      <c r="B379" s="8588" t="s">
        <v>722</v>
      </c>
      <c r="C379" s="9041" t="s">
        <v>722</v>
      </c>
      <c r="D379" s="9494" t="s">
        <v>477</v>
      </c>
      <c r="E379" s="9947" t="s">
        <v>877</v>
      </c>
      <c r="G379" s="10400" t="s">
        <v>919</v>
      </c>
      <c r="T379" s="10853">
        <v>5.0377829999999997E-3</v>
      </c>
      <c r="U379" s="11306">
        <v>3.7220840000000001E-3</v>
      </c>
      <c r="V379" s="11759">
        <v>7.3375259999999996E-3</v>
      </c>
      <c r="W379" s="12212">
        <v>8.6608929999999994E-3</v>
      </c>
      <c r="X379" s="12665">
        <v>3.685504E-3</v>
      </c>
      <c r="Y379" s="13118">
        <v>9.3525180000000006E-3</v>
      </c>
      <c r="Z379" s="13571">
        <v>1.172083E-2</v>
      </c>
      <c r="AA379" s="14024">
        <v>7.1804690000000001E-3</v>
      </c>
      <c r="AB379" s="14477">
        <v>6.679389E-3</v>
      </c>
      <c r="AC379" s="14930">
        <v>9.5860570000000003E-3</v>
      </c>
      <c r="AD379" s="15383">
        <v>1.6460909999999999E-2</v>
      </c>
      <c r="AE379" s="15836">
        <v>1.1960784299999999E-2</v>
      </c>
      <c r="AF379" s="16289">
        <v>2.2471910099999999E-2</v>
      </c>
      <c r="AG379" s="16742">
        <v>2.1542438600000002E-2</v>
      </c>
      <c r="AH379" s="17195">
        <v>1.6467915999999999E-2</v>
      </c>
      <c r="AI379" s="17648">
        <v>59</v>
      </c>
      <c r="AJ379" s="18101">
        <v>78</v>
      </c>
      <c r="AK379" s="18554">
        <v>89</v>
      </c>
      <c r="AL379" s="19007">
        <v>94</v>
      </c>
      <c r="AM379" s="19460">
        <v>97</v>
      </c>
      <c r="AS379" s="7752"/>
      <c r="AT379" s="7752"/>
      <c r="AV379" s="7758">
        <f t="shared" si="21"/>
        <v>13508.866899919769</v>
      </c>
      <c r="AW379" s="7758" t="str">
        <f t="shared" si="20"/>
        <v/>
      </c>
    </row>
    <row r="380" spans="1:49" ht="15" x14ac:dyDescent="0.25">
      <c r="A380" s="8136" t="s">
        <v>922</v>
      </c>
      <c r="B380" s="8589" t="s">
        <v>723</v>
      </c>
      <c r="C380" s="9042" t="s">
        <v>723</v>
      </c>
      <c r="D380" s="9495" t="s">
        <v>477</v>
      </c>
      <c r="E380" s="9948" t="s">
        <v>877</v>
      </c>
      <c r="G380" s="10401" t="s">
        <v>919</v>
      </c>
      <c r="T380" s="10854"/>
      <c r="U380" s="11307"/>
      <c r="V380" s="11760"/>
      <c r="W380" s="12213"/>
      <c r="X380" s="12666">
        <v>3.0712529999999999E-3</v>
      </c>
      <c r="Y380" s="13119">
        <v>1.079137E-3</v>
      </c>
      <c r="Z380" s="13572">
        <v>2.1310600000000002E-3</v>
      </c>
      <c r="AA380" s="14025">
        <v>4.7869790000000002E-3</v>
      </c>
      <c r="AB380" s="14478">
        <v>9.5419850000000002E-4</v>
      </c>
      <c r="AC380" s="14931">
        <v>3.0501090000000001E-3</v>
      </c>
      <c r="AD380" s="15384">
        <v>4.8010969999999998E-3</v>
      </c>
      <c r="AE380" s="15837">
        <v>2.7450980000000001E-3</v>
      </c>
      <c r="AF380" s="16290">
        <v>6.2421969999999999E-4</v>
      </c>
      <c r="AG380" s="16743">
        <v>2.1542439E-3</v>
      </c>
      <c r="AH380" s="17196">
        <v>2.5553663E-3</v>
      </c>
      <c r="AI380" s="17649">
        <v>107</v>
      </c>
      <c r="AJ380" s="18102">
        <v>75</v>
      </c>
      <c r="AK380" s="18555">
        <v>73</v>
      </c>
      <c r="AL380" s="19008">
        <v>61</v>
      </c>
      <c r="AM380" s="19461">
        <v>82</v>
      </c>
      <c r="AS380" s="7752"/>
      <c r="AT380" s="7752"/>
      <c r="AV380" s="7758">
        <f t="shared" si="21"/>
        <v>17129.801488579749</v>
      </c>
      <c r="AW380" s="7758" t="str">
        <f t="shared" si="20"/>
        <v/>
      </c>
    </row>
    <row r="381" spans="1:49" ht="15" x14ac:dyDescent="0.25">
      <c r="A381" s="8137" t="s">
        <v>922</v>
      </c>
      <c r="B381" s="8590" t="s">
        <v>702</v>
      </c>
      <c r="C381" s="9043" t="s">
        <v>702</v>
      </c>
      <c r="D381" s="9496" t="s">
        <v>471</v>
      </c>
      <c r="E381" s="9949" t="s">
        <v>877</v>
      </c>
      <c r="G381" s="10402" t="s">
        <v>920</v>
      </c>
      <c r="T381" s="10855">
        <v>2.3929470000000001E-2</v>
      </c>
      <c r="U381" s="11308">
        <v>1.6129029999999999E-2</v>
      </c>
      <c r="V381" s="11761">
        <v>6.8134170000000004E-3</v>
      </c>
      <c r="W381" s="12214">
        <v>9.9933379999999992E-3</v>
      </c>
      <c r="X381" s="12667">
        <v>9.2137590000000002E-3</v>
      </c>
      <c r="Y381" s="13120">
        <v>1.546763E-2</v>
      </c>
      <c r="Z381" s="13573">
        <v>1.385189E-2</v>
      </c>
      <c r="AA381" s="14026">
        <v>1.4839639999999999E-2</v>
      </c>
      <c r="AB381" s="14479">
        <v>6.3613230000000003E-3</v>
      </c>
      <c r="AC381" s="14932">
        <v>1.1764709999999999E-2</v>
      </c>
      <c r="AD381" s="15385">
        <v>1.131687E-2</v>
      </c>
      <c r="AE381" s="15838">
        <v>7.8431373000000006E-3</v>
      </c>
      <c r="AF381" s="16291">
        <v>7.4906367E-3</v>
      </c>
      <c r="AG381" s="16744">
        <v>6.0318828E-3</v>
      </c>
      <c r="AH381" s="17197">
        <v>8.2339579999999996E-3</v>
      </c>
      <c r="AI381" s="17650">
        <v>3.4174385199999997E-2</v>
      </c>
      <c r="AJ381" s="18103">
        <v>3.6091549299999998E-2</v>
      </c>
      <c r="AK381" s="18556">
        <v>4.2269500000000002E-2</v>
      </c>
      <c r="AL381" s="19009">
        <v>5.1724140000000002E-2</v>
      </c>
      <c r="AM381" s="19462">
        <v>4.504814E-2</v>
      </c>
      <c r="AS381" s="7752">
        <f t="shared" si="22"/>
        <v>0.11023817399999999</v>
      </c>
      <c r="AT381" s="7752">
        <f t="shared" si="23"/>
        <v>0.231064192</v>
      </c>
      <c r="AV381" s="7758">
        <f t="shared" si="21"/>
        <v>3.0356625901976062</v>
      </c>
      <c r="AW381" s="7758">
        <f t="shared" si="20"/>
        <v>2.0960451685275556</v>
      </c>
    </row>
    <row r="382" spans="1:49" ht="15" x14ac:dyDescent="0.25">
      <c r="A382" s="8138" t="s">
        <v>922</v>
      </c>
      <c r="B382" s="8591" t="s">
        <v>722</v>
      </c>
      <c r="C382" s="9044" t="s">
        <v>722</v>
      </c>
      <c r="D382" s="9497" t="s">
        <v>471</v>
      </c>
      <c r="E382" s="9950" t="s">
        <v>877</v>
      </c>
      <c r="G382" s="10403" t="s">
        <v>920</v>
      </c>
      <c r="T382" s="10856">
        <v>2.3929470000000001E-2</v>
      </c>
      <c r="U382" s="11309">
        <v>1.985112E-2</v>
      </c>
      <c r="V382" s="11762">
        <v>7.3375259999999996E-3</v>
      </c>
      <c r="W382" s="12215">
        <v>1.065956E-2</v>
      </c>
      <c r="X382" s="12668">
        <v>1.6584769999999999E-2</v>
      </c>
      <c r="Y382" s="13121">
        <v>9.3525180000000006E-3</v>
      </c>
      <c r="Z382" s="13574">
        <v>6.3931810000000004E-3</v>
      </c>
      <c r="AA382" s="14027">
        <v>7.6591669999999997E-3</v>
      </c>
      <c r="AB382" s="14480">
        <v>7.9516540000000007E-3</v>
      </c>
      <c r="AC382" s="14933">
        <v>6.1002180000000001E-3</v>
      </c>
      <c r="AD382" s="15386">
        <v>7.5445820000000002E-3</v>
      </c>
      <c r="AE382" s="15839">
        <v>6.2745097999999996E-3</v>
      </c>
      <c r="AF382" s="16292">
        <v>8.7390761999999993E-3</v>
      </c>
      <c r="AG382" s="16745">
        <v>7.3244291E-3</v>
      </c>
      <c r="AH382" s="17198">
        <v>7.0982396000000003E-3</v>
      </c>
      <c r="AI382" s="17651">
        <v>219</v>
      </c>
      <c r="AJ382" s="18104">
        <v>158</v>
      </c>
      <c r="AK382" s="18557">
        <v>281</v>
      </c>
      <c r="AL382" s="19010">
        <v>270</v>
      </c>
      <c r="AM382" s="19463">
        <v>279</v>
      </c>
      <c r="AS382" s="7752">
        <f t="shared" si="22"/>
        <v>0.101767312</v>
      </c>
      <c r="AT382" s="7752">
        <f t="shared" si="23"/>
        <v>1207.0231617448999</v>
      </c>
      <c r="AV382" s="7758">
        <f t="shared" si="21"/>
        <v>36426.937811905656</v>
      </c>
      <c r="AW382" s="7758">
        <f t="shared" si="20"/>
        <v>11860.617501078341</v>
      </c>
    </row>
    <row r="383" spans="1:49" ht="15" x14ac:dyDescent="0.25">
      <c r="A383" s="8139" t="s">
        <v>922</v>
      </c>
      <c r="B383" s="8592" t="s">
        <v>703</v>
      </c>
      <c r="C383" s="9045" t="s">
        <v>703</v>
      </c>
      <c r="D383" s="9498" t="s">
        <v>471</v>
      </c>
      <c r="E383" s="9951" t="s">
        <v>877</v>
      </c>
      <c r="G383" s="10404" t="s">
        <v>920</v>
      </c>
      <c r="T383" s="10857"/>
      <c r="U383" s="11310"/>
      <c r="V383" s="11763"/>
      <c r="W383" s="12216"/>
      <c r="X383" s="12669"/>
      <c r="Y383" s="13122"/>
      <c r="Z383" s="13575"/>
      <c r="AA383" s="14028"/>
      <c r="AB383" s="14481">
        <v>5.7251910000000001E-3</v>
      </c>
      <c r="AC383" s="14934">
        <v>1.263617E-2</v>
      </c>
      <c r="AD383" s="15387">
        <v>7.8875170999999997E-3</v>
      </c>
      <c r="AE383" s="15840">
        <v>8.2352941000000002E-3</v>
      </c>
      <c r="AF383" s="16293">
        <v>1.3732833999999999E-2</v>
      </c>
      <c r="AG383" s="16746">
        <v>1.0771219300000001E-2</v>
      </c>
      <c r="AH383" s="17199">
        <v>1.2208972199999999E-2</v>
      </c>
      <c r="AI383" s="17652">
        <v>1.21366975E-2</v>
      </c>
      <c r="AJ383" s="18105">
        <v>1.7605633799999999E-2</v>
      </c>
      <c r="AK383" s="18558">
        <v>1.815603E-2</v>
      </c>
      <c r="AL383" s="19011">
        <v>2.248876E-2</v>
      </c>
      <c r="AM383" s="19464">
        <v>2.5790919999999998E-2</v>
      </c>
      <c r="AS383" s="7752">
        <f t="shared" si="22"/>
        <v>0</v>
      </c>
      <c r="AT383" s="7752">
        <f t="shared" si="23"/>
        <v>0.13289106680000001</v>
      </c>
      <c r="AV383" s="7758" t="str">
        <f t="shared" si="21"/>
        <v/>
      </c>
      <c r="AW383" s="7758" t="str">
        <f t="shared" si="20"/>
        <v/>
      </c>
    </row>
    <row r="384" spans="1:49" ht="15" x14ac:dyDescent="0.25">
      <c r="A384" s="8140" t="s">
        <v>922</v>
      </c>
      <c r="B384" s="8593" t="s">
        <v>711</v>
      </c>
      <c r="C384" s="9046" t="s">
        <v>711</v>
      </c>
      <c r="D384" s="9499" t="s">
        <v>471</v>
      </c>
      <c r="E384" s="9952" t="s">
        <v>877</v>
      </c>
      <c r="G384" s="10405" t="s">
        <v>920</v>
      </c>
      <c r="T384" s="10858">
        <v>3.778338E-3</v>
      </c>
      <c r="U384" s="11311">
        <v>1.240695E-3</v>
      </c>
      <c r="V384" s="11764">
        <v>6.8134170000000004E-3</v>
      </c>
      <c r="W384" s="12217">
        <v>4.6635579999999999E-3</v>
      </c>
      <c r="X384" s="12670">
        <v>7.3710069999999997E-3</v>
      </c>
      <c r="Y384" s="13123">
        <v>4.3165469999999996E-3</v>
      </c>
      <c r="Z384" s="13576">
        <v>3.19659E-3</v>
      </c>
      <c r="AA384" s="14029">
        <v>5.7443750000000003E-3</v>
      </c>
      <c r="AB384" s="14482">
        <v>7.3155219999999996E-3</v>
      </c>
      <c r="AC384" s="14935">
        <v>3.9215689999999997E-3</v>
      </c>
      <c r="AD384" s="15388">
        <v>1.1316872400000001E-2</v>
      </c>
      <c r="AE384" s="15841">
        <v>6.4705882000000003E-3</v>
      </c>
      <c r="AF384" s="16294">
        <v>5.6179775000000003E-3</v>
      </c>
      <c r="AG384" s="16747">
        <v>3.0159414E-3</v>
      </c>
      <c r="AH384" s="17200">
        <v>5.6785917E-3</v>
      </c>
      <c r="AI384" s="17653">
        <v>242</v>
      </c>
      <c r="AJ384" s="18106">
        <v>214</v>
      </c>
      <c r="AK384" s="18559">
        <v>292</v>
      </c>
      <c r="AL384" s="19012">
        <v>175</v>
      </c>
      <c r="AM384" s="19465">
        <v>216</v>
      </c>
      <c r="AS384" s="7752">
        <f t="shared" si="22"/>
        <v>3.7124527000000004E-2</v>
      </c>
      <c r="AT384" s="7752">
        <f t="shared" si="23"/>
        <v>1139.0143125106001</v>
      </c>
      <c r="AV384" s="7758">
        <f t="shared" si="21"/>
        <v>37602.001958437599</v>
      </c>
      <c r="AW384" s="7758">
        <f t="shared" si="20"/>
        <v>30680.911099839737</v>
      </c>
    </row>
    <row r="385" spans="1:49" ht="15" x14ac:dyDescent="0.25">
      <c r="A385" s="8141" t="s">
        <v>922</v>
      </c>
      <c r="B385" s="8594" t="s">
        <v>720</v>
      </c>
      <c r="C385" s="9047" t="s">
        <v>720</v>
      </c>
      <c r="D385" s="9500" t="s">
        <v>471</v>
      </c>
      <c r="E385" s="9953" t="s">
        <v>877</v>
      </c>
      <c r="G385" s="10406" t="s">
        <v>920</v>
      </c>
      <c r="T385" s="10859"/>
      <c r="U385" s="11312"/>
      <c r="V385" s="11765"/>
      <c r="W385" s="12218"/>
      <c r="X385" s="12671"/>
      <c r="Y385" s="13124"/>
      <c r="Z385" s="13577"/>
      <c r="AA385" s="14030"/>
      <c r="AB385" s="14483">
        <v>7.6335878000000001E-3</v>
      </c>
      <c r="AC385" s="14936">
        <v>4.7930280000000004E-3</v>
      </c>
      <c r="AD385" s="15389">
        <v>5.8299040000000003E-3</v>
      </c>
      <c r="AE385" s="15842">
        <v>2.9411764999999999E-3</v>
      </c>
      <c r="AF385" s="16295">
        <v>3.7453183999999998E-3</v>
      </c>
      <c r="AG385" s="16748">
        <v>3.8776389E-3</v>
      </c>
      <c r="AH385" s="17201">
        <v>3.9750141999999999E-3</v>
      </c>
      <c r="AI385" s="17654">
        <v>265</v>
      </c>
      <c r="AJ385" s="18107">
        <v>340</v>
      </c>
      <c r="AK385" s="18560">
        <v>293</v>
      </c>
      <c r="AL385" s="19013">
        <v>226</v>
      </c>
      <c r="AM385" s="19466">
        <v>223</v>
      </c>
      <c r="AS385" s="7752">
        <f t="shared" si="22"/>
        <v>0</v>
      </c>
      <c r="AT385" s="7752">
        <f t="shared" si="23"/>
        <v>1347.0115979715001</v>
      </c>
      <c r="AV385" s="7758" t="str">
        <f t="shared" si="21"/>
        <v/>
      </c>
      <c r="AW385" s="7758" t="str">
        <f t="shared" si="20"/>
        <v/>
      </c>
    </row>
    <row r="386" spans="1:49" ht="15" x14ac:dyDescent="0.25">
      <c r="A386" s="8142" t="s">
        <v>922</v>
      </c>
      <c r="B386" s="8595" t="s">
        <v>705</v>
      </c>
      <c r="C386" s="9048" t="s">
        <v>705</v>
      </c>
      <c r="D386" s="9501" t="s">
        <v>470</v>
      </c>
      <c r="E386" s="9954" t="s">
        <v>877</v>
      </c>
      <c r="G386" s="10407" t="s">
        <v>920</v>
      </c>
      <c r="T386" s="10860"/>
      <c r="U386" s="11313"/>
      <c r="V386" s="11766"/>
      <c r="W386" s="12219"/>
      <c r="X386" s="12672"/>
      <c r="Y386" s="13125">
        <v>7.9136689999999999E-3</v>
      </c>
      <c r="Z386" s="13578">
        <v>4.2621200000000003E-3</v>
      </c>
      <c r="AA386" s="14031">
        <v>5.2656769999999999E-3</v>
      </c>
      <c r="AB386" s="14484">
        <v>1.0178117E-2</v>
      </c>
      <c r="AC386" s="14937">
        <v>9.1503269999999998E-3</v>
      </c>
      <c r="AD386" s="15390">
        <v>5.4869684000000002E-3</v>
      </c>
      <c r="AE386" s="15843">
        <v>7.8431373000000006E-3</v>
      </c>
      <c r="AF386" s="16296">
        <v>1.18601748E-2</v>
      </c>
      <c r="AG386" s="16749">
        <v>1.0771219300000001E-2</v>
      </c>
      <c r="AH386" s="17202">
        <v>1.56161272E-2</v>
      </c>
      <c r="AI386" s="17655">
        <v>166</v>
      </c>
      <c r="AJ386" s="18108">
        <v>153</v>
      </c>
      <c r="AK386" s="18561">
        <v>162</v>
      </c>
      <c r="AL386" s="19014">
        <v>155</v>
      </c>
      <c r="AM386" s="19467">
        <v>179</v>
      </c>
      <c r="AS386" s="7752">
        <f t="shared" si="22"/>
        <v>1.7441465999999999E-2</v>
      </c>
      <c r="AT386" s="7752">
        <f t="shared" si="23"/>
        <v>815.03824752130004</v>
      </c>
      <c r="AV386" s="7758">
        <f t="shared" si="21"/>
        <v>33993.729581210544</v>
      </c>
      <c r="AW386" s="7758">
        <f t="shared" si="20"/>
        <v>46729.916368343125</v>
      </c>
    </row>
    <row r="387" spans="1:49" ht="15" x14ac:dyDescent="0.25">
      <c r="A387" s="8143" t="s">
        <v>922</v>
      </c>
      <c r="B387" s="8596" t="s">
        <v>718</v>
      </c>
      <c r="C387" s="9049" t="s">
        <v>718</v>
      </c>
      <c r="D387" s="9502" t="s">
        <v>470</v>
      </c>
      <c r="E387" s="9955" t="s">
        <v>877</v>
      </c>
      <c r="G387" s="10408" t="s">
        <v>920</v>
      </c>
      <c r="T387" s="10861">
        <v>5.1637280000000001E-2</v>
      </c>
      <c r="U387" s="11314">
        <v>3.7220839999999998E-2</v>
      </c>
      <c r="V387" s="11767">
        <v>2.0964360000000001E-2</v>
      </c>
      <c r="W387" s="12220">
        <v>2.5316459999999999E-2</v>
      </c>
      <c r="X387" s="12673">
        <v>3.3169530000000003E-2</v>
      </c>
      <c r="Y387" s="13126">
        <v>1.079137E-3</v>
      </c>
      <c r="Z387" s="13579">
        <v>5.3276509999999997E-4</v>
      </c>
      <c r="AA387" s="14032">
        <v>9.5739589999999997E-4</v>
      </c>
      <c r="AB387" s="14485">
        <v>1.5903308000000001E-3</v>
      </c>
      <c r="AC387" s="14938">
        <v>1.7429194E-3</v>
      </c>
      <c r="AD387" s="15391">
        <v>5.4869684000000002E-3</v>
      </c>
      <c r="AE387" s="15844">
        <v>2.1568627000000001E-3</v>
      </c>
      <c r="AF387" s="16297">
        <v>3.1210985999999999E-3</v>
      </c>
      <c r="AG387" s="16750">
        <v>3.0159414E-3</v>
      </c>
      <c r="AH387" s="17203">
        <v>5.6785917E-3</v>
      </c>
      <c r="AI387" s="17656">
        <v>4.6311082699999999E-2</v>
      </c>
      <c r="AJ387" s="18109">
        <v>5.3697183099999997E-2</v>
      </c>
      <c r="AK387" s="18562">
        <v>6.0425529999999998E-2</v>
      </c>
      <c r="AL387" s="19015">
        <v>7.4212890000000004E-2</v>
      </c>
      <c r="AM387" s="19468">
        <v>7.0839059999999995E-2</v>
      </c>
      <c r="AS387" s="7752"/>
      <c r="AT387" s="7752"/>
      <c r="AV387" s="7758">
        <f t="shared" si="21"/>
        <v>73.991396871450988</v>
      </c>
      <c r="AW387" s="7758" t="str">
        <f t="shared" si="20"/>
        <v/>
      </c>
    </row>
    <row r="388" spans="1:49" ht="15" x14ac:dyDescent="0.25">
      <c r="A388" s="8144" t="s">
        <v>922</v>
      </c>
      <c r="B388" s="8597" t="s">
        <v>719</v>
      </c>
      <c r="C388" s="9050" t="s">
        <v>719</v>
      </c>
      <c r="D388" s="9503" t="s">
        <v>470</v>
      </c>
      <c r="E388" s="9956" t="s">
        <v>877</v>
      </c>
      <c r="G388" s="10409" t="s">
        <v>920</v>
      </c>
      <c r="T388" s="10862">
        <v>3.1486149999999997E-2</v>
      </c>
      <c r="U388" s="11315">
        <v>1.8610419999999999E-2</v>
      </c>
      <c r="V388" s="11768">
        <v>1.9916139999999999E-2</v>
      </c>
      <c r="W388" s="12221">
        <v>1.5989340000000001E-2</v>
      </c>
      <c r="X388" s="12674">
        <v>2.2727270000000001E-2</v>
      </c>
      <c r="Y388" s="13127">
        <v>1.6546760000000001E-2</v>
      </c>
      <c r="Z388" s="13580">
        <v>2.1843370000000001E-2</v>
      </c>
      <c r="AA388" s="14033">
        <v>2.1062709999999998E-2</v>
      </c>
      <c r="AB388" s="14486">
        <v>2.57633588E-2</v>
      </c>
      <c r="AC388" s="14939">
        <v>2.3093681899999999E-2</v>
      </c>
      <c r="AD388" s="15392">
        <v>2.0919067199999999E-2</v>
      </c>
      <c r="AE388" s="15845">
        <v>2.9215686300000002E-2</v>
      </c>
      <c r="AF388" s="16298">
        <v>2.7465667900000001E-2</v>
      </c>
      <c r="AG388" s="16751">
        <v>3.1451960399999999E-2</v>
      </c>
      <c r="AH388" s="17204">
        <v>3.0096536100000001E-2</v>
      </c>
      <c r="AI388" s="17657">
        <v>1.7246885999999999E-2</v>
      </c>
      <c r="AJ388" s="18110">
        <v>1.4671361500000001E-2</v>
      </c>
      <c r="AK388" s="18563">
        <v>2.8652480000000001E-2</v>
      </c>
      <c r="AL388" s="19016">
        <v>4.235382E-2</v>
      </c>
      <c r="AM388" s="19469">
        <v>4.8830810000000002E-2</v>
      </c>
      <c r="AS388" s="7752"/>
      <c r="AT388" s="7752"/>
      <c r="AV388" s="7758">
        <f t="shared" si="21"/>
        <v>2.3183536211627094</v>
      </c>
      <c r="AW388" s="7758" t="str">
        <f t="shared" si="20"/>
        <v/>
      </c>
    </row>
    <row r="389" spans="1:49" ht="15" x14ac:dyDescent="0.25">
      <c r="A389" s="8145" t="s">
        <v>922</v>
      </c>
      <c r="B389" s="8598" t="s">
        <v>700</v>
      </c>
      <c r="C389" s="9051" t="s">
        <v>700</v>
      </c>
      <c r="D389" s="9504" t="s">
        <v>470</v>
      </c>
      <c r="E389" s="9957" t="s">
        <v>877</v>
      </c>
      <c r="G389" s="10410" t="s">
        <v>920</v>
      </c>
      <c r="T389" s="10863">
        <v>3.1486149999999997E-2</v>
      </c>
      <c r="U389" s="11316">
        <v>1.8610419999999999E-2</v>
      </c>
      <c r="V389" s="11769">
        <v>1.9916139999999999E-2</v>
      </c>
      <c r="W389" s="12222">
        <v>1.5989340000000001E-2</v>
      </c>
      <c r="X389" s="12675">
        <v>2.2727270000000001E-2</v>
      </c>
      <c r="Y389" s="13128"/>
      <c r="Z389" s="13581"/>
      <c r="AA389" s="14034"/>
      <c r="AB389" s="14487"/>
      <c r="AC389" s="14940"/>
      <c r="AD389" s="15393"/>
      <c r="AE389" s="15846"/>
      <c r="AF389" s="16299"/>
      <c r="AG389" s="16752"/>
      <c r="AH389" s="17205"/>
      <c r="AI389" s="17658">
        <v>2.0121367000000001E-2</v>
      </c>
      <c r="AJ389" s="18111">
        <v>2.08333333E-2</v>
      </c>
      <c r="AK389" s="18564">
        <v>3.2340430000000003E-2</v>
      </c>
      <c r="AL389" s="19017">
        <v>3.4107949999999998E-2</v>
      </c>
      <c r="AM389" s="19470">
        <v>3.2324619999999998E-2</v>
      </c>
      <c r="AS389" s="7752"/>
      <c r="AT389" s="7752"/>
      <c r="AV389" s="7758" t="str">
        <f t="shared" si="21"/>
        <v/>
      </c>
      <c r="AW389" s="7758" t="str">
        <f t="shared" ref="AW389:AW406" si="24">IFERROR(AT389/AS389,"")</f>
        <v/>
      </c>
    </row>
    <row r="390" spans="1:49" ht="15" x14ac:dyDescent="0.25">
      <c r="A390" s="8146" t="s">
        <v>922</v>
      </c>
      <c r="B390" s="8599" t="s">
        <v>706</v>
      </c>
      <c r="C390" s="9052" t="s">
        <v>706</v>
      </c>
      <c r="D390" s="9505" t="s">
        <v>470</v>
      </c>
      <c r="E390" s="9958" t="s">
        <v>877</v>
      </c>
      <c r="G390" s="10411" t="s">
        <v>920</v>
      </c>
      <c r="T390" s="10864"/>
      <c r="U390" s="11317"/>
      <c r="V390" s="11770"/>
      <c r="W390" s="12223"/>
      <c r="X390" s="12676"/>
      <c r="Y390" s="13129">
        <v>1.1870500000000001E-2</v>
      </c>
      <c r="Z390" s="13582">
        <v>1.4384660000000001E-2</v>
      </c>
      <c r="AA390" s="14035">
        <v>1.1967449999999999E-2</v>
      </c>
      <c r="AB390" s="14488">
        <v>9.5419847000000006E-3</v>
      </c>
      <c r="AC390" s="14941">
        <v>1.30718954E-2</v>
      </c>
      <c r="AD390" s="15394">
        <v>1.54320988E-2</v>
      </c>
      <c r="AE390" s="15847">
        <v>1.0392156899999999E-2</v>
      </c>
      <c r="AF390" s="16300">
        <v>0</v>
      </c>
      <c r="AG390" s="16753">
        <v>6.4627316000000004E-3</v>
      </c>
      <c r="AH390" s="17206">
        <v>6.2464508999999996E-3</v>
      </c>
      <c r="AI390" s="17659">
        <v>1.27754711E-2</v>
      </c>
      <c r="AJ390" s="18112">
        <v>1.67253521E-2</v>
      </c>
      <c r="AK390" s="18565">
        <v>2.241135E-2</v>
      </c>
      <c r="AL390" s="19018">
        <v>1.124438E-2</v>
      </c>
      <c r="AM390" s="19471">
        <v>1.719395E-2</v>
      </c>
      <c r="AS390" s="7752"/>
      <c r="AT390" s="7752"/>
      <c r="AV390" s="7758">
        <f t="shared" si="21"/>
        <v>1.4367262867193931</v>
      </c>
      <c r="AW390" s="7758" t="str">
        <f t="shared" si="24"/>
        <v/>
      </c>
    </row>
    <row r="391" spans="1:49" ht="15" x14ac:dyDescent="0.25">
      <c r="A391" s="8147" t="s">
        <v>922</v>
      </c>
      <c r="B391" s="8600" t="s">
        <v>704</v>
      </c>
      <c r="C391" s="9053" t="s">
        <v>704</v>
      </c>
      <c r="D391" s="9506" t="s">
        <v>470</v>
      </c>
      <c r="E391" s="9959" t="s">
        <v>877</v>
      </c>
      <c r="G391" s="10412" t="s">
        <v>920</v>
      </c>
      <c r="T391" s="10865"/>
      <c r="U391" s="11318"/>
      <c r="V391" s="11771"/>
      <c r="W391" s="12224"/>
      <c r="X391" s="12677"/>
      <c r="Y391" s="13130"/>
      <c r="Z391" s="13583"/>
      <c r="AA391" s="14036">
        <v>4.7869790000000002E-4</v>
      </c>
      <c r="AB391" s="14489"/>
      <c r="AC391" s="14942"/>
      <c r="AD391" s="15395"/>
      <c r="AE391" s="15848"/>
      <c r="AF391" s="16301"/>
      <c r="AG391" s="16754"/>
      <c r="AH391" s="17207"/>
      <c r="AI391" s="17660">
        <v>1.7246885999999999E-2</v>
      </c>
      <c r="AJ391" s="18113">
        <v>1.4671361500000001E-2</v>
      </c>
      <c r="AK391" s="18566">
        <v>2.8652480000000001E-2</v>
      </c>
      <c r="AL391" s="19019">
        <v>4.235382E-2</v>
      </c>
      <c r="AM391" s="19472">
        <v>4.8830810000000002E-2</v>
      </c>
      <c r="AS391" s="7752"/>
      <c r="AT391" s="7752"/>
      <c r="AV391" s="7758">
        <f t="shared" ref="AV391:AV404" si="25">IFERROR(AM391/AA391,"")</f>
        <v>102.00757095445792</v>
      </c>
      <c r="AW391" s="7758" t="str">
        <f t="shared" si="24"/>
        <v/>
      </c>
    </row>
    <row r="392" spans="1:49" ht="15" x14ac:dyDescent="0.25">
      <c r="A392" s="8148" t="s">
        <v>922</v>
      </c>
      <c r="B392" s="8601" t="s">
        <v>705</v>
      </c>
      <c r="C392" s="9054" t="s">
        <v>705</v>
      </c>
      <c r="D392" s="9507" t="s">
        <v>472</v>
      </c>
      <c r="E392" s="9960" t="s">
        <v>877</v>
      </c>
      <c r="G392" s="10413" t="s">
        <v>920</v>
      </c>
      <c r="T392" s="10866"/>
      <c r="U392" s="11319"/>
      <c r="V392" s="11772"/>
      <c r="W392" s="12225"/>
      <c r="X392" s="12678"/>
      <c r="Y392" s="13131"/>
      <c r="Z392" s="13584"/>
      <c r="AA392" s="14037"/>
      <c r="AB392" s="14490"/>
      <c r="AC392" s="14943"/>
      <c r="AD392" s="15396"/>
      <c r="AE392" s="15849"/>
      <c r="AF392" s="16302"/>
      <c r="AG392" s="16755"/>
      <c r="AH392" s="17208"/>
      <c r="AI392" s="17661">
        <v>1.53305653E-2</v>
      </c>
      <c r="AJ392" s="18114">
        <v>1.55516432E-2</v>
      </c>
      <c r="AK392" s="18567">
        <v>2.212766E-2</v>
      </c>
      <c r="AL392" s="19020">
        <v>2.511244E-2</v>
      </c>
      <c r="AM392" s="19473">
        <v>2.3383770000000002E-2</v>
      </c>
      <c r="AS392" s="7752"/>
      <c r="AT392" s="7752"/>
      <c r="AV392" s="7758" t="str">
        <f t="shared" si="25"/>
        <v/>
      </c>
      <c r="AW392" s="7758" t="str">
        <f t="shared" si="24"/>
        <v/>
      </c>
    </row>
    <row r="393" spans="1:49" ht="15" x14ac:dyDescent="0.25">
      <c r="A393" s="8149" t="s">
        <v>922</v>
      </c>
      <c r="B393" s="8602" t="s">
        <v>706</v>
      </c>
      <c r="C393" s="9055" t="s">
        <v>706</v>
      </c>
      <c r="D393" s="9508" t="s">
        <v>472</v>
      </c>
      <c r="E393" s="9961" t="s">
        <v>877</v>
      </c>
      <c r="G393" s="10414" t="s">
        <v>920</v>
      </c>
      <c r="T393" s="10867">
        <v>30</v>
      </c>
      <c r="U393" s="11320">
        <v>41</v>
      </c>
      <c r="V393" s="11773">
        <v>86</v>
      </c>
      <c r="W393" s="12226">
        <v>71</v>
      </c>
      <c r="X393" s="12679">
        <v>44</v>
      </c>
      <c r="Y393" s="13132">
        <v>45</v>
      </c>
      <c r="Z393" s="13585">
        <v>43</v>
      </c>
      <c r="AA393" s="14038">
        <v>37</v>
      </c>
      <c r="AB393" s="14491">
        <v>59</v>
      </c>
      <c r="AC393" s="14944">
        <v>49</v>
      </c>
      <c r="AD393" s="15397">
        <v>58</v>
      </c>
      <c r="AE393" s="15850">
        <v>111</v>
      </c>
      <c r="AF393" s="16303">
        <v>77</v>
      </c>
      <c r="AG393" s="16756">
        <v>86</v>
      </c>
      <c r="AH393" s="17209">
        <v>140</v>
      </c>
      <c r="AI393" s="17662">
        <v>4.7908016999999997E-3</v>
      </c>
      <c r="AJ393" s="18115">
        <v>5.2816900999999999E-3</v>
      </c>
      <c r="AK393" s="18568">
        <v>1.0212769999999999E-2</v>
      </c>
      <c r="AL393" s="19021">
        <v>8.9955020000000007E-3</v>
      </c>
      <c r="AM393" s="19474">
        <v>8.9408530000000003E-3</v>
      </c>
      <c r="AS393" s="7752">
        <f t="shared" ref="AS393:AS405" si="26">SUM(T393:AA393)</f>
        <v>397</v>
      </c>
      <c r="AT393" s="7752">
        <f t="shared" ref="AT393:AT405" si="27">SUM(AF393:AM393)</f>
        <v>303.0382216168</v>
      </c>
      <c r="AV393" s="7758">
        <f t="shared" si="25"/>
        <v>2.4164467567567568E-4</v>
      </c>
      <c r="AW393" s="7758">
        <f t="shared" si="24"/>
        <v>0.76332045747304789</v>
      </c>
    </row>
    <row r="394" spans="1:49" ht="15" x14ac:dyDescent="0.25">
      <c r="A394" s="8150" t="s">
        <v>922</v>
      </c>
      <c r="B394" s="8603" t="s">
        <v>710</v>
      </c>
      <c r="C394" s="9056" t="s">
        <v>710</v>
      </c>
      <c r="D394" s="9509" t="s">
        <v>474</v>
      </c>
      <c r="E394" s="9962" t="s">
        <v>877</v>
      </c>
      <c r="G394" s="10415" t="s">
        <v>920</v>
      </c>
      <c r="T394" s="10868">
        <v>181</v>
      </c>
      <c r="U394" s="11321">
        <v>161</v>
      </c>
      <c r="V394" s="11774">
        <v>398</v>
      </c>
      <c r="W394" s="12227">
        <v>406</v>
      </c>
      <c r="X394" s="12680">
        <v>364</v>
      </c>
      <c r="Y394" s="13133">
        <v>503</v>
      </c>
      <c r="Z394" s="13586">
        <v>389</v>
      </c>
      <c r="AA394" s="14039">
        <v>349</v>
      </c>
      <c r="AB394" s="14492">
        <v>497</v>
      </c>
      <c r="AC394" s="14945">
        <v>403</v>
      </c>
      <c r="AD394" s="15398">
        <v>565</v>
      </c>
      <c r="AE394" s="15851">
        <v>884</v>
      </c>
      <c r="AF394" s="16304">
        <v>303</v>
      </c>
      <c r="AG394" s="16757">
        <v>355</v>
      </c>
      <c r="AH394" s="17210">
        <v>672</v>
      </c>
      <c r="AI394" s="17663">
        <v>8.6234429999999997E-3</v>
      </c>
      <c r="AJ394" s="18116">
        <v>9.0962440999999995E-3</v>
      </c>
      <c r="AK394" s="18569">
        <v>1.0496449999999999E-2</v>
      </c>
      <c r="AL394" s="19022">
        <v>2.9985010000000002E-3</v>
      </c>
      <c r="AM394" s="19475">
        <v>9.6286110000000005E-3</v>
      </c>
      <c r="AS394" s="7752">
        <f t="shared" si="26"/>
        <v>2751</v>
      </c>
      <c r="AT394" s="7752">
        <f t="shared" si="27"/>
        <v>1330.0408432490999</v>
      </c>
      <c r="AV394" s="7758">
        <f t="shared" si="25"/>
        <v>2.7589143266475644E-5</v>
      </c>
      <c r="AW394" s="7758">
        <f t="shared" si="24"/>
        <v>0.4834754064882224</v>
      </c>
    </row>
    <row r="395" spans="1:49" ht="15" x14ac:dyDescent="0.25">
      <c r="A395" s="8151" t="s">
        <v>922</v>
      </c>
      <c r="B395" s="8604" t="s">
        <v>711</v>
      </c>
      <c r="C395" s="9057" t="s">
        <v>711</v>
      </c>
      <c r="D395" s="9510" t="s">
        <v>474</v>
      </c>
      <c r="E395" s="9963" t="s">
        <v>877</v>
      </c>
      <c r="G395" s="10416" t="s">
        <v>920</v>
      </c>
      <c r="T395" s="10869">
        <v>21</v>
      </c>
      <c r="U395" s="11322">
        <v>18</v>
      </c>
      <c r="V395" s="11775">
        <v>73</v>
      </c>
      <c r="W395" s="12228">
        <v>54</v>
      </c>
      <c r="X395" s="12681">
        <v>59</v>
      </c>
      <c r="Y395" s="13134">
        <v>118</v>
      </c>
      <c r="Z395" s="13587">
        <v>95</v>
      </c>
      <c r="AA395" s="14040">
        <v>97</v>
      </c>
      <c r="AB395" s="14493">
        <v>179</v>
      </c>
      <c r="AC395" s="14946">
        <v>111</v>
      </c>
      <c r="AD395" s="15399">
        <v>179</v>
      </c>
      <c r="AE395" s="15852">
        <v>240</v>
      </c>
      <c r="AF395" s="16305">
        <v>146</v>
      </c>
      <c r="AG395" s="16758">
        <v>218</v>
      </c>
      <c r="AH395" s="17211">
        <v>253</v>
      </c>
      <c r="AI395" s="17664">
        <v>4.1520280999999999E-3</v>
      </c>
      <c r="AJ395" s="18117">
        <v>7.6291079999999999E-3</v>
      </c>
      <c r="AK395" s="18570">
        <v>1.1914889999999999E-2</v>
      </c>
      <c r="AL395" s="19023">
        <v>8.2458770000000004E-3</v>
      </c>
      <c r="AM395" s="19476">
        <v>7.5653370000000001E-3</v>
      </c>
      <c r="AS395" s="7752">
        <f t="shared" si="26"/>
        <v>535</v>
      </c>
      <c r="AT395" s="7752">
        <f t="shared" si="27"/>
        <v>617.03950724009985</v>
      </c>
      <c r="AV395" s="7758">
        <f t="shared" si="25"/>
        <v>7.7993164948453615E-5</v>
      </c>
      <c r="AW395" s="7758">
        <f t="shared" si="24"/>
        <v>1.153344873345981</v>
      </c>
    </row>
    <row r="396" spans="1:49" ht="15" x14ac:dyDescent="0.25">
      <c r="A396" s="8152" t="s">
        <v>922</v>
      </c>
      <c r="B396" s="8605" t="s">
        <v>718</v>
      </c>
      <c r="C396" s="9058" t="s">
        <v>718</v>
      </c>
      <c r="D396" s="9511" t="s">
        <v>475</v>
      </c>
      <c r="E396" s="9964" t="s">
        <v>877</v>
      </c>
      <c r="G396" s="10417" t="s">
        <v>920</v>
      </c>
      <c r="T396" s="10870"/>
      <c r="U396" s="11323"/>
      <c r="V396" s="11776"/>
      <c r="W396" s="12229"/>
      <c r="X396" s="12682">
        <v>34</v>
      </c>
      <c r="Y396" s="13135">
        <v>48</v>
      </c>
      <c r="Z396" s="13588">
        <v>39</v>
      </c>
      <c r="AA396" s="14041">
        <v>60</v>
      </c>
      <c r="AB396" s="14494">
        <v>83</v>
      </c>
      <c r="AC396" s="14947">
        <v>61</v>
      </c>
      <c r="AD396" s="15400">
        <v>129</v>
      </c>
      <c r="AE396" s="15853">
        <v>179</v>
      </c>
      <c r="AF396" s="16306">
        <v>33</v>
      </c>
      <c r="AG396" s="16759">
        <v>67</v>
      </c>
      <c r="AH396" s="17212">
        <v>116</v>
      </c>
      <c r="AI396" s="17665">
        <v>2.8744809999999999E-3</v>
      </c>
      <c r="AJ396" s="18118">
        <v>4.4014084999999996E-3</v>
      </c>
      <c r="AK396" s="18571">
        <v>3.1205669999999999E-3</v>
      </c>
      <c r="AL396" s="19024">
        <v>2.9985010000000002E-3</v>
      </c>
      <c r="AM396" s="19477">
        <v>1.7193950000000001E-3</v>
      </c>
      <c r="AS396" s="7752">
        <f t="shared" si="26"/>
        <v>181</v>
      </c>
      <c r="AT396" s="7752">
        <f t="shared" si="27"/>
        <v>216.01511435250001</v>
      </c>
      <c r="AV396" s="7758">
        <f t="shared" si="25"/>
        <v>2.8656583333333336E-5</v>
      </c>
      <c r="AW396" s="7758">
        <f t="shared" si="24"/>
        <v>1.1934536704558012</v>
      </c>
    </row>
    <row r="397" spans="1:49" ht="15" x14ac:dyDescent="0.25">
      <c r="A397" s="8153" t="s">
        <v>922</v>
      </c>
      <c r="B397" s="8606" t="s">
        <v>719</v>
      </c>
      <c r="C397" s="9059" t="s">
        <v>719</v>
      </c>
      <c r="D397" s="9512" t="s">
        <v>475</v>
      </c>
      <c r="E397" s="9965" t="s">
        <v>877</v>
      </c>
      <c r="G397" s="10418" t="s">
        <v>920</v>
      </c>
      <c r="T397" s="10871">
        <v>5.0377829999999997E-3</v>
      </c>
      <c r="U397" s="11324">
        <v>3.7220840000000001E-3</v>
      </c>
      <c r="V397" s="11777">
        <v>5.2410900000000003E-3</v>
      </c>
      <c r="W397" s="12230">
        <v>3.3311130000000001E-3</v>
      </c>
      <c r="X397" s="12683">
        <v>2.4570019999999998E-3</v>
      </c>
      <c r="Y397" s="13136">
        <v>1.798561E-3</v>
      </c>
      <c r="Z397" s="13589">
        <v>2.1310600000000002E-3</v>
      </c>
      <c r="AA397" s="14042">
        <v>9.5739589999999997E-4</v>
      </c>
      <c r="AB397" s="14495">
        <v>3.180662E-4</v>
      </c>
      <c r="AC397" s="14948">
        <v>2.178649E-3</v>
      </c>
      <c r="AD397" s="15401">
        <v>6.1728399999999998E-3</v>
      </c>
      <c r="AE397" s="15854">
        <v>8.4313724999999992E-3</v>
      </c>
      <c r="AF397" s="16307">
        <v>1.49812734E-2</v>
      </c>
      <c r="AG397" s="16760">
        <v>1.0771219300000001E-2</v>
      </c>
      <c r="AH397" s="17213">
        <v>1.05053947E-2</v>
      </c>
      <c r="AI397" s="17666">
        <v>3.8326413E-3</v>
      </c>
      <c r="AJ397" s="18119">
        <v>4.1079812000000002E-3</v>
      </c>
      <c r="AK397" s="18572">
        <v>3.9716309999999998E-3</v>
      </c>
      <c r="AL397" s="19025">
        <v>3.7481260000000001E-3</v>
      </c>
      <c r="AM397" s="19478">
        <v>5.1581839999999997E-3</v>
      </c>
      <c r="AS397" s="7752"/>
      <c r="AT397" s="7752"/>
      <c r="AV397" s="7758">
        <f t="shared" si="25"/>
        <v>5.3877230934454596</v>
      </c>
      <c r="AW397" s="7758" t="str">
        <f t="shared" si="24"/>
        <v/>
      </c>
    </row>
    <row r="398" spans="1:49" ht="15" x14ac:dyDescent="0.25">
      <c r="A398" s="8154" t="s">
        <v>922</v>
      </c>
      <c r="B398" s="8607" t="s">
        <v>720</v>
      </c>
      <c r="C398" s="9060" t="s">
        <v>720</v>
      </c>
      <c r="D398" s="9513" t="s">
        <v>475</v>
      </c>
      <c r="E398" s="9966" t="s">
        <v>877</v>
      </c>
      <c r="G398" s="10419" t="s">
        <v>920</v>
      </c>
      <c r="T398" s="10872">
        <v>2.6448360000000001E-2</v>
      </c>
      <c r="U398" s="11325">
        <v>1.736973E-2</v>
      </c>
      <c r="V398" s="11778">
        <v>1.9392030000000001E-2</v>
      </c>
      <c r="W398" s="12231">
        <v>2.5316459999999999E-2</v>
      </c>
      <c r="X398" s="12684">
        <v>1.535627E-2</v>
      </c>
      <c r="Y398" s="13137">
        <v>1.1870500000000001E-2</v>
      </c>
      <c r="Z398" s="13590">
        <v>1.4917420000000001E-2</v>
      </c>
      <c r="AA398" s="14043">
        <v>1.6275729999999999E-2</v>
      </c>
      <c r="AB398" s="14496">
        <v>1.0814249999999999E-2</v>
      </c>
      <c r="AC398" s="14949">
        <v>9.1503269999999998E-3</v>
      </c>
      <c r="AD398" s="15402">
        <v>1.7832649999999999E-2</v>
      </c>
      <c r="AE398" s="15855">
        <v>1.64705882E-2</v>
      </c>
      <c r="AF398" s="16308">
        <v>1.18601748E-2</v>
      </c>
      <c r="AG398" s="16761">
        <v>1.2925463200000001E-2</v>
      </c>
      <c r="AH398" s="17214">
        <v>1.2492901799999999E-2</v>
      </c>
      <c r="AI398" s="17667">
        <v>4.7908016999999997E-3</v>
      </c>
      <c r="AJ398" s="18120">
        <v>1.37910798E-2</v>
      </c>
      <c r="AK398" s="18573">
        <v>7.3758870000000002E-3</v>
      </c>
      <c r="AL398" s="19026">
        <v>7.1214390000000002E-3</v>
      </c>
      <c r="AM398" s="19479">
        <v>1.169188E-2</v>
      </c>
      <c r="AS398" s="7752"/>
      <c r="AT398" s="7752"/>
      <c r="AV398" s="7758">
        <f t="shared" si="25"/>
        <v>0.71836286298679086</v>
      </c>
      <c r="AW398" s="7758" t="str">
        <f t="shared" si="24"/>
        <v/>
      </c>
    </row>
    <row r="399" spans="1:49" ht="15" x14ac:dyDescent="0.25">
      <c r="A399" s="8155" t="s">
        <v>922</v>
      </c>
      <c r="B399" s="8608" t="s">
        <v>722</v>
      </c>
      <c r="C399" s="9061" t="s">
        <v>722</v>
      </c>
      <c r="D399" s="9514" t="s">
        <v>477</v>
      </c>
      <c r="E399" s="9967" t="s">
        <v>877</v>
      </c>
      <c r="G399" s="10420" t="s">
        <v>920</v>
      </c>
      <c r="T399" s="10873">
        <v>5.0377829999999997E-3</v>
      </c>
      <c r="U399" s="11326">
        <v>3.7220840000000001E-3</v>
      </c>
      <c r="V399" s="11779">
        <v>7.3375259999999996E-3</v>
      </c>
      <c r="W399" s="12232">
        <v>8.6608929999999994E-3</v>
      </c>
      <c r="X399" s="12685">
        <v>3.685504E-3</v>
      </c>
      <c r="Y399" s="13138">
        <v>9.3525180000000006E-3</v>
      </c>
      <c r="Z399" s="13591">
        <v>1.172083E-2</v>
      </c>
      <c r="AA399" s="14044">
        <v>7.1804690000000001E-3</v>
      </c>
      <c r="AB399" s="14497">
        <v>6.679389E-3</v>
      </c>
      <c r="AC399" s="14950">
        <v>9.5860570000000003E-3</v>
      </c>
      <c r="AD399" s="15403">
        <v>1.6460909999999999E-2</v>
      </c>
      <c r="AE399" s="15856">
        <v>1.1960784299999999E-2</v>
      </c>
      <c r="AF399" s="16309">
        <v>2.2471910099999999E-2</v>
      </c>
      <c r="AG399" s="16762">
        <v>2.1542438600000002E-2</v>
      </c>
      <c r="AH399" s="17215">
        <v>1.6467915999999999E-2</v>
      </c>
      <c r="AI399" s="17668">
        <v>6.3877355E-3</v>
      </c>
      <c r="AJ399" s="18121">
        <v>1.0563380299999999E-2</v>
      </c>
      <c r="AK399" s="18574">
        <v>1.0496449999999999E-2</v>
      </c>
      <c r="AL399" s="19027">
        <v>1.2743630000000001E-2</v>
      </c>
      <c r="AM399" s="19480">
        <v>1.30674E-2</v>
      </c>
      <c r="AS399" s="7752"/>
      <c r="AT399" s="7752"/>
      <c r="AV399" s="7758">
        <f t="shared" si="25"/>
        <v>1.8198532714227997</v>
      </c>
      <c r="AW399" s="7758" t="str">
        <f t="shared" si="24"/>
        <v/>
      </c>
    </row>
    <row r="400" spans="1:49" ht="15" x14ac:dyDescent="0.25">
      <c r="A400" s="8156" t="s">
        <v>922</v>
      </c>
      <c r="B400" s="8609" t="s">
        <v>723</v>
      </c>
      <c r="C400" s="9062" t="s">
        <v>723</v>
      </c>
      <c r="D400" s="9515" t="s">
        <v>477</v>
      </c>
      <c r="E400" s="9968" t="s">
        <v>877</v>
      </c>
      <c r="G400" s="10421" t="s">
        <v>920</v>
      </c>
      <c r="T400" s="10874"/>
      <c r="U400" s="11327"/>
      <c r="V400" s="11780"/>
      <c r="W400" s="12233"/>
      <c r="X400" s="12686">
        <v>3.0712529999999999E-3</v>
      </c>
      <c r="Y400" s="13139">
        <v>1.079137E-3</v>
      </c>
      <c r="Z400" s="13592">
        <v>2.1310600000000002E-3</v>
      </c>
      <c r="AA400" s="14045">
        <v>4.7869790000000002E-3</v>
      </c>
      <c r="AB400" s="14498">
        <v>9.5419850000000002E-4</v>
      </c>
      <c r="AC400" s="14951">
        <v>3.0501090000000001E-3</v>
      </c>
      <c r="AD400" s="15404">
        <v>4.8010969999999998E-3</v>
      </c>
      <c r="AE400" s="15857">
        <v>2.7450980000000001E-3</v>
      </c>
      <c r="AF400" s="16310">
        <v>6.2421969999999999E-4</v>
      </c>
      <c r="AG400" s="16763">
        <v>2.1542439E-3</v>
      </c>
      <c r="AH400" s="17216">
        <v>2.5553663E-3</v>
      </c>
      <c r="AI400" s="17669">
        <v>9.9009900999999997E-3</v>
      </c>
      <c r="AJ400" s="18122">
        <v>4.9882629000000001E-3</v>
      </c>
      <c r="AK400" s="18575">
        <v>7.0921990000000004E-3</v>
      </c>
      <c r="AL400" s="19028">
        <v>5.9970010000000001E-3</v>
      </c>
      <c r="AM400" s="19481">
        <v>1.2379640000000001E-2</v>
      </c>
      <c r="AS400" s="7753"/>
      <c r="AT400" s="7753"/>
      <c r="AV400" s="7758">
        <f t="shared" si="25"/>
        <v>2.5861070207327002</v>
      </c>
      <c r="AW400" s="7758" t="str">
        <f t="shared" si="24"/>
        <v/>
      </c>
    </row>
    <row r="401" spans="1:49" ht="15" x14ac:dyDescent="0.25">
      <c r="A401" s="8157" t="s">
        <v>922</v>
      </c>
      <c r="B401" s="8610" t="s">
        <v>707</v>
      </c>
      <c r="C401" s="9063" t="s">
        <v>707</v>
      </c>
      <c r="D401" s="9516" t="s">
        <v>469</v>
      </c>
      <c r="E401" s="9969" t="s">
        <v>878</v>
      </c>
      <c r="G401" s="10422" t="s">
        <v>919</v>
      </c>
      <c r="T401" s="10875">
        <v>327</v>
      </c>
      <c r="U401" s="11328">
        <v>329</v>
      </c>
      <c r="V401" s="11781">
        <v>681</v>
      </c>
      <c r="W401" s="12234">
        <v>485</v>
      </c>
      <c r="X401" s="12687">
        <v>685</v>
      </c>
      <c r="Y401" s="13140">
        <v>1238</v>
      </c>
      <c r="Z401" s="13593">
        <v>785</v>
      </c>
      <c r="AA401" s="14046">
        <v>933</v>
      </c>
      <c r="AB401" s="14499">
        <v>1541</v>
      </c>
      <c r="AC401" s="14952">
        <v>1087</v>
      </c>
      <c r="AD401" s="15405">
        <v>1290</v>
      </c>
      <c r="AE401" s="15858">
        <v>2456</v>
      </c>
      <c r="AF401" s="16311">
        <v>765</v>
      </c>
      <c r="AG401" s="16764">
        <v>1117</v>
      </c>
      <c r="AH401" s="17217">
        <v>1717</v>
      </c>
      <c r="AI401" s="17670">
        <v>1581</v>
      </c>
      <c r="AJ401" s="18123">
        <v>1414</v>
      </c>
      <c r="AK401" s="18576">
        <v>2</v>
      </c>
      <c r="AL401" s="19029">
        <v>16</v>
      </c>
      <c r="AM401" s="19482">
        <v>12</v>
      </c>
      <c r="AS401" s="7754">
        <f t="shared" si="26"/>
        <v>5463</v>
      </c>
      <c r="AT401" s="7754">
        <f t="shared" si="27"/>
        <v>6624</v>
      </c>
      <c r="AV401" s="7758">
        <f t="shared" si="25"/>
        <v>1.2861736334405145E-2</v>
      </c>
      <c r="AW401" s="7758">
        <f t="shared" si="24"/>
        <v>1.2125205930807248</v>
      </c>
    </row>
    <row r="402" spans="1:49" ht="15" x14ac:dyDescent="0.25">
      <c r="A402" s="8158" t="s">
        <v>922</v>
      </c>
      <c r="B402" s="8611" t="s">
        <v>708</v>
      </c>
      <c r="C402" s="9064" t="s">
        <v>708</v>
      </c>
      <c r="D402" s="9517" t="s">
        <v>469</v>
      </c>
      <c r="E402" s="9970" t="s">
        <v>878</v>
      </c>
      <c r="G402" s="10423" t="s">
        <v>919</v>
      </c>
      <c r="T402" s="10876">
        <v>8</v>
      </c>
      <c r="U402" s="11329">
        <v>4</v>
      </c>
      <c r="V402" s="11782">
        <v>18</v>
      </c>
      <c r="W402" s="12235">
        <v>11</v>
      </c>
      <c r="X402" s="12688">
        <v>10</v>
      </c>
      <c r="Y402" s="13141">
        <v>20</v>
      </c>
      <c r="Z402" s="13594">
        <v>14</v>
      </c>
      <c r="AA402" s="14047">
        <v>12</v>
      </c>
      <c r="AB402" s="14500">
        <v>10</v>
      </c>
      <c r="AC402" s="14953">
        <v>49</v>
      </c>
      <c r="AD402" s="15406">
        <v>58</v>
      </c>
      <c r="AE402" s="15859">
        <v>111</v>
      </c>
      <c r="AF402" s="16312">
        <v>77</v>
      </c>
      <c r="AG402" s="16765">
        <v>86</v>
      </c>
      <c r="AH402" s="17218">
        <v>140</v>
      </c>
      <c r="AI402" s="17671">
        <v>129</v>
      </c>
      <c r="AJ402" s="18124">
        <v>80</v>
      </c>
      <c r="AK402" s="18577">
        <v>72</v>
      </c>
      <c r="AL402" s="19030">
        <v>72</v>
      </c>
      <c r="AM402" s="19483">
        <v>77</v>
      </c>
      <c r="AS402" s="7755"/>
      <c r="AT402" s="7755"/>
      <c r="AV402" s="7758">
        <f t="shared" si="25"/>
        <v>6.416666666666667</v>
      </c>
      <c r="AW402" s="7758" t="str">
        <f t="shared" si="24"/>
        <v/>
      </c>
    </row>
    <row r="403" spans="1:49" ht="15" x14ac:dyDescent="0.25">
      <c r="A403" s="8159" t="s">
        <v>922</v>
      </c>
      <c r="B403" s="8612" t="s">
        <v>709</v>
      </c>
      <c r="C403" s="9065" t="s">
        <v>709</v>
      </c>
      <c r="D403" s="9518" t="s">
        <v>469</v>
      </c>
      <c r="E403" s="9971" t="s">
        <v>878</v>
      </c>
      <c r="G403" s="10424" t="s">
        <v>919</v>
      </c>
      <c r="T403" s="10877">
        <v>232</v>
      </c>
      <c r="U403" s="11330">
        <v>220</v>
      </c>
      <c r="V403" s="11783">
        <v>557</v>
      </c>
      <c r="W403" s="12236">
        <v>531</v>
      </c>
      <c r="X403" s="12689">
        <v>501</v>
      </c>
      <c r="Y403" s="13142">
        <v>714</v>
      </c>
      <c r="Z403" s="13595">
        <v>566</v>
      </c>
      <c r="AA403" s="14048">
        <v>543</v>
      </c>
      <c r="AB403" s="14501">
        <v>818</v>
      </c>
      <c r="AC403" s="14954">
        <v>624</v>
      </c>
      <c r="AD403" s="15407">
        <v>931</v>
      </c>
      <c r="AE403" s="15860">
        <v>1414</v>
      </c>
      <c r="AF403" s="16313">
        <v>559</v>
      </c>
      <c r="AG403" s="16766">
        <v>726</v>
      </c>
      <c r="AH403" s="17219">
        <v>1181</v>
      </c>
      <c r="AI403" s="17672">
        <v>1122</v>
      </c>
      <c r="AJ403" s="18125">
        <v>46</v>
      </c>
      <c r="AK403" s="18578">
        <v>130</v>
      </c>
      <c r="AL403" s="19031">
        <v>92</v>
      </c>
      <c r="AM403" s="19484">
        <v>110</v>
      </c>
      <c r="AS403" s="7754">
        <f t="shared" si="26"/>
        <v>3864</v>
      </c>
      <c r="AT403" s="7754">
        <f t="shared" si="27"/>
        <v>3966</v>
      </c>
      <c r="AV403" s="7758">
        <f t="shared" si="25"/>
        <v>0.20257826887661143</v>
      </c>
      <c r="AW403" s="7758">
        <f t="shared" si="24"/>
        <v>1.0263975155279503</v>
      </c>
    </row>
    <row r="404" spans="1:49" ht="15" x14ac:dyDescent="0.25">
      <c r="A404" s="8160" t="s">
        <v>922</v>
      </c>
      <c r="B404" s="8613" t="s">
        <v>700</v>
      </c>
      <c r="C404" s="9066" t="s">
        <v>700</v>
      </c>
      <c r="D404" s="9519" t="s">
        <v>469</v>
      </c>
      <c r="E404" s="9972" t="s">
        <v>878</v>
      </c>
      <c r="G404" s="10425" t="s">
        <v>919</v>
      </c>
      <c r="T404" s="10878">
        <v>12</v>
      </c>
      <c r="U404" s="11331">
        <v>25</v>
      </c>
      <c r="V404" s="11784">
        <v>43</v>
      </c>
      <c r="W404" s="12237">
        <v>28</v>
      </c>
      <c r="X404" s="12690">
        <v>34</v>
      </c>
      <c r="Y404" s="13143">
        <v>25</v>
      </c>
      <c r="Z404" s="13596">
        <v>29</v>
      </c>
      <c r="AA404" s="14049">
        <v>25</v>
      </c>
      <c r="AB404" s="14502">
        <v>49</v>
      </c>
      <c r="AC404" s="14955">
        <v>2.3965139999999999E-2</v>
      </c>
      <c r="AD404" s="15408">
        <v>4.5267490000000001E-2</v>
      </c>
      <c r="AE404" s="15861">
        <v>3.9607839999999998E-2</v>
      </c>
      <c r="AF404" s="16314">
        <v>4.9937580000000002E-2</v>
      </c>
      <c r="AG404" s="16767">
        <v>4.7393364899999998E-2</v>
      </c>
      <c r="AH404" s="17220">
        <v>4.2021578599999998E-2</v>
      </c>
      <c r="AI404" s="17673">
        <v>5.1101884399999999E-2</v>
      </c>
      <c r="AJ404" s="18126">
        <v>5.3697183099999997E-2</v>
      </c>
      <c r="AK404" s="18579">
        <v>4.7659569999999998E-2</v>
      </c>
      <c r="AL404" s="19032">
        <v>6.1094450000000002E-2</v>
      </c>
      <c r="AM404" s="19485">
        <v>7.7028890000000003E-2</v>
      </c>
      <c r="AS404" s="7755"/>
      <c r="AT404" s="7755"/>
      <c r="AV404" s="7758">
        <f t="shared" si="25"/>
        <v>3.0811556000000001E-3</v>
      </c>
      <c r="AW404" s="7758" t="str">
        <f t="shared" si="24"/>
        <v/>
      </c>
    </row>
    <row r="405" spans="1:49" ht="15" x14ac:dyDescent="0.25">
      <c r="A405" s="8161" t="s">
        <v>922</v>
      </c>
      <c r="B405" s="8614" t="s">
        <v>725</v>
      </c>
      <c r="C405" s="9067" t="s">
        <v>725</v>
      </c>
      <c r="D405" s="9520" t="s">
        <v>469</v>
      </c>
      <c r="E405" s="9973" t="s">
        <v>878</v>
      </c>
      <c r="G405" s="10426" t="s">
        <v>919</v>
      </c>
      <c r="T405" s="10879">
        <v>10</v>
      </c>
      <c r="U405" s="11332">
        <v>12</v>
      </c>
      <c r="V405" s="11785">
        <v>25</v>
      </c>
      <c r="W405" s="12238">
        <v>32</v>
      </c>
      <c r="X405" s="12691">
        <v>1186</v>
      </c>
      <c r="Y405" s="13144">
        <v>1952</v>
      </c>
      <c r="Z405" s="13597">
        <v>1351</v>
      </c>
      <c r="AA405" s="14050">
        <v>1476</v>
      </c>
      <c r="AB405" s="14503">
        <v>2359</v>
      </c>
      <c r="AC405" s="14956">
        <v>1711</v>
      </c>
      <c r="AD405" s="15409">
        <v>2221</v>
      </c>
      <c r="AE405" s="15862">
        <v>3870</v>
      </c>
      <c r="AF405" s="16315">
        <v>1324</v>
      </c>
      <c r="AG405" s="16768">
        <v>1843</v>
      </c>
      <c r="AH405" s="17221">
        <v>2898</v>
      </c>
      <c r="AI405" s="17674">
        <v>2703</v>
      </c>
      <c r="AJ405" s="18127">
        <v>3247</v>
      </c>
      <c r="AK405" s="18580">
        <v>3336</v>
      </c>
      <c r="AL405" s="19033">
        <v>2560</v>
      </c>
      <c r="AM405" s="19486">
        <v>2788</v>
      </c>
      <c r="AS405" s="7756">
        <f t="shared" si="26"/>
        <v>6044</v>
      </c>
      <c r="AT405" s="7756">
        <f t="shared" si="27"/>
        <v>20699</v>
      </c>
      <c r="AV405" s="7757">
        <f>IFERROR(AM405/AA405,"")</f>
        <v>1.8888888888888888</v>
      </c>
      <c r="AW405" s="7757">
        <f>IFERROR(AT405/AS405,"")</f>
        <v>3.4247187293183323</v>
      </c>
    </row>
    <row r="406" spans="1:49" ht="15" x14ac:dyDescent="0.25">
      <c r="A406" s="8162" t="s">
        <v>922</v>
      </c>
      <c r="B406" s="8615" t="s">
        <v>712</v>
      </c>
      <c r="C406" s="9068" t="s">
        <v>712</v>
      </c>
      <c r="D406" s="9521" t="s">
        <v>468</v>
      </c>
      <c r="E406" s="9974" t="s">
        <v>878</v>
      </c>
      <c r="G406" s="10427" t="s">
        <v>919</v>
      </c>
      <c r="T406" s="10880">
        <v>30</v>
      </c>
      <c r="U406" s="11333">
        <v>41</v>
      </c>
      <c r="V406" s="11786">
        <v>116</v>
      </c>
      <c r="W406" s="12239">
        <v>69</v>
      </c>
      <c r="X406" s="12692">
        <v>77</v>
      </c>
      <c r="Y406" s="13145">
        <v>95</v>
      </c>
      <c r="Z406" s="13598">
        <v>41</v>
      </c>
      <c r="AA406" s="14051">
        <v>56</v>
      </c>
      <c r="AB406" s="14504">
        <v>49</v>
      </c>
      <c r="AC406" s="14957">
        <v>91</v>
      </c>
      <c r="AD406" s="15410">
        <v>110</v>
      </c>
      <c r="AE406" s="15863">
        <v>184</v>
      </c>
      <c r="AF406" s="16316">
        <v>30</v>
      </c>
      <c r="AG406" s="16769">
        <v>49</v>
      </c>
      <c r="AH406" s="17222">
        <v>93</v>
      </c>
      <c r="AI406" s="17675">
        <v>84</v>
      </c>
      <c r="AJ406" s="18128">
        <v>117</v>
      </c>
      <c r="AK406" s="18581">
        <v>93</v>
      </c>
      <c r="AL406" s="19034">
        <v>67</v>
      </c>
      <c r="AM406" s="19487">
        <v>64</v>
      </c>
      <c r="AS406" s="7757"/>
      <c r="AT406" s="7757"/>
      <c r="AV406" s="7757"/>
      <c r="AW406" s="7757" t="str">
        <f t="shared" si="24"/>
        <v/>
      </c>
    </row>
    <row r="407" spans="1:49" ht="15" x14ac:dyDescent="0.25">
      <c r="A407" s="8163" t="s">
        <v>922</v>
      </c>
      <c r="B407" s="8616" t="s">
        <v>713</v>
      </c>
      <c r="C407" s="9069" t="s">
        <v>713</v>
      </c>
      <c r="D407" s="9522" t="s">
        <v>468</v>
      </c>
      <c r="E407" s="9975" t="s">
        <v>878</v>
      </c>
      <c r="G407" s="10428" t="s">
        <v>919</v>
      </c>
      <c r="T407" s="10881"/>
      <c r="U407" s="11334"/>
      <c r="V407" s="11787"/>
      <c r="W407" s="12240"/>
      <c r="X407" s="12693"/>
      <c r="Y407" s="13146"/>
      <c r="Z407" s="13599"/>
      <c r="AA407" s="14052"/>
      <c r="AB407" s="14505"/>
      <c r="AC407" s="14958"/>
      <c r="AD407" s="15411"/>
      <c r="AE407" s="15864"/>
      <c r="AF407" s="16317"/>
      <c r="AG407" s="16770"/>
      <c r="AH407" s="17223"/>
      <c r="AI407" s="17676"/>
      <c r="AJ407" s="18129"/>
      <c r="AK407" s="18582"/>
      <c r="AL407" s="19035"/>
      <c r="AM407" s="19488">
        <v>1</v>
      </c>
    </row>
    <row r="408" spans="1:49" ht="15" x14ac:dyDescent="0.25">
      <c r="A408" s="8164" t="s">
        <v>922</v>
      </c>
      <c r="B408" s="8617" t="s">
        <v>714</v>
      </c>
      <c r="C408" s="9070" t="s">
        <v>714</v>
      </c>
      <c r="D408" s="9523" t="s">
        <v>468</v>
      </c>
      <c r="E408" s="9976" t="s">
        <v>878</v>
      </c>
      <c r="G408" s="10429" t="s">
        <v>919</v>
      </c>
      <c r="T408" s="10882"/>
      <c r="U408" s="11335"/>
      <c r="V408" s="11788"/>
      <c r="W408" s="12241"/>
      <c r="X408" s="12694"/>
      <c r="Y408" s="13147">
        <v>166</v>
      </c>
      <c r="Z408" s="13600">
        <v>115</v>
      </c>
      <c r="AA408" s="14053">
        <v>116</v>
      </c>
      <c r="AB408" s="14506">
        <v>152</v>
      </c>
      <c r="AC408" s="14959">
        <v>119</v>
      </c>
      <c r="AD408" s="15412">
        <v>156</v>
      </c>
      <c r="AE408" s="15865">
        <v>230</v>
      </c>
      <c r="AF408" s="16318">
        <v>54</v>
      </c>
      <c r="AG408" s="16771">
        <v>68</v>
      </c>
      <c r="AH408" s="17224">
        <v>122</v>
      </c>
      <c r="AI408" s="17677">
        <v>93</v>
      </c>
      <c r="AJ408" s="18130">
        <v>781</v>
      </c>
      <c r="AK408" s="18583">
        <v>99</v>
      </c>
      <c r="AL408" s="19036">
        <v>78</v>
      </c>
      <c r="AM408" s="19489">
        <v>89</v>
      </c>
    </row>
    <row r="409" spans="1:49" ht="15" x14ac:dyDescent="0.25">
      <c r="A409" s="8165" t="s">
        <v>922</v>
      </c>
      <c r="B409" s="8618" t="s">
        <v>715</v>
      </c>
      <c r="C409" s="9071" t="s">
        <v>715</v>
      </c>
      <c r="D409" s="9524" t="s">
        <v>468</v>
      </c>
      <c r="E409" s="9977" t="s">
        <v>878</v>
      </c>
      <c r="G409" s="10430" t="s">
        <v>919</v>
      </c>
      <c r="T409" s="10883"/>
      <c r="U409" s="11336"/>
      <c r="V409" s="11789"/>
      <c r="W409" s="12242"/>
      <c r="X409" s="12695"/>
      <c r="Y409" s="13148">
        <v>59</v>
      </c>
      <c r="Z409" s="13601">
        <v>59</v>
      </c>
      <c r="AA409" s="14054">
        <v>56</v>
      </c>
      <c r="AB409" s="14507">
        <v>111</v>
      </c>
      <c r="AC409" s="14960">
        <v>110</v>
      </c>
      <c r="AD409" s="15413">
        <v>203</v>
      </c>
      <c r="AE409" s="15866">
        <v>344</v>
      </c>
      <c r="AF409" s="16319">
        <v>201</v>
      </c>
      <c r="AG409" s="16772">
        <v>205</v>
      </c>
      <c r="AH409" s="17225">
        <v>404</v>
      </c>
      <c r="AI409" s="17678">
        <v>415</v>
      </c>
      <c r="AJ409" s="18131">
        <v>396</v>
      </c>
      <c r="AK409" s="18584">
        <v>752</v>
      </c>
      <c r="AL409" s="19037">
        <v>415</v>
      </c>
      <c r="AM409" s="19490">
        <v>400</v>
      </c>
    </row>
    <row r="410" spans="1:49" ht="15" x14ac:dyDescent="0.25">
      <c r="A410" s="8166" t="s">
        <v>922</v>
      </c>
      <c r="B410" s="8619" t="s">
        <v>716</v>
      </c>
      <c r="C410" s="9072" t="s">
        <v>716</v>
      </c>
      <c r="D410" s="9525" t="s">
        <v>468</v>
      </c>
      <c r="E410" s="9978" t="s">
        <v>878</v>
      </c>
      <c r="G410" s="10431" t="s">
        <v>919</v>
      </c>
      <c r="T410" s="10884"/>
      <c r="U410" s="11337"/>
      <c r="V410" s="11790"/>
      <c r="W410" s="12243"/>
      <c r="X410" s="12696"/>
      <c r="Y410" s="13149">
        <v>91</v>
      </c>
      <c r="Z410" s="13602">
        <v>83</v>
      </c>
      <c r="AA410" s="14055">
        <v>61</v>
      </c>
      <c r="AB410" s="14508">
        <v>121</v>
      </c>
      <c r="AC410" s="14961">
        <v>83</v>
      </c>
      <c r="AD410" s="15414">
        <v>96</v>
      </c>
      <c r="AE410" s="15867">
        <v>126</v>
      </c>
      <c r="AF410" s="16320">
        <v>18</v>
      </c>
      <c r="AG410" s="16773">
        <v>33</v>
      </c>
      <c r="AH410" s="17226">
        <v>53</v>
      </c>
      <c r="AI410" s="17679">
        <v>58</v>
      </c>
      <c r="AJ410" s="18132">
        <v>48</v>
      </c>
      <c r="AK410" s="18585">
        <v>40</v>
      </c>
      <c r="AL410" s="19038">
        <v>41</v>
      </c>
      <c r="AM410" s="19491">
        <v>52</v>
      </c>
    </row>
    <row r="411" spans="1:49" ht="15" x14ac:dyDescent="0.25">
      <c r="A411" s="8167" t="s">
        <v>922</v>
      </c>
      <c r="B411" s="8620" t="s">
        <v>717</v>
      </c>
      <c r="C411" s="9073" t="s">
        <v>717</v>
      </c>
      <c r="D411" s="9526" t="s">
        <v>468</v>
      </c>
      <c r="E411" s="9979" t="s">
        <v>878</v>
      </c>
      <c r="G411" s="10432" t="s">
        <v>919</v>
      </c>
      <c r="T411" s="10885"/>
      <c r="U411" s="11338"/>
      <c r="V411" s="11791"/>
      <c r="W411" s="12244"/>
      <c r="X411" s="12697"/>
      <c r="Y411" s="13150"/>
      <c r="Z411" s="13603"/>
      <c r="AA411" s="14056"/>
      <c r="AB411" s="14509"/>
      <c r="AC411" s="14962"/>
      <c r="AD411" s="15415"/>
      <c r="AE411" s="15868"/>
      <c r="AF411" s="16321"/>
      <c r="AG411" s="16774"/>
      <c r="AH411" s="17227"/>
      <c r="AI411" s="17680"/>
      <c r="AJ411" s="18133"/>
      <c r="AK411" s="18586"/>
      <c r="AL411" s="19039">
        <v>4</v>
      </c>
      <c r="AM411" s="19492">
        <v>30</v>
      </c>
    </row>
    <row r="412" spans="1:49" ht="15" x14ac:dyDescent="0.25">
      <c r="A412" s="8168" t="s">
        <v>922</v>
      </c>
      <c r="B412" s="8621" t="s">
        <v>700</v>
      </c>
      <c r="C412" s="9074" t="s">
        <v>700</v>
      </c>
      <c r="D412" s="9527" t="s">
        <v>468</v>
      </c>
      <c r="E412" s="9980" t="s">
        <v>878</v>
      </c>
      <c r="G412" s="10433" t="s">
        <v>919</v>
      </c>
      <c r="T412" s="10886">
        <v>151</v>
      </c>
      <c r="U412" s="11339">
        <v>120</v>
      </c>
      <c r="V412" s="11792">
        <v>282</v>
      </c>
      <c r="W412" s="12245">
        <v>337</v>
      </c>
      <c r="X412" s="12698">
        <v>287</v>
      </c>
      <c r="Y412" s="13151">
        <v>92</v>
      </c>
      <c r="Z412" s="13604">
        <v>91</v>
      </c>
      <c r="AA412" s="14057">
        <v>60</v>
      </c>
      <c r="AB412" s="14510">
        <v>64</v>
      </c>
      <c r="AC412" s="14963"/>
      <c r="AD412" s="15416"/>
      <c r="AE412" s="15869"/>
      <c r="AF412" s="16322"/>
      <c r="AG412" s="16775"/>
      <c r="AH412" s="17228"/>
      <c r="AI412" s="17681"/>
      <c r="AJ412" s="18134"/>
      <c r="AK412" s="18587"/>
      <c r="AL412" s="19040"/>
      <c r="AM412" s="19493"/>
    </row>
    <row r="413" spans="1:49" ht="15" x14ac:dyDescent="0.25">
      <c r="A413" s="8169" t="s">
        <v>922</v>
      </c>
      <c r="B413" s="8622" t="s">
        <v>721</v>
      </c>
      <c r="C413" s="9075" t="s">
        <v>721</v>
      </c>
      <c r="D413" s="9528" t="s">
        <v>473</v>
      </c>
      <c r="E413" s="9981" t="s">
        <v>878</v>
      </c>
      <c r="G413" s="10434" t="s">
        <v>919</v>
      </c>
      <c r="T413" s="10887">
        <v>21</v>
      </c>
      <c r="U413" s="11340">
        <v>18</v>
      </c>
      <c r="V413" s="11793">
        <v>73</v>
      </c>
      <c r="W413" s="12246">
        <v>54</v>
      </c>
      <c r="X413" s="12699">
        <v>59</v>
      </c>
      <c r="Y413" s="13152">
        <v>118</v>
      </c>
      <c r="Z413" s="13605">
        <v>95</v>
      </c>
      <c r="AA413" s="14058">
        <v>97</v>
      </c>
      <c r="AB413" s="14511">
        <v>179</v>
      </c>
      <c r="AC413" s="14964">
        <v>111</v>
      </c>
      <c r="AD413" s="15417">
        <v>179</v>
      </c>
      <c r="AE413" s="15870">
        <v>240</v>
      </c>
      <c r="AF413" s="16323">
        <v>146</v>
      </c>
      <c r="AG413" s="16776">
        <v>218</v>
      </c>
      <c r="AH413" s="17229">
        <v>253</v>
      </c>
      <c r="AI413" s="17682">
        <v>242</v>
      </c>
      <c r="AJ413" s="18135">
        <v>274</v>
      </c>
      <c r="AK413" s="18588">
        <v>284</v>
      </c>
      <c r="AL413" s="19041">
        <v>225</v>
      </c>
      <c r="AM413" s="19494">
        <v>307</v>
      </c>
    </row>
    <row r="414" spans="1:49" ht="15" x14ac:dyDescent="0.25">
      <c r="A414" s="8170" t="s">
        <v>922</v>
      </c>
      <c r="B414" s="8623" t="s">
        <v>724</v>
      </c>
      <c r="C414" s="9076" t="s">
        <v>724</v>
      </c>
      <c r="D414" s="9529" t="s">
        <v>476</v>
      </c>
      <c r="E414" s="9982" t="s">
        <v>878</v>
      </c>
      <c r="G414" s="10435" t="s">
        <v>919</v>
      </c>
      <c r="T414" s="10888"/>
      <c r="U414" s="11341"/>
      <c r="V414" s="11794"/>
      <c r="W414" s="12247"/>
      <c r="X414" s="12700"/>
      <c r="Y414" s="13153"/>
      <c r="Z414" s="13606"/>
      <c r="AA414" s="14059"/>
      <c r="AB414" s="14512"/>
      <c r="AC414" s="14965">
        <v>13</v>
      </c>
      <c r="AD414" s="15418">
        <v>50</v>
      </c>
      <c r="AE414" s="15871">
        <v>47</v>
      </c>
      <c r="AF414" s="16324">
        <v>25</v>
      </c>
      <c r="AG414" s="16777">
        <v>44</v>
      </c>
      <c r="AH414" s="17230">
        <v>85</v>
      </c>
      <c r="AI414" s="17683">
        <v>69</v>
      </c>
      <c r="AJ414" s="18136">
        <v>86</v>
      </c>
      <c r="AK414" s="18589">
        <v>58</v>
      </c>
      <c r="AL414" s="19042">
        <v>66</v>
      </c>
      <c r="AM414" s="19495">
        <v>80</v>
      </c>
    </row>
    <row r="415" spans="1:49" ht="15" x14ac:dyDescent="0.25">
      <c r="A415" s="8171" t="s">
        <v>922</v>
      </c>
      <c r="B415" s="8624" t="s">
        <v>725</v>
      </c>
      <c r="C415" s="9077" t="s">
        <v>725</v>
      </c>
      <c r="D415" s="9530" t="s">
        <v>476</v>
      </c>
      <c r="E415" s="9983" t="s">
        <v>878</v>
      </c>
      <c r="G415" s="10436" t="s">
        <v>919</v>
      </c>
      <c r="T415" s="10889"/>
      <c r="U415" s="11342"/>
      <c r="V415" s="11795"/>
      <c r="W415" s="12248"/>
      <c r="X415" s="12701">
        <v>34</v>
      </c>
      <c r="Y415" s="13154">
        <v>48</v>
      </c>
      <c r="Z415" s="13607">
        <v>39</v>
      </c>
      <c r="AA415" s="14060">
        <v>60</v>
      </c>
      <c r="AB415" s="14513">
        <v>83</v>
      </c>
      <c r="AC415" s="14966">
        <v>48</v>
      </c>
      <c r="AD415" s="15419">
        <v>79</v>
      </c>
      <c r="AE415" s="15872">
        <v>132</v>
      </c>
      <c r="AF415" s="16325">
        <v>8</v>
      </c>
      <c r="AG415" s="16778">
        <v>23</v>
      </c>
      <c r="AH415" s="17231">
        <v>31</v>
      </c>
      <c r="AI415" s="17684">
        <v>32</v>
      </c>
      <c r="AJ415" s="18137">
        <v>5</v>
      </c>
      <c r="AK415" s="18590">
        <v>5</v>
      </c>
      <c r="AL415" s="19043">
        <v>50</v>
      </c>
      <c r="AM415" s="19496">
        <v>75</v>
      </c>
    </row>
    <row r="416" spans="1:49" ht="15" x14ac:dyDescent="0.25">
      <c r="A416" s="8172" t="s">
        <v>922</v>
      </c>
      <c r="B416" s="8625" t="s">
        <v>707</v>
      </c>
      <c r="C416" s="9078" t="s">
        <v>707</v>
      </c>
      <c r="D416" s="9531" t="s">
        <v>469</v>
      </c>
      <c r="E416" s="9984" t="s">
        <v>878</v>
      </c>
      <c r="G416" s="10437" t="s">
        <v>920</v>
      </c>
      <c r="T416" s="10890"/>
      <c r="U416" s="11343"/>
      <c r="V416" s="11796"/>
      <c r="W416" s="12249"/>
      <c r="X416" s="12702"/>
      <c r="Y416" s="13155"/>
      <c r="Z416" s="13608"/>
      <c r="AA416" s="14061"/>
      <c r="AB416" s="14514"/>
      <c r="AC416" s="14967"/>
      <c r="AD416" s="15420"/>
      <c r="AE416" s="15873"/>
      <c r="AF416" s="16326"/>
      <c r="AG416" s="16779"/>
      <c r="AH416" s="17232"/>
      <c r="AI416" s="17685"/>
      <c r="AJ416" s="18138"/>
      <c r="AK416" s="18591">
        <v>2.836879E-4</v>
      </c>
      <c r="AL416" s="19044">
        <v>1.874063E-3</v>
      </c>
      <c r="AM416" s="19497">
        <v>3.4387900000000001E-4</v>
      </c>
    </row>
    <row r="417" spans="1:39" ht="15" x14ac:dyDescent="0.25">
      <c r="A417" s="8173" t="s">
        <v>922</v>
      </c>
      <c r="B417" s="8626" t="s">
        <v>708</v>
      </c>
      <c r="C417" s="9079" t="s">
        <v>708</v>
      </c>
      <c r="D417" s="9532" t="s">
        <v>469</v>
      </c>
      <c r="E417" s="9985" t="s">
        <v>878</v>
      </c>
      <c r="G417" s="10438" t="s">
        <v>920</v>
      </c>
      <c r="T417" s="10891">
        <v>3.778338E-3</v>
      </c>
      <c r="U417" s="11344">
        <v>0</v>
      </c>
      <c r="V417" s="11797">
        <v>1.0482180000000001E-3</v>
      </c>
      <c r="W417" s="12250">
        <v>6.6622250000000001E-4</v>
      </c>
      <c r="X417" s="12703">
        <v>0</v>
      </c>
      <c r="Y417" s="13156">
        <v>3.597122E-4</v>
      </c>
      <c r="Z417" s="13609">
        <v>5.3276509999999997E-4</v>
      </c>
      <c r="AA417" s="14062">
        <v>4.7869790000000002E-4</v>
      </c>
      <c r="AB417" s="14515">
        <v>0</v>
      </c>
      <c r="AC417" s="14968">
        <v>2.1786492E-3</v>
      </c>
      <c r="AD417" s="15421">
        <v>6.1728395E-3</v>
      </c>
      <c r="AE417" s="15874">
        <v>8.4313724999999992E-3</v>
      </c>
      <c r="AF417" s="16327">
        <v>1.49812734E-2</v>
      </c>
      <c r="AG417" s="16780">
        <v>1.0771219300000001E-2</v>
      </c>
      <c r="AH417" s="17233">
        <v>1.05053947E-2</v>
      </c>
      <c r="AI417" s="17686">
        <v>1.30948579E-2</v>
      </c>
      <c r="AJ417" s="18139">
        <v>8.2159624000000004E-3</v>
      </c>
      <c r="AK417" s="18592">
        <v>1.0496449999999999E-2</v>
      </c>
      <c r="AL417" s="19045">
        <v>1.0494750000000001E-2</v>
      </c>
      <c r="AM417" s="19498">
        <v>9.6286110000000005E-3</v>
      </c>
    </row>
    <row r="418" spans="1:39" ht="15" x14ac:dyDescent="0.25">
      <c r="A418" s="8174" t="s">
        <v>922</v>
      </c>
      <c r="B418" s="8627" t="s">
        <v>709</v>
      </c>
      <c r="C418" s="9080" t="s">
        <v>709</v>
      </c>
      <c r="D418" s="9533" t="s">
        <v>469</v>
      </c>
      <c r="E418" s="9986" t="s">
        <v>878</v>
      </c>
      <c r="G418" s="10439" t="s">
        <v>920</v>
      </c>
      <c r="T418" s="10892"/>
      <c r="U418" s="11345"/>
      <c r="V418" s="11798"/>
      <c r="W418" s="12251"/>
      <c r="X418" s="12704"/>
      <c r="Y418" s="13157"/>
      <c r="Z418" s="13610"/>
      <c r="AA418" s="14063"/>
      <c r="AB418" s="14516"/>
      <c r="AC418" s="14969"/>
      <c r="AD418" s="15422"/>
      <c r="AE418" s="15875"/>
      <c r="AF418" s="16328"/>
      <c r="AG418" s="16781"/>
      <c r="AH418" s="17234"/>
      <c r="AI418" s="17687"/>
      <c r="AJ418" s="18140">
        <v>8.8028170000000003E-4</v>
      </c>
      <c r="AK418" s="18593">
        <v>1.41844E-3</v>
      </c>
      <c r="AL418" s="19046">
        <v>1.4992499999999999E-3</v>
      </c>
      <c r="AM418" s="19499">
        <v>6.877579E-3</v>
      </c>
    </row>
    <row r="419" spans="1:39" ht="15" x14ac:dyDescent="0.25">
      <c r="A419" s="8175" t="s">
        <v>922</v>
      </c>
      <c r="B419" s="8628" t="s">
        <v>700</v>
      </c>
      <c r="C419" s="9081" t="s">
        <v>700</v>
      </c>
      <c r="D419" s="9534" t="s">
        <v>469</v>
      </c>
      <c r="E419" s="9987" t="s">
        <v>878</v>
      </c>
      <c r="G419" s="10440" t="s">
        <v>920</v>
      </c>
      <c r="T419" s="10893">
        <v>0</v>
      </c>
      <c r="U419" s="11346">
        <v>2.48139E-3</v>
      </c>
      <c r="V419" s="11799">
        <v>1.0482180000000001E-3</v>
      </c>
      <c r="W419" s="12252">
        <v>1.332445E-3</v>
      </c>
      <c r="X419" s="12705">
        <v>2.4570019999999998E-3</v>
      </c>
      <c r="Y419" s="13158">
        <v>1.4388490000000001E-3</v>
      </c>
      <c r="Z419" s="13611">
        <v>1.598295E-3</v>
      </c>
      <c r="AA419" s="14064">
        <v>4.7869790000000002E-4</v>
      </c>
      <c r="AB419" s="14517">
        <v>3.180662E-4</v>
      </c>
      <c r="AC419" s="14970"/>
      <c r="AD419" s="15423"/>
      <c r="AE419" s="15876"/>
      <c r="AF419" s="16329"/>
      <c r="AG419" s="16782"/>
      <c r="AH419" s="17235"/>
      <c r="AI419" s="17688"/>
      <c r="AJ419" s="18141"/>
      <c r="AK419" s="18594"/>
      <c r="AL419" s="19047"/>
      <c r="AM419" s="19500"/>
    </row>
    <row r="420" spans="1:39" ht="15" x14ac:dyDescent="0.25">
      <c r="A420" s="8176" t="s">
        <v>922</v>
      </c>
      <c r="B420" s="8629" t="s">
        <v>725</v>
      </c>
      <c r="C420" s="9082" t="s">
        <v>725</v>
      </c>
      <c r="D420" s="9535" t="s">
        <v>469</v>
      </c>
      <c r="E420" s="9988" t="s">
        <v>878</v>
      </c>
      <c r="G420" s="10441" t="s">
        <v>920</v>
      </c>
      <c r="T420" s="10894">
        <v>1.259446E-3</v>
      </c>
      <c r="U420" s="11347">
        <v>1.240695E-3</v>
      </c>
      <c r="V420" s="11800">
        <v>3.1446540000000002E-3</v>
      </c>
      <c r="W420" s="12253">
        <v>1.332445E-3</v>
      </c>
      <c r="X420" s="12706"/>
      <c r="Y420" s="13159"/>
      <c r="Z420" s="13612"/>
      <c r="AA420" s="14065"/>
      <c r="AB420" s="14518"/>
      <c r="AC420" s="14971"/>
      <c r="AD420" s="15424"/>
      <c r="AE420" s="15877"/>
      <c r="AF420" s="16330"/>
      <c r="AG420" s="16783"/>
      <c r="AH420" s="17236"/>
      <c r="AI420" s="17689"/>
      <c r="AJ420" s="18142"/>
      <c r="AK420" s="18595"/>
      <c r="AL420" s="19048"/>
      <c r="AM420" s="19501"/>
    </row>
    <row r="421" spans="1:39" ht="15" x14ac:dyDescent="0.25">
      <c r="A421" s="8177" t="s">
        <v>922</v>
      </c>
      <c r="B421" s="8630" t="s">
        <v>712</v>
      </c>
      <c r="C421" s="9083" t="s">
        <v>712</v>
      </c>
      <c r="D421" s="9536" t="s">
        <v>468</v>
      </c>
      <c r="E421" s="9989" t="s">
        <v>878</v>
      </c>
      <c r="G421" s="10442" t="s">
        <v>920</v>
      </c>
      <c r="T421" s="10895">
        <v>6.2972289999999997E-3</v>
      </c>
      <c r="U421" s="11348">
        <v>3.7220840000000001E-3</v>
      </c>
      <c r="V421" s="11801">
        <v>4.1928720000000003E-3</v>
      </c>
      <c r="W421" s="12254">
        <v>3.3311130000000001E-3</v>
      </c>
      <c r="X421" s="12707">
        <v>2.4570019999999998E-3</v>
      </c>
      <c r="Y421" s="13160">
        <v>3.5971219999999999E-3</v>
      </c>
      <c r="Z421" s="13613">
        <v>1.0655300000000001E-3</v>
      </c>
      <c r="AA421" s="14066">
        <v>2.8721879999999999E-3</v>
      </c>
      <c r="AB421" s="14519">
        <v>6.3613229999999997E-4</v>
      </c>
      <c r="AC421" s="14972">
        <v>1.7429194E-3</v>
      </c>
      <c r="AD421" s="15425">
        <v>5.4869684000000002E-3</v>
      </c>
      <c r="AE421" s="15878">
        <v>5.6862744999999996E-3</v>
      </c>
      <c r="AF421" s="16331">
        <v>0</v>
      </c>
      <c r="AG421" s="16784">
        <v>2.5850926E-3</v>
      </c>
      <c r="AH421" s="17237">
        <v>2.2714367000000002E-3</v>
      </c>
      <c r="AI421" s="17690">
        <v>4.4714148999999998E-3</v>
      </c>
      <c r="AJ421" s="18143">
        <v>6.1619717999999999E-3</v>
      </c>
      <c r="AK421" s="18596">
        <v>3.1205669999999999E-3</v>
      </c>
      <c r="AL421" s="19049">
        <v>5.2473759999999998E-3</v>
      </c>
      <c r="AM421" s="19502">
        <v>4.1265470000000004E-3</v>
      </c>
    </row>
    <row r="422" spans="1:39" ht="15" x14ac:dyDescent="0.25">
      <c r="A422" s="8178" t="s">
        <v>922</v>
      </c>
      <c r="B422" s="8631" t="s">
        <v>713</v>
      </c>
      <c r="C422" s="9084" t="s">
        <v>713</v>
      </c>
      <c r="D422" s="9537" t="s">
        <v>468</v>
      </c>
      <c r="E422" s="9990" t="s">
        <v>878</v>
      </c>
      <c r="G422" s="10443" t="s">
        <v>920</v>
      </c>
      <c r="T422" s="10896"/>
      <c r="U422" s="11349"/>
      <c r="V422" s="11802"/>
      <c r="W422" s="12255"/>
      <c r="X422" s="12708"/>
      <c r="Y422" s="13161"/>
      <c r="Z422" s="13614"/>
      <c r="AA422" s="14067"/>
      <c r="AB422" s="14520"/>
      <c r="AC422" s="14973"/>
      <c r="AD422" s="15426"/>
      <c r="AE422" s="15879"/>
      <c r="AF422" s="16332"/>
      <c r="AG422" s="16785"/>
      <c r="AH422" s="17238"/>
      <c r="AI422" s="17691"/>
      <c r="AJ422" s="18144"/>
      <c r="AK422" s="18597"/>
      <c r="AL422" s="19050"/>
      <c r="AM422" s="19503">
        <v>3.4387900000000001E-4</v>
      </c>
    </row>
    <row r="423" spans="1:39" ht="15" x14ac:dyDescent="0.25">
      <c r="A423" s="8179" t="s">
        <v>922</v>
      </c>
      <c r="B423" s="8632" t="s">
        <v>714</v>
      </c>
      <c r="C423" s="9085" t="s">
        <v>714</v>
      </c>
      <c r="D423" s="9538" t="s">
        <v>468</v>
      </c>
      <c r="E423" s="9991" t="s">
        <v>878</v>
      </c>
      <c r="G423" s="10444" t="s">
        <v>920</v>
      </c>
      <c r="T423" s="10897"/>
      <c r="U423" s="11350"/>
      <c r="V423" s="11803"/>
      <c r="W423" s="12256"/>
      <c r="X423" s="12709"/>
      <c r="Y423" s="13162">
        <v>3.5971219999999999E-3</v>
      </c>
      <c r="Z423" s="13615">
        <v>7.4587109999999998E-3</v>
      </c>
      <c r="AA423" s="14068">
        <v>8.1378649999999993E-3</v>
      </c>
      <c r="AB423" s="14521">
        <v>3.4987276999999999E-3</v>
      </c>
      <c r="AC423" s="14974">
        <v>5.6644879999999996E-3</v>
      </c>
      <c r="AD423" s="15427">
        <v>5.1440328999999996E-3</v>
      </c>
      <c r="AE423" s="15880">
        <v>4.1176470999999999E-3</v>
      </c>
      <c r="AF423" s="16333">
        <v>5.6179775000000003E-3</v>
      </c>
      <c r="AG423" s="16786">
        <v>5.6010340000000004E-3</v>
      </c>
      <c r="AH423" s="17239">
        <v>3.6910846000000001E-3</v>
      </c>
      <c r="AI423" s="17692">
        <v>5.1101884E-3</v>
      </c>
      <c r="AJ423" s="18145">
        <v>7.3356808000000001E-3</v>
      </c>
      <c r="AK423" s="18598">
        <v>5.1063829999999999E-3</v>
      </c>
      <c r="AL423" s="19051">
        <v>2.6236879999999999E-3</v>
      </c>
      <c r="AM423" s="19504">
        <v>5.5020629999999997E-3</v>
      </c>
    </row>
    <row r="424" spans="1:39" ht="15" x14ac:dyDescent="0.25">
      <c r="A424" s="8180" t="s">
        <v>922</v>
      </c>
      <c r="B424" s="8633" t="s">
        <v>715</v>
      </c>
      <c r="C424" s="9086" t="s">
        <v>715</v>
      </c>
      <c r="D424" s="9539" t="s">
        <v>468</v>
      </c>
      <c r="E424" s="9992" t="s">
        <v>878</v>
      </c>
      <c r="G424" s="10445" t="s">
        <v>920</v>
      </c>
      <c r="T424" s="10898"/>
      <c r="U424" s="11351"/>
      <c r="V424" s="11804"/>
      <c r="W424" s="12257"/>
      <c r="X424" s="12710"/>
      <c r="Y424" s="13163">
        <v>2.158273E-3</v>
      </c>
      <c r="Z424" s="13616">
        <v>2.1310600000000002E-3</v>
      </c>
      <c r="AA424" s="14069">
        <v>1.4360938000000001E-3</v>
      </c>
      <c r="AB424" s="14522">
        <v>9.5419850000000002E-4</v>
      </c>
      <c r="AC424" s="14975">
        <v>4.3572979999999999E-4</v>
      </c>
      <c r="AD424" s="15428">
        <v>1.7146775999999999E-3</v>
      </c>
      <c r="AE424" s="15881">
        <v>2.3529412E-3</v>
      </c>
      <c r="AF424" s="16334">
        <v>1.8726591999999999E-3</v>
      </c>
      <c r="AG424" s="16787">
        <v>8.6169749999999998E-4</v>
      </c>
      <c r="AH424" s="17240">
        <v>4.8268030000000002E-3</v>
      </c>
      <c r="AI424" s="17693">
        <v>9.581603E-4</v>
      </c>
      <c r="AJ424" s="18146">
        <v>8.8028170000000003E-4</v>
      </c>
      <c r="AK424" s="18599">
        <v>2.836879E-4</v>
      </c>
      <c r="AL424" s="19052">
        <v>7.4962520000000003E-4</v>
      </c>
      <c r="AM424" s="19505">
        <v>0</v>
      </c>
    </row>
    <row r="425" spans="1:39" ht="15" x14ac:dyDescent="0.25">
      <c r="A425" s="8181" t="s">
        <v>922</v>
      </c>
      <c r="B425" s="8634" t="s">
        <v>716</v>
      </c>
      <c r="C425" s="9087" t="s">
        <v>716</v>
      </c>
      <c r="D425" s="9540" t="s">
        <v>468</v>
      </c>
      <c r="E425" s="9993" t="s">
        <v>878</v>
      </c>
      <c r="G425" s="10446" t="s">
        <v>920</v>
      </c>
      <c r="T425" s="10899"/>
      <c r="U425" s="11352"/>
      <c r="V425" s="11805"/>
      <c r="W425" s="12258"/>
      <c r="X425" s="12711"/>
      <c r="Y425" s="13164">
        <v>7.1942450000000004E-4</v>
      </c>
      <c r="Z425" s="13617">
        <v>1.598295E-3</v>
      </c>
      <c r="AA425" s="14070">
        <v>1.4360938000000001E-3</v>
      </c>
      <c r="AB425" s="14523">
        <v>4.4529262000000003E-3</v>
      </c>
      <c r="AC425" s="14976">
        <v>1.3071895E-3</v>
      </c>
      <c r="AD425" s="15429">
        <v>5.4869684000000002E-3</v>
      </c>
      <c r="AE425" s="15882">
        <v>4.3137254999999998E-3</v>
      </c>
      <c r="AF425" s="16335">
        <v>4.3695380999999997E-3</v>
      </c>
      <c r="AG425" s="16788">
        <v>3.8776389E-3</v>
      </c>
      <c r="AH425" s="17241">
        <v>1.7035774999999999E-3</v>
      </c>
      <c r="AI425" s="17694">
        <v>2.2357074000000001E-3</v>
      </c>
      <c r="AJ425" s="18147">
        <v>2.6408451000000002E-3</v>
      </c>
      <c r="AK425" s="18600">
        <v>1.9858160000000001E-3</v>
      </c>
      <c r="AL425" s="19053">
        <v>7.4962520000000003E-4</v>
      </c>
      <c r="AM425" s="19506">
        <v>3.0949110000000001E-3</v>
      </c>
    </row>
    <row r="426" spans="1:39" ht="15" x14ac:dyDescent="0.25">
      <c r="A426" s="8182" t="s">
        <v>922</v>
      </c>
      <c r="B426" s="8635" t="s">
        <v>717</v>
      </c>
      <c r="C426" s="9088" t="s">
        <v>717</v>
      </c>
      <c r="D426" s="9541" t="s">
        <v>468</v>
      </c>
      <c r="E426" s="9994" t="s">
        <v>878</v>
      </c>
      <c r="G426" s="10447" t="s">
        <v>920</v>
      </c>
      <c r="T426" s="10900"/>
      <c r="U426" s="11353"/>
      <c r="V426" s="11806"/>
      <c r="W426" s="12259"/>
      <c r="X426" s="12712"/>
      <c r="Y426" s="13165"/>
      <c r="Z426" s="13618"/>
      <c r="AA426" s="14071"/>
      <c r="AB426" s="14524"/>
      <c r="AC426" s="14977"/>
      <c r="AD426" s="15430"/>
      <c r="AE426" s="15883"/>
      <c r="AF426" s="16336"/>
      <c r="AG426" s="16789"/>
      <c r="AH426" s="17242"/>
      <c r="AI426" s="17695"/>
      <c r="AJ426" s="18148"/>
      <c r="AK426" s="18601"/>
      <c r="AL426" s="19054">
        <v>3.7481260000000002E-4</v>
      </c>
      <c r="AM426" s="19507">
        <v>3.4387900000000001E-4</v>
      </c>
    </row>
    <row r="427" spans="1:39" ht="15" x14ac:dyDescent="0.25">
      <c r="A427" s="8183" t="s">
        <v>922</v>
      </c>
      <c r="B427" s="8636" t="s">
        <v>700</v>
      </c>
      <c r="C427" s="9089" t="s">
        <v>700</v>
      </c>
      <c r="D427" s="9542" t="s">
        <v>468</v>
      </c>
      <c r="E427" s="9995" t="s">
        <v>878</v>
      </c>
      <c r="G427" s="10448" t="s">
        <v>920</v>
      </c>
      <c r="T427" s="10901">
        <v>2.015113E-2</v>
      </c>
      <c r="U427" s="11354">
        <v>1.3647640000000001E-2</v>
      </c>
      <c r="V427" s="11807">
        <v>1.519916E-2</v>
      </c>
      <c r="W427" s="12260">
        <v>2.1985339999999999E-2</v>
      </c>
      <c r="X427" s="12713">
        <v>1.2899259999999999E-2</v>
      </c>
      <c r="Y427" s="13166">
        <v>1.798561E-3</v>
      </c>
      <c r="Z427" s="13619">
        <v>2.6638249999999999E-3</v>
      </c>
      <c r="AA427" s="14072">
        <v>2.3934897000000002E-3</v>
      </c>
      <c r="AB427" s="14525">
        <v>1.2722645999999999E-3</v>
      </c>
      <c r="AC427" s="14978"/>
      <c r="AD427" s="15431"/>
      <c r="AE427" s="15884"/>
      <c r="AF427" s="16337"/>
      <c r="AG427" s="16790"/>
      <c r="AH427" s="17243"/>
      <c r="AI427" s="17696"/>
      <c r="AJ427" s="18149"/>
      <c r="AK427" s="18602"/>
      <c r="AL427" s="19055"/>
      <c r="AM427" s="19508"/>
    </row>
    <row r="428" spans="1:39" ht="15" x14ac:dyDescent="0.25">
      <c r="A428" s="8184" t="s">
        <v>922</v>
      </c>
      <c r="B428" s="8637" t="s">
        <v>721</v>
      </c>
      <c r="C428" s="9090" t="s">
        <v>721</v>
      </c>
      <c r="D428" s="9543" t="s">
        <v>473</v>
      </c>
      <c r="E428" s="9996" t="s">
        <v>878</v>
      </c>
      <c r="G428" s="10449" t="s">
        <v>920</v>
      </c>
      <c r="T428" s="10902">
        <v>5.0377829999999997E-3</v>
      </c>
      <c r="U428" s="11355">
        <v>3.7220840000000001E-3</v>
      </c>
      <c r="V428" s="11808">
        <v>7.3375259999999996E-3</v>
      </c>
      <c r="W428" s="12261">
        <v>8.6608929999999994E-3</v>
      </c>
      <c r="X428" s="12714">
        <v>3.685504E-3</v>
      </c>
      <c r="Y428" s="13167">
        <v>9.3525180000000006E-3</v>
      </c>
      <c r="Z428" s="13620">
        <v>1.172083E-2</v>
      </c>
      <c r="AA428" s="14073">
        <v>7.1804690999999997E-3</v>
      </c>
      <c r="AB428" s="14526">
        <v>6.6793892999999997E-3</v>
      </c>
      <c r="AC428" s="14979">
        <v>9.5860566000000001E-3</v>
      </c>
      <c r="AD428" s="15432">
        <v>1.6460905299999998E-2</v>
      </c>
      <c r="AE428" s="15885">
        <v>1.1960784299999999E-2</v>
      </c>
      <c r="AF428" s="16338">
        <v>2.2471910099999999E-2</v>
      </c>
      <c r="AG428" s="16791">
        <v>2.1542438600000002E-2</v>
      </c>
      <c r="AH428" s="17244">
        <v>1.6467915999999999E-2</v>
      </c>
      <c r="AI428" s="17697">
        <v>1.8843819899999999E-2</v>
      </c>
      <c r="AJ428" s="18150">
        <v>2.4061032900000001E-2</v>
      </c>
      <c r="AK428" s="18603">
        <v>2.1843970000000001E-2</v>
      </c>
      <c r="AL428" s="19056">
        <v>2.5487260000000001E-2</v>
      </c>
      <c r="AM428" s="19509">
        <v>3.6795050000000003E-2</v>
      </c>
    </row>
    <row r="429" spans="1:39" ht="15" x14ac:dyDescent="0.25">
      <c r="A429" s="8185" t="s">
        <v>922</v>
      </c>
      <c r="B429" s="8638" t="s">
        <v>724</v>
      </c>
      <c r="C429" s="9091" t="s">
        <v>724</v>
      </c>
      <c r="D429" s="9544" t="s">
        <v>476</v>
      </c>
      <c r="E429" s="9997" t="s">
        <v>878</v>
      </c>
      <c r="G429" s="10450" t="s">
        <v>920</v>
      </c>
      <c r="T429" s="10903"/>
      <c r="U429" s="11356"/>
      <c r="V429" s="11809"/>
      <c r="W429" s="12262"/>
      <c r="X429" s="12715"/>
      <c r="Y429" s="13168"/>
      <c r="Z429" s="13621"/>
      <c r="AA429" s="14074"/>
      <c r="AB429" s="14527"/>
      <c r="AC429" s="14980">
        <v>4.3572979999999999E-4</v>
      </c>
      <c r="AD429" s="15433">
        <v>1.7146775999999999E-3</v>
      </c>
      <c r="AE429" s="15886">
        <v>5.8823529999999999E-4</v>
      </c>
      <c r="AF429" s="16339">
        <v>6.2421969999999999E-4</v>
      </c>
      <c r="AG429" s="16792">
        <v>2.1542439E-3</v>
      </c>
      <c r="AH429" s="17245">
        <v>8.5178879999999997E-4</v>
      </c>
      <c r="AI429" s="17698">
        <v>2.8744809999999999E-3</v>
      </c>
      <c r="AJ429" s="18151">
        <v>2.6408451000000002E-3</v>
      </c>
      <c r="AK429" s="18604">
        <v>2.836879E-3</v>
      </c>
      <c r="AL429" s="19057">
        <v>9.7451269999999993E-3</v>
      </c>
      <c r="AM429" s="19510">
        <v>7.5653370000000001E-3</v>
      </c>
    </row>
    <row r="430" spans="1:39" ht="15" x14ac:dyDescent="0.25">
      <c r="A430" s="8186" t="s">
        <v>922</v>
      </c>
      <c r="B430" s="8639" t="s">
        <v>725</v>
      </c>
      <c r="C430" s="9092" t="s">
        <v>725</v>
      </c>
      <c r="D430" s="9545" t="s">
        <v>476</v>
      </c>
      <c r="E430" s="9998" t="s">
        <v>878</v>
      </c>
      <c r="G430" s="10451" t="s">
        <v>920</v>
      </c>
      <c r="T430" s="10904"/>
      <c r="U430" s="11357"/>
      <c r="V430" s="11810"/>
      <c r="W430" s="12263"/>
      <c r="X430" s="12716">
        <v>3.0712529999999999E-3</v>
      </c>
      <c r="Y430" s="13169">
        <v>1.079137E-3</v>
      </c>
      <c r="Z430" s="13622">
        <v>2.1310600000000002E-3</v>
      </c>
      <c r="AA430" s="14075">
        <v>4.7869794000000004E-3</v>
      </c>
      <c r="AB430" s="14528">
        <v>9.5419850000000002E-4</v>
      </c>
      <c r="AC430" s="14981">
        <v>2.6143791E-3</v>
      </c>
      <c r="AD430" s="15434">
        <v>3.0864197999999998E-3</v>
      </c>
      <c r="AE430" s="15887">
        <v>2.1568627000000001E-3</v>
      </c>
      <c r="AF430" s="16340">
        <v>0</v>
      </c>
      <c r="AG430" s="16793">
        <v>0</v>
      </c>
      <c r="AH430" s="17246">
        <v>1.7035774999999999E-3</v>
      </c>
      <c r="AI430" s="17699">
        <v>3.5132546000000001E-3</v>
      </c>
      <c r="AJ430" s="18152">
        <v>8.8028170000000003E-4</v>
      </c>
      <c r="AK430" s="18605">
        <v>2.836879E-4</v>
      </c>
      <c r="AL430" s="19058">
        <v>2.2488759999999999E-3</v>
      </c>
      <c r="AM430" s="19511">
        <v>2.407153E-3</v>
      </c>
    </row>
    <row r="431" spans="1:39" ht="15" hidden="1" x14ac:dyDescent="0.25">
      <c r="A431" s="8187" t="s">
        <v>890</v>
      </c>
      <c r="B431" s="8640" t="s">
        <v>471</v>
      </c>
      <c r="C431" s="9093" t="s">
        <v>33</v>
      </c>
      <c r="D431" s="9546" t="s">
        <v>471</v>
      </c>
      <c r="E431" s="9999" t="s">
        <v>877</v>
      </c>
      <c r="G431" s="10452" t="s">
        <v>919</v>
      </c>
      <c r="T431" s="10905">
        <v>149</v>
      </c>
      <c r="U431" s="11358">
        <v>162</v>
      </c>
      <c r="V431" s="11811">
        <v>296</v>
      </c>
      <c r="W431" s="12264">
        <v>236</v>
      </c>
      <c r="X431" s="12717">
        <v>324</v>
      </c>
      <c r="Y431" s="13170">
        <v>511</v>
      </c>
      <c r="Z431" s="13623">
        <v>341</v>
      </c>
      <c r="AA431" s="14076">
        <v>411</v>
      </c>
      <c r="AB431" s="14529">
        <v>682</v>
      </c>
      <c r="AC431" s="14982">
        <v>518</v>
      </c>
      <c r="AD431" s="15435">
        <v>669</v>
      </c>
      <c r="AE431" s="15888">
        <v>1032</v>
      </c>
      <c r="AF431" s="16341">
        <v>352</v>
      </c>
      <c r="AG431" s="16794">
        <v>532</v>
      </c>
      <c r="AH431" s="17247">
        <v>781</v>
      </c>
      <c r="AI431" s="17700">
        <v>494</v>
      </c>
      <c r="AJ431" s="18153">
        <v>349</v>
      </c>
      <c r="AK431" s="18606">
        <v>472</v>
      </c>
      <c r="AL431" s="19059">
        <v>376</v>
      </c>
      <c r="AM431" s="19512">
        <v>383</v>
      </c>
    </row>
    <row r="432" spans="1:39" ht="15" hidden="1" x14ac:dyDescent="0.25">
      <c r="A432" s="8188" t="s">
        <v>890</v>
      </c>
      <c r="B432" s="8641" t="s">
        <v>470</v>
      </c>
      <c r="C432" s="9094" t="s">
        <v>33</v>
      </c>
      <c r="D432" s="9547" t="s">
        <v>470</v>
      </c>
      <c r="E432" s="10000" t="s">
        <v>877</v>
      </c>
      <c r="G432" s="10453" t="s">
        <v>919</v>
      </c>
      <c r="T432" s="10906">
        <v>178</v>
      </c>
      <c r="U432" s="11359">
        <v>167</v>
      </c>
      <c r="V432" s="11812">
        <v>385</v>
      </c>
      <c r="W432" s="12265">
        <v>249</v>
      </c>
      <c r="X432" s="12718">
        <v>361</v>
      </c>
      <c r="Y432" s="13171">
        <v>727</v>
      </c>
      <c r="Z432" s="13624">
        <v>444</v>
      </c>
      <c r="AA432" s="14077">
        <v>522</v>
      </c>
      <c r="AB432" s="14530">
        <v>859</v>
      </c>
      <c r="AC432" s="14983">
        <v>569</v>
      </c>
      <c r="AD432" s="15436">
        <v>621</v>
      </c>
      <c r="AE432" s="15889">
        <v>1424</v>
      </c>
      <c r="AF432" s="16342">
        <v>413</v>
      </c>
      <c r="AG432" s="16795">
        <v>585</v>
      </c>
      <c r="AH432" s="17248">
        <v>936</v>
      </c>
      <c r="AI432" s="17701">
        <v>219</v>
      </c>
      <c r="AJ432" s="18154">
        <v>158</v>
      </c>
      <c r="AK432" s="18607">
        <v>281</v>
      </c>
      <c r="AL432" s="19060">
        <v>270</v>
      </c>
      <c r="AM432" s="19513">
        <v>279</v>
      </c>
    </row>
    <row r="433" spans="1:39" ht="15" hidden="1" x14ac:dyDescent="0.25">
      <c r="A433" s="8189" t="s">
        <v>890</v>
      </c>
      <c r="B433" s="8642" t="s">
        <v>472</v>
      </c>
      <c r="C433" s="9095" t="s">
        <v>33</v>
      </c>
      <c r="D433" s="9548" t="s">
        <v>472</v>
      </c>
      <c r="E433" s="10001" t="s">
        <v>877</v>
      </c>
      <c r="G433" s="10454" t="s">
        <v>919</v>
      </c>
      <c r="T433" s="10907"/>
      <c r="U433" s="11360"/>
      <c r="V433" s="11813"/>
      <c r="W433" s="12266"/>
      <c r="X433" s="12719"/>
      <c r="Y433" s="13172"/>
      <c r="Z433" s="13625"/>
      <c r="AA433" s="14078"/>
      <c r="AB433" s="14531"/>
      <c r="AC433" s="14984"/>
      <c r="AD433" s="15437"/>
      <c r="AE433" s="15890"/>
      <c r="AF433" s="16343"/>
      <c r="AG433" s="16796"/>
      <c r="AH433" s="17249"/>
      <c r="AI433" s="17702">
        <v>195</v>
      </c>
      <c r="AJ433" s="18155">
        <v>200</v>
      </c>
      <c r="AK433" s="18608">
        <v>301</v>
      </c>
      <c r="AL433" s="19061">
        <v>232</v>
      </c>
      <c r="AM433" s="19514">
        <v>211</v>
      </c>
    </row>
    <row r="434" spans="1:39" ht="15" hidden="1" x14ac:dyDescent="0.25">
      <c r="A434" s="8190" t="s">
        <v>890</v>
      </c>
      <c r="B434" s="8643" t="s">
        <v>474</v>
      </c>
      <c r="C434" s="9096" t="s">
        <v>33</v>
      </c>
      <c r="D434" s="9549" t="s">
        <v>474</v>
      </c>
      <c r="E434" s="10002" t="s">
        <v>877</v>
      </c>
      <c r="G434" s="10455" t="s">
        <v>919</v>
      </c>
      <c r="T434" s="10908"/>
      <c r="U434" s="11361"/>
      <c r="V434" s="11814"/>
      <c r="W434" s="12267"/>
      <c r="X434" s="12720"/>
      <c r="Y434" s="13173"/>
      <c r="Z434" s="13626"/>
      <c r="AA434" s="14079"/>
      <c r="AB434" s="14532"/>
      <c r="AC434" s="14985"/>
      <c r="AD434" s="15438"/>
      <c r="AE434" s="15891"/>
      <c r="AF434" s="16344"/>
      <c r="AG434" s="16797"/>
      <c r="AH434" s="17250"/>
      <c r="AI434" s="17703">
        <v>242</v>
      </c>
      <c r="AJ434" s="18156">
        <v>214</v>
      </c>
      <c r="AK434" s="18609">
        <v>292</v>
      </c>
      <c r="AL434" s="19062">
        <v>175</v>
      </c>
      <c r="AM434" s="19515">
        <v>216</v>
      </c>
    </row>
    <row r="435" spans="1:39" ht="15" hidden="1" x14ac:dyDescent="0.25">
      <c r="A435" s="8191" t="s">
        <v>890</v>
      </c>
      <c r="B435" s="8644" t="s">
        <v>475</v>
      </c>
      <c r="C435" s="9097" t="s">
        <v>33</v>
      </c>
      <c r="D435" s="9550" t="s">
        <v>475</v>
      </c>
      <c r="E435" s="10003" t="s">
        <v>877</v>
      </c>
      <c r="G435" s="10456" t="s">
        <v>919</v>
      </c>
      <c r="T435" s="10909"/>
      <c r="U435" s="11362"/>
      <c r="V435" s="11815"/>
      <c r="W435" s="12268"/>
      <c r="X435" s="12721"/>
      <c r="Y435" s="13174"/>
      <c r="Z435" s="13627"/>
      <c r="AA435" s="14080"/>
      <c r="AB435" s="14533"/>
      <c r="AC435" s="14986"/>
      <c r="AD435" s="15439"/>
      <c r="AE435" s="15892"/>
      <c r="AF435" s="16345"/>
      <c r="AG435" s="16798"/>
      <c r="AH435" s="17251"/>
      <c r="AI435" s="17704">
        <v>265</v>
      </c>
      <c r="AJ435" s="18157">
        <v>340</v>
      </c>
      <c r="AK435" s="18610">
        <v>293</v>
      </c>
      <c r="AL435" s="19063">
        <v>226</v>
      </c>
      <c r="AM435" s="19516">
        <v>223</v>
      </c>
    </row>
    <row r="436" spans="1:39" ht="15" hidden="1" x14ac:dyDescent="0.25">
      <c r="A436" s="8192" t="s">
        <v>890</v>
      </c>
      <c r="B436" s="8645" t="s">
        <v>477</v>
      </c>
      <c r="C436" s="9098" t="s">
        <v>33</v>
      </c>
      <c r="D436" s="9551" t="s">
        <v>477</v>
      </c>
      <c r="E436" s="10004" t="s">
        <v>877</v>
      </c>
      <c r="G436" s="10457" t="s">
        <v>919</v>
      </c>
      <c r="T436" s="10910"/>
      <c r="U436" s="11363"/>
      <c r="V436" s="11816"/>
      <c r="W436" s="12269"/>
      <c r="X436" s="12722"/>
      <c r="Y436" s="13175"/>
      <c r="Z436" s="13628"/>
      <c r="AA436" s="14081"/>
      <c r="AB436" s="14534"/>
      <c r="AC436" s="14987"/>
      <c r="AD436" s="15440"/>
      <c r="AE436" s="15893"/>
      <c r="AF436" s="16346"/>
      <c r="AG436" s="16799"/>
      <c r="AH436" s="17252"/>
      <c r="AI436" s="17705">
        <v>166</v>
      </c>
      <c r="AJ436" s="18158">
        <v>153</v>
      </c>
      <c r="AK436" s="18611">
        <v>162</v>
      </c>
      <c r="AL436" s="19064">
        <v>155</v>
      </c>
      <c r="AM436" s="19517">
        <v>179</v>
      </c>
    </row>
    <row r="437" spans="1:39" ht="15" hidden="1" x14ac:dyDescent="0.25">
      <c r="A437" s="8193" t="s">
        <v>890</v>
      </c>
      <c r="B437" s="8646" t="s">
        <v>471</v>
      </c>
      <c r="C437" s="9099" t="s">
        <v>33</v>
      </c>
      <c r="D437" s="9552" t="s">
        <v>471</v>
      </c>
      <c r="E437" s="10005" t="s">
        <v>877</v>
      </c>
      <c r="G437" s="10458" t="s">
        <v>920</v>
      </c>
      <c r="T437" s="10911">
        <v>5.1637280000000001E-2</v>
      </c>
      <c r="U437" s="11364">
        <v>3.7220839999999998E-2</v>
      </c>
      <c r="V437" s="11817">
        <v>2.0964360000000001E-2</v>
      </c>
      <c r="W437" s="12270">
        <v>2.5316459999999999E-2</v>
      </c>
      <c r="X437" s="12723">
        <v>3.3169530000000003E-2</v>
      </c>
      <c r="Y437" s="13176">
        <v>2.913669E-2</v>
      </c>
      <c r="Z437" s="13629">
        <v>2.344166E-2</v>
      </c>
      <c r="AA437" s="14082">
        <v>2.824318E-2</v>
      </c>
      <c r="AB437" s="14535">
        <v>3.4987280000000003E-2</v>
      </c>
      <c r="AC437" s="14988">
        <v>3.9215689999999997E-2</v>
      </c>
      <c r="AD437" s="15441">
        <v>4.3895749999999997E-2</v>
      </c>
      <c r="AE437" s="15894">
        <v>3.1764710000000002E-2</v>
      </c>
      <c r="AF437" s="16347">
        <v>3.9325840000000001E-2</v>
      </c>
      <c r="AG437" s="16800">
        <v>3.1021111600000002E-2</v>
      </c>
      <c r="AH437" s="17253">
        <v>3.7194775700000002E-2</v>
      </c>
      <c r="AI437" s="17706">
        <v>4.6311082699999999E-2</v>
      </c>
      <c r="AJ437" s="18159">
        <v>5.3697183099999997E-2</v>
      </c>
      <c r="AK437" s="18612">
        <v>6.0425529999999998E-2</v>
      </c>
      <c r="AL437" s="19065">
        <v>7.4212890000000004E-2</v>
      </c>
      <c r="AM437" s="19518">
        <v>7.0839059999999995E-2</v>
      </c>
    </row>
    <row r="438" spans="1:39" ht="15" hidden="1" x14ac:dyDescent="0.25">
      <c r="A438" s="8194" t="s">
        <v>890</v>
      </c>
      <c r="B438" s="8647" t="s">
        <v>470</v>
      </c>
      <c r="C438" s="9100" t="s">
        <v>33</v>
      </c>
      <c r="D438" s="9553" t="s">
        <v>470</v>
      </c>
      <c r="E438" s="10006" t="s">
        <v>877</v>
      </c>
      <c r="G438" s="10459" t="s">
        <v>920</v>
      </c>
      <c r="T438" s="10912">
        <v>3.1486149999999997E-2</v>
      </c>
      <c r="U438" s="11365">
        <v>1.8610419999999999E-2</v>
      </c>
      <c r="V438" s="11818">
        <v>1.9916139999999999E-2</v>
      </c>
      <c r="W438" s="12271">
        <v>1.5989340000000001E-2</v>
      </c>
      <c r="X438" s="12724">
        <v>2.2727270000000001E-2</v>
      </c>
      <c r="Y438" s="13177">
        <v>3.7410069999999997E-2</v>
      </c>
      <c r="Z438" s="13630">
        <v>4.1022910000000003E-2</v>
      </c>
      <c r="AA438" s="14083">
        <v>3.9731929999999999E-2</v>
      </c>
      <c r="AB438" s="14536">
        <v>4.7073789999999997E-2</v>
      </c>
      <c r="AC438" s="14989">
        <v>4.7058820000000001E-2</v>
      </c>
      <c r="AD438" s="15442">
        <v>4.7325100000000002E-2</v>
      </c>
      <c r="AE438" s="15895">
        <v>4.96078431E-2</v>
      </c>
      <c r="AF438" s="16348">
        <v>4.2446941299999999E-2</v>
      </c>
      <c r="AG438" s="16801">
        <v>5.1701852600000001E-2</v>
      </c>
      <c r="AH438" s="17254">
        <v>5.7637705800000001E-2</v>
      </c>
      <c r="AI438" s="17707">
        <v>1.7246885999999999E-2</v>
      </c>
      <c r="AJ438" s="18160">
        <v>1.4671361500000001E-2</v>
      </c>
      <c r="AK438" s="18613">
        <v>2.8652480000000001E-2</v>
      </c>
      <c r="AL438" s="19066">
        <v>4.235382E-2</v>
      </c>
      <c r="AM438" s="19519">
        <v>4.8830810000000002E-2</v>
      </c>
    </row>
    <row r="439" spans="1:39" ht="15" hidden="1" x14ac:dyDescent="0.25">
      <c r="A439" s="8195" t="s">
        <v>890</v>
      </c>
      <c r="B439" s="8648" t="s">
        <v>472</v>
      </c>
      <c r="C439" s="9101" t="s">
        <v>33</v>
      </c>
      <c r="D439" s="9554" t="s">
        <v>472</v>
      </c>
      <c r="E439" s="10007" t="s">
        <v>877</v>
      </c>
      <c r="G439" s="10460" t="s">
        <v>920</v>
      </c>
      <c r="T439" s="10913"/>
      <c r="U439" s="11366"/>
      <c r="V439" s="11819"/>
      <c r="W439" s="12272"/>
      <c r="X439" s="12725"/>
      <c r="Y439" s="13178"/>
      <c r="Z439" s="13631"/>
      <c r="AA439" s="14084"/>
      <c r="AB439" s="14537"/>
      <c r="AC439" s="14990"/>
      <c r="AD439" s="15443"/>
      <c r="AE439" s="15896"/>
      <c r="AF439" s="16349"/>
      <c r="AG439" s="16802"/>
      <c r="AH439" s="17255"/>
      <c r="AI439" s="17708">
        <v>2.0121367000000001E-2</v>
      </c>
      <c r="AJ439" s="18161">
        <v>2.08333333E-2</v>
      </c>
      <c r="AK439" s="18614">
        <v>3.2340430000000003E-2</v>
      </c>
      <c r="AL439" s="19067">
        <v>3.4107949999999998E-2</v>
      </c>
      <c r="AM439" s="19520">
        <v>3.2324619999999998E-2</v>
      </c>
    </row>
    <row r="440" spans="1:39" ht="15" hidden="1" x14ac:dyDescent="0.25">
      <c r="A440" s="8196" t="s">
        <v>890</v>
      </c>
      <c r="B440" s="8649" t="s">
        <v>474</v>
      </c>
      <c r="C440" s="9102" t="s">
        <v>33</v>
      </c>
      <c r="D440" s="9555" t="s">
        <v>474</v>
      </c>
      <c r="E440" s="10008" t="s">
        <v>877</v>
      </c>
      <c r="G440" s="10461" t="s">
        <v>920</v>
      </c>
      <c r="T440" s="10914"/>
      <c r="U440" s="11367"/>
      <c r="V440" s="11820"/>
      <c r="W440" s="12273"/>
      <c r="X440" s="12726"/>
      <c r="Y440" s="13179"/>
      <c r="Z440" s="13632"/>
      <c r="AA440" s="14085"/>
      <c r="AB440" s="14538"/>
      <c r="AC440" s="14991"/>
      <c r="AD440" s="15444"/>
      <c r="AE440" s="15897"/>
      <c r="AF440" s="16350"/>
      <c r="AG440" s="16803"/>
      <c r="AH440" s="17256"/>
      <c r="AI440" s="17709">
        <v>1.27754711E-2</v>
      </c>
      <c r="AJ440" s="18162">
        <v>1.67253521E-2</v>
      </c>
      <c r="AK440" s="18615">
        <v>2.241135E-2</v>
      </c>
      <c r="AL440" s="19068">
        <v>1.124438E-2</v>
      </c>
      <c r="AM440" s="19521">
        <v>1.719395E-2</v>
      </c>
    </row>
    <row r="441" spans="1:39" ht="15" hidden="1" x14ac:dyDescent="0.25">
      <c r="A441" s="8197" t="s">
        <v>890</v>
      </c>
      <c r="B441" s="8650" t="s">
        <v>475</v>
      </c>
      <c r="C441" s="9103" t="s">
        <v>33</v>
      </c>
      <c r="D441" s="9556" t="s">
        <v>475</v>
      </c>
      <c r="E441" s="10009" t="s">
        <v>877</v>
      </c>
      <c r="G441" s="10462" t="s">
        <v>920</v>
      </c>
      <c r="T441" s="10915"/>
      <c r="U441" s="11368"/>
      <c r="V441" s="11821"/>
      <c r="W441" s="12274"/>
      <c r="X441" s="12727"/>
      <c r="Y441" s="13180"/>
      <c r="Z441" s="13633"/>
      <c r="AA441" s="14086"/>
      <c r="AB441" s="14539"/>
      <c r="AC441" s="14992"/>
      <c r="AD441" s="15445"/>
      <c r="AE441" s="15898"/>
      <c r="AF441" s="16351"/>
      <c r="AG441" s="16804"/>
      <c r="AH441" s="17257"/>
      <c r="AI441" s="17710">
        <v>1.1497924E-2</v>
      </c>
      <c r="AJ441" s="18163">
        <v>2.23004695E-2</v>
      </c>
      <c r="AK441" s="18616">
        <v>1.4468089999999999E-2</v>
      </c>
      <c r="AL441" s="19069">
        <v>1.386807E-2</v>
      </c>
      <c r="AM441" s="19522">
        <v>1.8569459999999999E-2</v>
      </c>
    </row>
    <row r="442" spans="1:39" ht="15" hidden="1" x14ac:dyDescent="0.25">
      <c r="A442" s="8198" t="s">
        <v>890</v>
      </c>
      <c r="B442" s="8651" t="s">
        <v>477</v>
      </c>
      <c r="C442" s="9104" t="s">
        <v>33</v>
      </c>
      <c r="D442" s="9557" t="s">
        <v>477</v>
      </c>
      <c r="E442" s="10010" t="s">
        <v>877</v>
      </c>
      <c r="G442" s="10463" t="s">
        <v>920</v>
      </c>
      <c r="T442" s="10916"/>
      <c r="U442" s="11369"/>
      <c r="V442" s="11822"/>
      <c r="W442" s="12275"/>
      <c r="X442" s="12728"/>
      <c r="Y442" s="13181"/>
      <c r="Z442" s="13634"/>
      <c r="AA442" s="14087"/>
      <c r="AB442" s="14540"/>
      <c r="AC442" s="14993"/>
      <c r="AD442" s="15446"/>
      <c r="AE442" s="15899"/>
      <c r="AF442" s="16352"/>
      <c r="AG442" s="16805"/>
      <c r="AH442" s="17258"/>
      <c r="AI442" s="17711">
        <v>1.6288725600000001E-2</v>
      </c>
      <c r="AJ442" s="18164">
        <v>1.55516432E-2</v>
      </c>
      <c r="AK442" s="18617">
        <v>1.7588650000000001E-2</v>
      </c>
      <c r="AL442" s="19070">
        <v>1.8740630000000001E-2</v>
      </c>
      <c r="AM442" s="19523">
        <v>2.5447040000000001E-2</v>
      </c>
    </row>
    <row r="443" spans="1:39" ht="15" hidden="1" x14ac:dyDescent="0.25">
      <c r="A443" s="8199" t="s">
        <v>890</v>
      </c>
      <c r="B443" s="8652" t="s">
        <v>469</v>
      </c>
      <c r="C443" s="9105" t="s">
        <v>33</v>
      </c>
      <c r="D443" s="9558" t="s">
        <v>469</v>
      </c>
      <c r="E443" s="10011" t="s">
        <v>878</v>
      </c>
      <c r="G443" s="10464" t="s">
        <v>919</v>
      </c>
      <c r="T443" s="10917">
        <v>30</v>
      </c>
      <c r="U443" s="11370">
        <v>41</v>
      </c>
      <c r="V443" s="11823">
        <v>86</v>
      </c>
      <c r="W443" s="12276">
        <v>71</v>
      </c>
      <c r="X443" s="12729">
        <v>44</v>
      </c>
      <c r="Y443" s="13182">
        <v>45</v>
      </c>
      <c r="Z443" s="13635">
        <v>43</v>
      </c>
      <c r="AA443" s="14088">
        <v>37</v>
      </c>
      <c r="AB443" s="14541">
        <v>59</v>
      </c>
      <c r="AC443" s="14994">
        <v>49</v>
      </c>
      <c r="AD443" s="15447">
        <v>58</v>
      </c>
      <c r="AE443" s="15900">
        <v>111</v>
      </c>
      <c r="AF443" s="16353">
        <v>77</v>
      </c>
      <c r="AG443" s="16806">
        <v>86</v>
      </c>
      <c r="AH443" s="17259">
        <v>140</v>
      </c>
      <c r="AI443" s="17712">
        <v>129</v>
      </c>
      <c r="AJ443" s="18165">
        <v>126</v>
      </c>
      <c r="AK443" s="18618">
        <v>204</v>
      </c>
      <c r="AL443" s="19071">
        <v>180</v>
      </c>
      <c r="AM443" s="19524">
        <v>199</v>
      </c>
    </row>
    <row r="444" spans="1:39" ht="15" hidden="1" x14ac:dyDescent="0.25">
      <c r="A444" s="8200" t="s">
        <v>890</v>
      </c>
      <c r="B444" s="8653" t="s">
        <v>468</v>
      </c>
      <c r="C444" s="9106" t="s">
        <v>33</v>
      </c>
      <c r="D444" s="9559" t="s">
        <v>468</v>
      </c>
      <c r="E444" s="10012" t="s">
        <v>878</v>
      </c>
      <c r="G444" s="10465" t="s">
        <v>919</v>
      </c>
      <c r="T444" s="10918">
        <v>181</v>
      </c>
      <c r="U444" s="11371">
        <v>161</v>
      </c>
      <c r="V444" s="11824">
        <v>398</v>
      </c>
      <c r="W444" s="12277">
        <v>406</v>
      </c>
      <c r="X444" s="12730">
        <v>364</v>
      </c>
      <c r="Y444" s="13183">
        <v>503</v>
      </c>
      <c r="Z444" s="13636">
        <v>389</v>
      </c>
      <c r="AA444" s="14089">
        <v>349</v>
      </c>
      <c r="AB444" s="14542">
        <v>497</v>
      </c>
      <c r="AC444" s="14995">
        <v>403</v>
      </c>
      <c r="AD444" s="15448">
        <v>565</v>
      </c>
      <c r="AE444" s="15901">
        <v>884</v>
      </c>
      <c r="AF444" s="16354">
        <v>303</v>
      </c>
      <c r="AG444" s="16807">
        <v>355</v>
      </c>
      <c r="AH444" s="17260">
        <v>672</v>
      </c>
      <c r="AI444" s="17713">
        <v>650</v>
      </c>
      <c r="AJ444" s="18166">
        <v>1342</v>
      </c>
      <c r="AK444" s="18619">
        <v>984</v>
      </c>
      <c r="AL444" s="19072">
        <v>605</v>
      </c>
      <c r="AM444" s="19525">
        <v>636</v>
      </c>
    </row>
    <row r="445" spans="1:39" ht="15" hidden="1" x14ac:dyDescent="0.25">
      <c r="A445" s="8201" t="s">
        <v>890</v>
      </c>
      <c r="B445" s="8654" t="s">
        <v>473</v>
      </c>
      <c r="C445" s="9107" t="s">
        <v>33</v>
      </c>
      <c r="D445" s="9560" t="s">
        <v>473</v>
      </c>
      <c r="E445" s="10013" t="s">
        <v>878</v>
      </c>
      <c r="G445" s="10466" t="s">
        <v>919</v>
      </c>
      <c r="T445" s="10919">
        <v>21</v>
      </c>
      <c r="U445" s="11372">
        <v>18</v>
      </c>
      <c r="V445" s="11825">
        <v>73</v>
      </c>
      <c r="W445" s="12278">
        <v>54</v>
      </c>
      <c r="X445" s="12731">
        <v>59</v>
      </c>
      <c r="Y445" s="13184">
        <v>118</v>
      </c>
      <c r="Z445" s="13637">
        <v>95</v>
      </c>
      <c r="AA445" s="14090">
        <v>97</v>
      </c>
      <c r="AB445" s="14543">
        <v>179</v>
      </c>
      <c r="AC445" s="14996">
        <v>111</v>
      </c>
      <c r="AD445" s="15449">
        <v>179</v>
      </c>
      <c r="AE445" s="15902">
        <v>240</v>
      </c>
      <c r="AF445" s="16355">
        <v>146</v>
      </c>
      <c r="AG445" s="16808">
        <v>218</v>
      </c>
      <c r="AH445" s="17261">
        <v>253</v>
      </c>
      <c r="AI445" s="17714">
        <v>242</v>
      </c>
      <c r="AJ445" s="18167">
        <v>274</v>
      </c>
      <c r="AK445" s="18620">
        <v>284</v>
      </c>
      <c r="AL445" s="19073">
        <v>225</v>
      </c>
      <c r="AM445" s="19526">
        <v>307</v>
      </c>
    </row>
    <row r="446" spans="1:39" ht="15" hidden="1" x14ac:dyDescent="0.25">
      <c r="A446" s="8202" t="s">
        <v>890</v>
      </c>
      <c r="B446" s="8655" t="s">
        <v>476</v>
      </c>
      <c r="C446" s="9108" t="s">
        <v>33</v>
      </c>
      <c r="D446" s="9561" t="s">
        <v>476</v>
      </c>
      <c r="E446" s="10014" t="s">
        <v>878</v>
      </c>
      <c r="G446" s="10467" t="s">
        <v>919</v>
      </c>
      <c r="T446" s="10920"/>
      <c r="U446" s="11373"/>
      <c r="V446" s="11826"/>
      <c r="W446" s="12279"/>
      <c r="X446" s="12732">
        <v>34</v>
      </c>
      <c r="Y446" s="13185">
        <v>48</v>
      </c>
      <c r="Z446" s="13638">
        <v>39</v>
      </c>
      <c r="AA446" s="14091">
        <v>60</v>
      </c>
      <c r="AB446" s="14544">
        <v>83</v>
      </c>
      <c r="AC446" s="14997">
        <v>61</v>
      </c>
      <c r="AD446" s="15450">
        <v>129</v>
      </c>
      <c r="AE446" s="15903">
        <v>179</v>
      </c>
      <c r="AF446" s="16356">
        <v>33</v>
      </c>
      <c r="AG446" s="16809">
        <v>67</v>
      </c>
      <c r="AH446" s="17262">
        <v>116</v>
      </c>
      <c r="AI446" s="17715">
        <v>101</v>
      </c>
      <c r="AJ446" s="18168">
        <v>91</v>
      </c>
      <c r="AK446" s="18621">
        <v>63</v>
      </c>
      <c r="AL446" s="19074">
        <v>116</v>
      </c>
      <c r="AM446" s="19527">
        <v>155</v>
      </c>
    </row>
    <row r="447" spans="1:39" ht="15" hidden="1" x14ac:dyDescent="0.25">
      <c r="A447" s="8203" t="s">
        <v>890</v>
      </c>
      <c r="B447" s="8656" t="s">
        <v>469</v>
      </c>
      <c r="C447" s="9109" t="s">
        <v>33</v>
      </c>
      <c r="D447" s="9562" t="s">
        <v>469</v>
      </c>
      <c r="E447" s="10015" t="s">
        <v>878</v>
      </c>
      <c r="G447" s="10468" t="s">
        <v>920</v>
      </c>
      <c r="T447" s="10921">
        <v>5.0377829999999997E-3</v>
      </c>
      <c r="U447" s="11374">
        <v>3.7220840000000001E-3</v>
      </c>
      <c r="V447" s="11827">
        <v>5.2410900000000003E-3</v>
      </c>
      <c r="W447" s="12280">
        <v>3.3311130000000001E-3</v>
      </c>
      <c r="X447" s="12733">
        <v>2.4570019999999998E-3</v>
      </c>
      <c r="Y447" s="13186">
        <v>1.798561E-3</v>
      </c>
      <c r="Z447" s="13639">
        <v>2.1310600000000002E-3</v>
      </c>
      <c r="AA447" s="14092">
        <v>9.5739589999999997E-4</v>
      </c>
      <c r="AB447" s="14545">
        <v>3.180662E-4</v>
      </c>
      <c r="AC447" s="14998">
        <v>2.178649E-3</v>
      </c>
      <c r="AD447" s="15451">
        <v>6.1728399999999998E-3</v>
      </c>
      <c r="AE447" s="15904">
        <v>8.4313724999999992E-3</v>
      </c>
      <c r="AF447" s="16357">
        <v>1.49812734E-2</v>
      </c>
      <c r="AG447" s="16810">
        <v>1.0771219300000001E-2</v>
      </c>
      <c r="AH447" s="17263">
        <v>1.05053947E-2</v>
      </c>
      <c r="AI447" s="17716">
        <v>1.30948579E-2</v>
      </c>
      <c r="AJ447" s="18169">
        <v>9.0962440999999995E-3</v>
      </c>
      <c r="AK447" s="18622">
        <v>1.2198580000000001E-2</v>
      </c>
      <c r="AL447" s="19075">
        <v>1.386807E-2</v>
      </c>
      <c r="AM447" s="19528">
        <v>1.6850070000000002E-2</v>
      </c>
    </row>
    <row r="448" spans="1:39" ht="15" hidden="1" x14ac:dyDescent="0.25">
      <c r="A448" s="8204" t="s">
        <v>890</v>
      </c>
      <c r="B448" s="8657" t="s">
        <v>468</v>
      </c>
      <c r="C448" s="9110" t="s">
        <v>33</v>
      </c>
      <c r="D448" s="9563" t="s">
        <v>468</v>
      </c>
      <c r="E448" s="10016" t="s">
        <v>878</v>
      </c>
      <c r="G448" s="10469" t="s">
        <v>920</v>
      </c>
      <c r="T448" s="10922">
        <v>2.6448360000000001E-2</v>
      </c>
      <c r="U448" s="11375">
        <v>1.736973E-2</v>
      </c>
      <c r="V448" s="11828">
        <v>1.9392030000000001E-2</v>
      </c>
      <c r="W448" s="12281">
        <v>2.5316459999999999E-2</v>
      </c>
      <c r="X448" s="12734">
        <v>1.535627E-2</v>
      </c>
      <c r="Y448" s="13187">
        <v>1.1870500000000001E-2</v>
      </c>
      <c r="Z448" s="13640">
        <v>1.4917420000000001E-2</v>
      </c>
      <c r="AA448" s="14093">
        <v>1.6275729999999999E-2</v>
      </c>
      <c r="AB448" s="14546">
        <v>1.0814249999999999E-2</v>
      </c>
      <c r="AC448" s="14999">
        <v>9.1503269999999998E-3</v>
      </c>
      <c r="AD448" s="15452">
        <v>1.7832649999999999E-2</v>
      </c>
      <c r="AE448" s="15905">
        <v>1.64705882E-2</v>
      </c>
      <c r="AF448" s="16358">
        <v>1.18601748E-2</v>
      </c>
      <c r="AG448" s="16811">
        <v>1.2925463200000001E-2</v>
      </c>
      <c r="AH448" s="17264">
        <v>1.2492901799999999E-2</v>
      </c>
      <c r="AI448" s="17717">
        <v>1.27754711E-2</v>
      </c>
      <c r="AJ448" s="18170">
        <v>1.7018779299999998E-2</v>
      </c>
      <c r="AK448" s="18623">
        <v>1.0496449999999999E-2</v>
      </c>
      <c r="AL448" s="19076">
        <v>9.7451269999999993E-3</v>
      </c>
      <c r="AM448" s="19529">
        <v>1.3411279999999999E-2</v>
      </c>
    </row>
    <row r="449" spans="1:39" ht="15" hidden="1" x14ac:dyDescent="0.25">
      <c r="A449" s="8205" t="s">
        <v>890</v>
      </c>
      <c r="B449" s="8658" t="s">
        <v>473</v>
      </c>
      <c r="C449" s="9111" t="s">
        <v>33</v>
      </c>
      <c r="D449" s="9564" t="s">
        <v>473</v>
      </c>
      <c r="E449" s="10017" t="s">
        <v>878</v>
      </c>
      <c r="G449" s="10470" t="s">
        <v>920</v>
      </c>
      <c r="T449" s="10923">
        <v>5.0377829999999997E-3</v>
      </c>
      <c r="U449" s="11376">
        <v>3.7220840000000001E-3</v>
      </c>
      <c r="V449" s="11829">
        <v>7.3375259999999996E-3</v>
      </c>
      <c r="W449" s="12282">
        <v>8.6608929999999994E-3</v>
      </c>
      <c r="X449" s="12735">
        <v>3.685504E-3</v>
      </c>
      <c r="Y449" s="13188">
        <v>9.3525180000000006E-3</v>
      </c>
      <c r="Z449" s="13641">
        <v>1.172083E-2</v>
      </c>
      <c r="AA449" s="14094">
        <v>7.1804690000000001E-3</v>
      </c>
      <c r="AB449" s="14547">
        <v>6.679389E-3</v>
      </c>
      <c r="AC449" s="15000">
        <v>9.5860570000000003E-3</v>
      </c>
      <c r="AD449" s="15453">
        <v>1.6460909999999999E-2</v>
      </c>
      <c r="AE449" s="15906">
        <v>1.1960784299999999E-2</v>
      </c>
      <c r="AF449" s="16359">
        <v>2.2471910099999999E-2</v>
      </c>
      <c r="AG449" s="16812">
        <v>2.1542438600000002E-2</v>
      </c>
      <c r="AH449" s="17265">
        <v>1.6467915999999999E-2</v>
      </c>
      <c r="AI449" s="17718">
        <v>1.8843819899999999E-2</v>
      </c>
      <c r="AJ449" s="18171">
        <v>2.4061032900000001E-2</v>
      </c>
      <c r="AK449" s="18624">
        <v>2.1843970000000001E-2</v>
      </c>
      <c r="AL449" s="19077">
        <v>2.5487260000000001E-2</v>
      </c>
      <c r="AM449" s="19530">
        <v>3.6795050000000003E-2</v>
      </c>
    </row>
    <row r="450" spans="1:39" ht="15" hidden="1" x14ac:dyDescent="0.25">
      <c r="A450" s="8206" t="s">
        <v>890</v>
      </c>
      <c r="B450" s="8659" t="s">
        <v>476</v>
      </c>
      <c r="C450" s="9112" t="s">
        <v>33</v>
      </c>
      <c r="D450" s="9565" t="s">
        <v>476</v>
      </c>
      <c r="E450" s="10018" t="s">
        <v>878</v>
      </c>
      <c r="G450" s="10471" t="s">
        <v>920</v>
      </c>
      <c r="T450" s="10924"/>
      <c r="U450" s="11377"/>
      <c r="V450" s="11830"/>
      <c r="W450" s="12283"/>
      <c r="X450" s="12736">
        <v>3.0712529999999999E-3</v>
      </c>
      <c r="Y450" s="13189">
        <v>1.079137E-3</v>
      </c>
      <c r="Z450" s="13642">
        <v>2.1310600000000002E-3</v>
      </c>
      <c r="AA450" s="14095">
        <v>4.7869790000000002E-3</v>
      </c>
      <c r="AB450" s="14548">
        <v>9.5419850000000002E-4</v>
      </c>
      <c r="AC450" s="15001">
        <v>3.0501090000000001E-3</v>
      </c>
      <c r="AD450" s="15454">
        <v>4.8010969999999998E-3</v>
      </c>
      <c r="AE450" s="15907">
        <v>2.7450980000000001E-3</v>
      </c>
      <c r="AF450" s="16360">
        <v>6.2421969999999999E-4</v>
      </c>
      <c r="AG450" s="16813">
        <v>2.1542439E-3</v>
      </c>
      <c r="AH450" s="17266">
        <v>2.5553663E-3</v>
      </c>
      <c r="AI450" s="17719">
        <v>6.3877355E-3</v>
      </c>
      <c r="AJ450" s="18172">
        <v>3.5211268000000001E-3</v>
      </c>
      <c r="AK450" s="18625">
        <v>3.1205669999999999E-3</v>
      </c>
      <c r="AL450" s="19078">
        <v>1.1993999999999999E-2</v>
      </c>
      <c r="AM450" s="19531">
        <v>9.9724900000000005E-3</v>
      </c>
    </row>
    <row r="451" spans="1:39" ht="15" hidden="1" x14ac:dyDescent="0.25">
      <c r="A451" s="8207" t="s">
        <v>876</v>
      </c>
      <c r="B451" s="8660" t="s">
        <v>877</v>
      </c>
      <c r="C451" s="9113" t="s">
        <v>33</v>
      </c>
      <c r="D451" s="9566" t="s">
        <v>33</v>
      </c>
      <c r="E451" s="10019" t="s">
        <v>877</v>
      </c>
      <c r="G451" s="10472" t="s">
        <v>919</v>
      </c>
      <c r="T451" s="10925">
        <v>327</v>
      </c>
      <c r="U451" s="11378">
        <v>329</v>
      </c>
      <c r="V451" s="11831">
        <v>681</v>
      </c>
      <c r="W451" s="12284">
        <v>485</v>
      </c>
      <c r="X451" s="12737">
        <v>685</v>
      </c>
      <c r="Y451" s="13190">
        <v>1238</v>
      </c>
      <c r="Z451" s="13643">
        <v>785</v>
      </c>
      <c r="AA451" s="14096">
        <v>933</v>
      </c>
      <c r="AB451" s="14549">
        <v>1541</v>
      </c>
      <c r="AC451" s="15002">
        <v>1087</v>
      </c>
      <c r="AD451" s="15455">
        <v>1290</v>
      </c>
      <c r="AE451" s="15908">
        <v>2456</v>
      </c>
      <c r="AF451" s="16361">
        <v>765</v>
      </c>
      <c r="AG451" s="16814">
        <v>1117</v>
      </c>
      <c r="AH451" s="17267">
        <v>1717</v>
      </c>
      <c r="AI451" s="17720">
        <v>1581</v>
      </c>
      <c r="AJ451" s="18173">
        <v>1414</v>
      </c>
      <c r="AK451" s="18626">
        <v>1801</v>
      </c>
      <c r="AL451" s="19079">
        <v>1434</v>
      </c>
      <c r="AM451" s="19532">
        <v>1491</v>
      </c>
    </row>
    <row r="452" spans="1:39" ht="15" hidden="1" x14ac:dyDescent="0.25">
      <c r="A452" s="8208" t="s">
        <v>876</v>
      </c>
      <c r="B452" s="8661" t="s">
        <v>877</v>
      </c>
      <c r="C452" s="9114" t="s">
        <v>33</v>
      </c>
      <c r="D452" s="9567" t="s">
        <v>33</v>
      </c>
      <c r="E452" s="10020" t="s">
        <v>877</v>
      </c>
      <c r="G452" s="10473" t="s">
        <v>920</v>
      </c>
      <c r="T452" s="10926">
        <v>8.3123429999999998E-2</v>
      </c>
      <c r="U452" s="11379">
        <v>5.5831270000000002E-2</v>
      </c>
      <c r="V452" s="11832">
        <v>4.08805E-2</v>
      </c>
      <c r="W452" s="12285">
        <v>4.1305799999999997E-2</v>
      </c>
      <c r="X452" s="12738">
        <v>5.5896809999999998E-2</v>
      </c>
      <c r="Y452" s="13191">
        <v>6.6546759999999996E-2</v>
      </c>
      <c r="Z452" s="13644">
        <v>6.4464569999999999E-2</v>
      </c>
      <c r="AA452" s="14097">
        <v>6.7975110000000005E-2</v>
      </c>
      <c r="AB452" s="14550">
        <v>8.206107E-2</v>
      </c>
      <c r="AC452" s="15003">
        <v>8.6274509999999999E-2</v>
      </c>
      <c r="AD452" s="15456">
        <v>9.1220850000000006E-2</v>
      </c>
      <c r="AE452" s="15909">
        <v>8.1372550000000002E-2</v>
      </c>
      <c r="AF452" s="16362">
        <v>8.1772780000000003E-2</v>
      </c>
      <c r="AG452" s="16815">
        <v>8.2722964199999999E-2</v>
      </c>
      <c r="AH452" s="17268">
        <v>9.4832481499999996E-2</v>
      </c>
      <c r="AI452" s="17721">
        <v>0.12424145640000001</v>
      </c>
      <c r="AJ452" s="18174">
        <v>0.14377934270000001</v>
      </c>
      <c r="AK452" s="18627">
        <v>0.1758865</v>
      </c>
      <c r="AL452" s="19080">
        <v>0.1945277</v>
      </c>
      <c r="AM452" s="19533">
        <v>0.21320500000000001</v>
      </c>
    </row>
    <row r="453" spans="1:39" ht="15" hidden="1" x14ac:dyDescent="0.25">
      <c r="A453" s="8209" t="s">
        <v>876</v>
      </c>
      <c r="B453" s="8662" t="s">
        <v>878</v>
      </c>
      <c r="C453" s="9115" t="s">
        <v>33</v>
      </c>
      <c r="D453" s="9568" t="s">
        <v>33</v>
      </c>
      <c r="E453" s="10021" t="s">
        <v>878</v>
      </c>
      <c r="G453" s="10474" t="s">
        <v>919</v>
      </c>
      <c r="T453" s="10927">
        <v>232</v>
      </c>
      <c r="U453" s="11380">
        <v>220</v>
      </c>
      <c r="V453" s="11833">
        <v>557</v>
      </c>
      <c r="W453" s="12286">
        <v>531</v>
      </c>
      <c r="X453" s="12739">
        <v>501</v>
      </c>
      <c r="Y453" s="13192">
        <v>714</v>
      </c>
      <c r="Z453" s="13645">
        <v>566</v>
      </c>
      <c r="AA453" s="14098">
        <v>543</v>
      </c>
      <c r="AB453" s="14551">
        <v>818</v>
      </c>
      <c r="AC453" s="15004">
        <v>624</v>
      </c>
      <c r="AD453" s="15457">
        <v>931</v>
      </c>
      <c r="AE453" s="15910">
        <v>1414</v>
      </c>
      <c r="AF453" s="16363">
        <v>559</v>
      </c>
      <c r="AG453" s="16816">
        <v>726</v>
      </c>
      <c r="AH453" s="17269">
        <v>1181</v>
      </c>
      <c r="AI453" s="17722">
        <v>1122</v>
      </c>
      <c r="AJ453" s="18175">
        <v>1833</v>
      </c>
      <c r="AK453" s="18628">
        <v>1535</v>
      </c>
      <c r="AL453" s="19081">
        <v>1126</v>
      </c>
      <c r="AM453" s="19534">
        <v>1297</v>
      </c>
    </row>
    <row r="454" spans="1:39" ht="15" hidden="1" x14ac:dyDescent="0.25">
      <c r="A454" s="8210" t="s">
        <v>876</v>
      </c>
      <c r="B454" s="8663" t="s">
        <v>878</v>
      </c>
      <c r="C454" s="9116" t="s">
        <v>33</v>
      </c>
      <c r="D454" s="9569" t="s">
        <v>33</v>
      </c>
      <c r="E454" s="10022" t="s">
        <v>878</v>
      </c>
      <c r="G454" s="10475" t="s">
        <v>920</v>
      </c>
      <c r="T454" s="10928">
        <v>3.6523930000000003E-2</v>
      </c>
      <c r="U454" s="11381">
        <v>2.48139E-2</v>
      </c>
      <c r="V454" s="11834">
        <v>3.1970650000000003E-2</v>
      </c>
      <c r="W454" s="12287">
        <v>3.7308460000000002E-2</v>
      </c>
      <c r="X454" s="12740">
        <v>2.4570020000000001E-2</v>
      </c>
      <c r="Y454" s="13193">
        <v>2.4100719999999999E-2</v>
      </c>
      <c r="Z454" s="13646">
        <v>3.090037E-2</v>
      </c>
      <c r="AA454" s="14099">
        <v>2.9200569999999999E-2</v>
      </c>
      <c r="AB454" s="14552">
        <v>1.8765899999999999E-2</v>
      </c>
      <c r="AC454" s="15005">
        <v>2.3965139999999999E-2</v>
      </c>
      <c r="AD454" s="15458">
        <v>4.5267490000000001E-2</v>
      </c>
      <c r="AE454" s="15911">
        <v>3.9607839999999998E-2</v>
      </c>
      <c r="AF454" s="16364">
        <v>4.9937580000000002E-2</v>
      </c>
      <c r="AG454" s="16817">
        <v>4.7393364899999998E-2</v>
      </c>
      <c r="AH454" s="17270">
        <v>4.2021578599999998E-2</v>
      </c>
      <c r="AI454" s="17723">
        <v>5.1101884399999999E-2</v>
      </c>
      <c r="AJ454" s="18176">
        <v>5.3697183099999997E-2</v>
      </c>
      <c r="AK454" s="18629">
        <v>4.7659569999999998E-2</v>
      </c>
      <c r="AL454" s="19082">
        <v>6.1094450000000002E-2</v>
      </c>
      <c r="AM454" s="19535">
        <v>7.7028890000000003E-2</v>
      </c>
    </row>
    <row r="455" spans="1:39" ht="15" hidden="1" x14ac:dyDescent="0.25">
      <c r="A455" s="8211" t="s">
        <v>879</v>
      </c>
      <c r="B455" s="8664" t="s">
        <v>33</v>
      </c>
      <c r="C455" s="9117" t="s">
        <v>33</v>
      </c>
      <c r="D455" s="9570" t="s">
        <v>33</v>
      </c>
      <c r="E455" s="10023" t="s">
        <v>33</v>
      </c>
      <c r="G455" s="10476" t="s">
        <v>919</v>
      </c>
      <c r="T455" s="10929">
        <v>559</v>
      </c>
      <c r="U455" s="11382">
        <v>549</v>
      </c>
      <c r="V455" s="11835">
        <v>1238</v>
      </c>
      <c r="W455" s="12288">
        <v>1016</v>
      </c>
      <c r="X455" s="12741">
        <v>1186</v>
      </c>
      <c r="Y455" s="13194">
        <v>1952</v>
      </c>
      <c r="Z455" s="13647">
        <v>1351</v>
      </c>
      <c r="AA455" s="14100">
        <v>1476</v>
      </c>
      <c r="AB455" s="14553">
        <v>2359</v>
      </c>
      <c r="AC455" s="15006">
        <v>1711</v>
      </c>
      <c r="AD455" s="15459">
        <v>2221</v>
      </c>
      <c r="AE455" s="15912">
        <v>3870</v>
      </c>
      <c r="AF455" s="16365">
        <v>1324</v>
      </c>
      <c r="AG455" s="16818">
        <v>1843</v>
      </c>
      <c r="AH455" s="17271">
        <v>2898</v>
      </c>
      <c r="AI455" s="17724">
        <v>2703</v>
      </c>
      <c r="AJ455" s="18177">
        <v>3247</v>
      </c>
      <c r="AK455" s="18630">
        <v>3336</v>
      </c>
      <c r="AL455" s="19083">
        <v>2560</v>
      </c>
      <c r="AM455" s="19536">
        <v>2788</v>
      </c>
    </row>
    <row r="456" spans="1:39" ht="15" hidden="1" x14ac:dyDescent="0.25">
      <c r="A456" s="8212" t="s">
        <v>879</v>
      </c>
      <c r="B456" s="8665" t="s">
        <v>33</v>
      </c>
      <c r="C456" s="9118" t="s">
        <v>33</v>
      </c>
      <c r="D456" s="9571" t="s">
        <v>33</v>
      </c>
      <c r="E456" s="10024" t="s">
        <v>33</v>
      </c>
      <c r="G456" s="10477" t="s">
        <v>920</v>
      </c>
      <c r="T456" s="10930">
        <v>0.1196474</v>
      </c>
      <c r="U456" s="11383">
        <v>8.0645159999999994E-2</v>
      </c>
      <c r="V456" s="11836">
        <v>7.2851150000000003E-2</v>
      </c>
      <c r="W456" s="12289">
        <v>7.8614260000000005E-2</v>
      </c>
      <c r="X456" s="12742">
        <v>8.0466830000000003E-2</v>
      </c>
      <c r="Y456" s="13195">
        <v>9.0647480000000002E-2</v>
      </c>
      <c r="Z456" s="13648">
        <v>9.5364939999999995E-2</v>
      </c>
      <c r="AA456" s="14101">
        <v>9.717568E-2</v>
      </c>
      <c r="AB456" s="14554">
        <v>0.100827</v>
      </c>
      <c r="AC456" s="15007">
        <v>0.1102397</v>
      </c>
      <c r="AD456" s="15460">
        <v>0.13648830000000001</v>
      </c>
      <c r="AE456" s="15913">
        <v>0.1209804</v>
      </c>
      <c r="AF456" s="16366">
        <v>0.13171036</v>
      </c>
      <c r="AG456" s="16819">
        <v>0.13011632919999999</v>
      </c>
      <c r="AH456" s="17272">
        <v>0.13685406019999999</v>
      </c>
      <c r="AI456" s="17725">
        <v>0.1753433408</v>
      </c>
      <c r="AJ456" s="18178">
        <v>0.1974765258</v>
      </c>
      <c r="AK456" s="18631">
        <v>0.2235461</v>
      </c>
      <c r="AL456" s="19084">
        <v>0.25562220000000002</v>
      </c>
      <c r="AM456" s="19537">
        <v>0.29023379999999999</v>
      </c>
    </row>
  </sheetData>
  <autoFilter ref="A3:AW456">
    <filterColumn colId="0">
      <filters>
        <filter val="ZONE"/>
      </filters>
    </filterColumn>
  </autoFilter>
  <hyperlinks>
    <hyperlink ref="G2" location="Cover!A1" display="Back to cover pag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pane xSplit="9" ySplit="4" topLeftCell="BB5" activePane="bottomRight" state="frozen"/>
      <selection pane="topRight" activeCell="J1" sqref="J1"/>
      <selection pane="bottomLeft" activeCell="A5" sqref="A5"/>
      <selection pane="bottomRight" activeCell="G1" sqref="G1"/>
    </sheetView>
  </sheetViews>
  <sheetFormatPr defaultColWidth="8" defaultRowHeight="15" outlineLevelRow="1" outlineLevelCol="1" x14ac:dyDescent="0.25"/>
  <cols>
    <col min="1" max="1" width="2.125" style="170" customWidth="1" collapsed="1"/>
    <col min="2" max="2" width="18.5" style="96" bestFit="1" customWidth="1" collapsed="1"/>
    <col min="3" max="3" width="7.5" style="96" bestFit="1" customWidth="1" collapsed="1"/>
    <col min="4" max="4" width="8" style="96" customWidth="1" collapsed="1"/>
    <col min="5" max="6" width="7.375" style="96" customWidth="1" collapsed="1"/>
    <col min="7" max="7" width="10.5" style="96" customWidth="1" collapsed="1"/>
    <col min="8" max="9" width="10.375" style="96" customWidth="1" collapsed="1"/>
    <col min="10" max="10" width="10.5" style="96" customWidth="1" collapsed="1"/>
    <col min="11" max="11" width="7.375" style="98" customWidth="1" collapsed="1"/>
    <col min="12" max="29" width="7.375" style="98" hidden="1" customWidth="1" outlineLevel="1" collapsed="1"/>
    <col min="30" max="30" width="7.375" style="98" customWidth="1" collapsed="1"/>
    <col min="31" max="41" width="7.375" style="98" hidden="1" customWidth="1" outlineLevel="1" collapsed="1"/>
    <col min="42" max="42" width="7.375" style="98" customWidth="1" collapsed="1"/>
    <col min="43" max="53" width="7.375" style="98" hidden="1" customWidth="1" outlineLevel="1" collapsed="1"/>
    <col min="54" max="54" width="7.375" style="98" customWidth="1" collapsed="1"/>
    <col min="55" max="60" width="7.375" style="98" hidden="1" customWidth="1" outlineLevel="1" collapsed="1"/>
    <col min="61" max="61" width="6.625" style="98" hidden="1" customWidth="1" outlineLevel="1" collapsed="1"/>
    <col min="62" max="65" width="7.375" style="98" hidden="1" customWidth="1" outlineLevel="1" collapsed="1"/>
    <col min="66" max="77" width="7.375" style="98" customWidth="1" collapsed="1"/>
    <col min="78" max="78" width="8" style="96" collapsed="1"/>
    <col min="79" max="81" width="8" style="96" hidden="1" customWidth="1" collapsed="1"/>
    <col min="82" max="16384" width="8" style="96" collapsed="1"/>
  </cols>
  <sheetData>
    <row r="1" spans="1:81" x14ac:dyDescent="0.25">
      <c r="B1" s="95" t="s">
        <v>268</v>
      </c>
      <c r="C1" s="170" t="s">
        <v>299</v>
      </c>
      <c r="G1" s="97" t="s">
        <v>269</v>
      </c>
      <c r="BU1" s="100">
        <v>201707</v>
      </c>
      <c r="BV1" s="100">
        <v>201708</v>
      </c>
      <c r="BW1" s="100">
        <v>201709</v>
      </c>
      <c r="BX1" s="100">
        <v>201710</v>
      </c>
      <c r="BY1" s="100">
        <v>201711</v>
      </c>
      <c r="BZ1" s="100">
        <v>201712</v>
      </c>
    </row>
    <row r="2" spans="1:81" x14ac:dyDescent="0.25">
      <c r="B2" s="180">
        <f>Cover!G5-DAY(Cover!G5)+1</f>
        <v>42948</v>
      </c>
      <c r="G2" s="99">
        <v>2</v>
      </c>
      <c r="H2" s="99">
        <v>5</v>
      </c>
      <c r="I2" s="99">
        <v>11</v>
      </c>
      <c r="L2" s="100"/>
      <c r="M2" s="100"/>
      <c r="N2" s="101"/>
      <c r="O2" s="102"/>
      <c r="P2" s="100">
        <v>6</v>
      </c>
      <c r="Q2" s="100">
        <v>7</v>
      </c>
      <c r="R2" s="100">
        <v>8</v>
      </c>
      <c r="S2" s="100">
        <v>9</v>
      </c>
      <c r="T2" s="100">
        <v>10</v>
      </c>
      <c r="U2" s="100">
        <v>11</v>
      </c>
      <c r="V2" s="100">
        <v>12</v>
      </c>
      <c r="W2" s="100">
        <v>13</v>
      </c>
      <c r="X2" s="100">
        <v>14</v>
      </c>
      <c r="Y2" s="100">
        <v>15</v>
      </c>
      <c r="Z2" s="100">
        <v>16</v>
      </c>
      <c r="AA2" s="100">
        <v>17</v>
      </c>
      <c r="AB2" s="100">
        <v>18</v>
      </c>
      <c r="AC2" s="100">
        <v>19</v>
      </c>
      <c r="AD2" s="100">
        <v>20</v>
      </c>
      <c r="AE2" s="100">
        <v>21</v>
      </c>
      <c r="AF2" s="100">
        <v>22</v>
      </c>
      <c r="AG2" s="100">
        <v>23</v>
      </c>
      <c r="AH2" s="100">
        <v>24</v>
      </c>
      <c r="AI2" s="100">
        <v>25</v>
      </c>
      <c r="AJ2" s="100">
        <v>26</v>
      </c>
      <c r="AK2" s="100">
        <v>27</v>
      </c>
      <c r="AL2" s="100">
        <v>28</v>
      </c>
      <c r="AM2" s="100">
        <v>29</v>
      </c>
      <c r="AN2" s="100">
        <v>30</v>
      </c>
      <c r="AO2" s="100">
        <v>31</v>
      </c>
      <c r="AP2" s="100">
        <v>32</v>
      </c>
      <c r="AQ2" s="100">
        <v>33</v>
      </c>
      <c r="AR2" s="100">
        <v>34</v>
      </c>
      <c r="AS2" s="100">
        <v>35</v>
      </c>
      <c r="AT2" s="100">
        <v>36</v>
      </c>
      <c r="AU2" s="100">
        <v>37</v>
      </c>
      <c r="AV2" s="100">
        <v>38</v>
      </c>
      <c r="AW2" s="100">
        <v>39</v>
      </c>
      <c r="AX2" s="100">
        <v>40</v>
      </c>
      <c r="AY2" s="100">
        <v>41</v>
      </c>
      <c r="AZ2" s="100">
        <v>42</v>
      </c>
      <c r="BA2" s="100">
        <v>43</v>
      </c>
      <c r="BB2" s="100">
        <v>44</v>
      </c>
    </row>
    <row r="3" spans="1:81" ht="63.75" customHeight="1" x14ac:dyDescent="0.25">
      <c r="B3" s="103"/>
      <c r="C3" s="104" t="s">
        <v>270</v>
      </c>
      <c r="D3" s="105" t="s">
        <v>271</v>
      </c>
      <c r="E3" s="105" t="s">
        <v>272</v>
      </c>
      <c r="F3" s="105" t="s">
        <v>273</v>
      </c>
      <c r="G3" s="106" t="s">
        <v>274</v>
      </c>
      <c r="H3" s="106" t="s">
        <v>275</v>
      </c>
      <c r="I3" s="106" t="s">
        <v>276</v>
      </c>
      <c r="J3" s="107"/>
      <c r="K3" s="108">
        <v>41030</v>
      </c>
      <c r="L3" s="109">
        <v>41061</v>
      </c>
      <c r="M3" s="108">
        <v>41091</v>
      </c>
      <c r="N3" s="108">
        <v>41122</v>
      </c>
      <c r="O3" s="109">
        <v>41153</v>
      </c>
      <c r="P3" s="108">
        <v>41183</v>
      </c>
      <c r="Q3" s="108">
        <v>41214</v>
      </c>
      <c r="R3" s="108">
        <v>41244</v>
      </c>
      <c r="S3" s="110">
        <v>41275</v>
      </c>
      <c r="T3" s="108">
        <v>41306</v>
      </c>
      <c r="U3" s="109">
        <v>41334</v>
      </c>
      <c r="V3" s="110">
        <v>41365</v>
      </c>
      <c r="W3" s="110">
        <v>41395</v>
      </c>
      <c r="X3" s="108">
        <v>41426</v>
      </c>
      <c r="Y3" s="108">
        <v>41456</v>
      </c>
      <c r="Z3" s="108">
        <v>41487</v>
      </c>
      <c r="AA3" s="108">
        <v>41518</v>
      </c>
      <c r="AB3" s="108">
        <v>41548</v>
      </c>
      <c r="AC3" s="108">
        <v>41579</v>
      </c>
      <c r="AD3" s="108">
        <v>41609</v>
      </c>
      <c r="AE3" s="108">
        <v>41640</v>
      </c>
      <c r="AF3" s="108">
        <v>41671</v>
      </c>
      <c r="AG3" s="108">
        <v>41699</v>
      </c>
      <c r="AH3" s="108">
        <v>41730</v>
      </c>
      <c r="AI3" s="108">
        <v>41760</v>
      </c>
      <c r="AJ3" s="108">
        <v>41791</v>
      </c>
      <c r="AK3" s="108">
        <v>41821</v>
      </c>
      <c r="AL3" s="108">
        <v>41852</v>
      </c>
      <c r="AM3" s="108">
        <v>41883</v>
      </c>
      <c r="AN3" s="108">
        <v>41913</v>
      </c>
      <c r="AO3" s="108">
        <v>41944</v>
      </c>
      <c r="AP3" s="108">
        <v>41974</v>
      </c>
      <c r="AQ3" s="108">
        <v>42005</v>
      </c>
      <c r="AR3" s="108">
        <v>42036</v>
      </c>
      <c r="AS3" s="108">
        <v>42064</v>
      </c>
      <c r="AT3" s="108">
        <v>42095</v>
      </c>
      <c r="AU3" s="108">
        <v>42125</v>
      </c>
      <c r="AV3" s="108">
        <v>42156</v>
      </c>
      <c r="AW3" s="108">
        <v>42186</v>
      </c>
      <c r="AX3" s="108">
        <v>42217</v>
      </c>
      <c r="AY3" s="108">
        <v>42248</v>
      </c>
      <c r="AZ3" s="108">
        <v>42278</v>
      </c>
      <c r="BA3" s="108">
        <v>42309</v>
      </c>
      <c r="BB3" s="108">
        <v>42339</v>
      </c>
      <c r="BC3" s="108">
        <v>42370</v>
      </c>
      <c r="BD3" s="108">
        <v>42401</v>
      </c>
      <c r="BE3" s="108">
        <v>42430</v>
      </c>
      <c r="BF3" s="108">
        <v>42461</v>
      </c>
      <c r="BG3" s="108">
        <v>42491</v>
      </c>
      <c r="BH3" s="108">
        <v>42522</v>
      </c>
      <c r="BI3" s="108">
        <v>42552</v>
      </c>
      <c r="BJ3" s="108">
        <v>42583</v>
      </c>
      <c r="BK3" s="108">
        <v>42614</v>
      </c>
      <c r="BL3" s="108">
        <v>42644</v>
      </c>
      <c r="BM3" s="108">
        <v>42675</v>
      </c>
      <c r="BN3" s="108">
        <v>42705</v>
      </c>
      <c r="BO3" s="108">
        <v>42736</v>
      </c>
      <c r="BP3" s="108">
        <v>42767</v>
      </c>
      <c r="BQ3" s="108">
        <v>42795</v>
      </c>
      <c r="BR3" s="108">
        <v>42826</v>
      </c>
      <c r="BS3" s="108">
        <v>42856</v>
      </c>
      <c r="BT3" s="108">
        <v>42887</v>
      </c>
      <c r="BU3" s="108">
        <v>42917</v>
      </c>
      <c r="BV3" s="108">
        <v>42948</v>
      </c>
      <c r="BW3" s="108">
        <v>42979</v>
      </c>
      <c r="BX3" s="108">
        <v>43009</v>
      </c>
      <c r="BY3" s="108">
        <v>43040</v>
      </c>
      <c r="BZ3" s="108">
        <v>43070</v>
      </c>
    </row>
    <row r="4" spans="1:81" s="114" customFormat="1" ht="15.75" customHeight="1" x14ac:dyDescent="0.25">
      <c r="A4" s="171"/>
      <c r="B4" s="111"/>
      <c r="C4" s="112">
        <f>SUM(C6:C74)</f>
        <v>28364</v>
      </c>
      <c r="D4" s="112">
        <f>SUM(D6:D74)</f>
        <v>25640</v>
      </c>
      <c r="E4" s="112">
        <f>SUM(E6:E74)</f>
        <v>15282</v>
      </c>
      <c r="F4" s="112">
        <f>SUM(F6:F74)</f>
        <v>5812</v>
      </c>
      <c r="G4" s="113">
        <f>D4/SUM(C6:INDEX(C6:C74,MATCH($B$2,B6:B74,0)-2))</f>
        <v>0.94264705882352939</v>
      </c>
      <c r="H4" s="113">
        <f>E4/SUM(C6:INDEX(C6:C74,MATCH($B$2,B6:B74,0)-5))</f>
        <v>0.64902743565786125</v>
      </c>
      <c r="I4" s="113">
        <f>F4/SUM(C6:INDEX(C6:C74,MATCH($B$2,B6:B74,0)-11))</f>
        <v>0.34556156727510551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6"/>
      <c r="BV4" s="115"/>
      <c r="BW4" s="115"/>
      <c r="BX4" s="115"/>
      <c r="BY4" s="115"/>
      <c r="BZ4" s="115"/>
      <c r="CA4" s="113">
        <v>0.920104211897525</v>
      </c>
      <c r="CB4" s="117">
        <v>0.55971850530280498</v>
      </c>
      <c r="CC4" s="117">
        <v>0.27650367806144527</v>
      </c>
    </row>
    <row r="5" spans="1:81" s="121" customFormat="1" ht="15.75" customHeight="1" x14ac:dyDescent="0.25">
      <c r="A5" s="172"/>
      <c r="B5" s="118"/>
      <c r="C5" s="118"/>
      <c r="D5" s="118"/>
      <c r="E5" s="118"/>
      <c r="F5" s="118"/>
      <c r="G5" s="119"/>
      <c r="H5" s="119"/>
      <c r="I5" s="120"/>
      <c r="K5" s="122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4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27"/>
      <c r="AS5" s="127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19"/>
      <c r="CB5" s="119"/>
      <c r="CC5" s="120"/>
    </row>
    <row r="6" spans="1:81" outlineLevel="1" x14ac:dyDescent="0.25">
      <c r="A6" s="170" t="s">
        <v>300</v>
      </c>
      <c r="B6" s="128">
        <v>41000</v>
      </c>
      <c r="C6" s="129">
        <v>22</v>
      </c>
      <c r="D6" s="130">
        <f>L6</f>
        <v>22</v>
      </c>
      <c r="E6" s="130">
        <f>O6</f>
        <v>16</v>
      </c>
      <c r="F6" s="130">
        <f>$U$6</f>
        <v>9</v>
      </c>
      <c r="G6" s="131">
        <f>IFERROR(D6/$C6,"-")</f>
        <v>1</v>
      </c>
      <c r="H6" s="131">
        <f>IFERROR(E6/$C6,"-")</f>
        <v>0.72727272727272729</v>
      </c>
      <c r="I6" s="173">
        <f>IFERROR(F6/$C6,"-")</f>
        <v>0.40909090909090912</v>
      </c>
      <c r="J6" s="174"/>
      <c r="K6" s="132">
        <v>22</v>
      </c>
      <c r="L6" s="133">
        <v>22</v>
      </c>
      <c r="M6" s="133">
        <v>21</v>
      </c>
      <c r="N6" s="133">
        <v>20</v>
      </c>
      <c r="O6" s="133">
        <v>16</v>
      </c>
      <c r="P6" s="133">
        <v>13</v>
      </c>
      <c r="Q6" s="133">
        <v>11</v>
      </c>
      <c r="R6" s="133">
        <v>10</v>
      </c>
      <c r="S6" s="133">
        <v>9</v>
      </c>
      <c r="T6" s="133">
        <v>9</v>
      </c>
      <c r="U6" s="133">
        <v>9</v>
      </c>
      <c r="V6" s="133">
        <v>7</v>
      </c>
      <c r="W6" s="133">
        <v>6</v>
      </c>
      <c r="X6" s="133">
        <v>6</v>
      </c>
      <c r="Y6" s="133">
        <v>6</v>
      </c>
      <c r="Z6" s="133">
        <v>6</v>
      </c>
      <c r="AA6" s="133">
        <v>6</v>
      </c>
      <c r="AB6" s="133">
        <v>6</v>
      </c>
      <c r="AC6" s="133">
        <v>6</v>
      </c>
      <c r="AD6" s="133">
        <v>6</v>
      </c>
      <c r="AE6" s="133">
        <v>6</v>
      </c>
      <c r="AF6" s="133">
        <v>4</v>
      </c>
      <c r="AG6" s="133">
        <v>4</v>
      </c>
      <c r="AH6" s="133">
        <v>3</v>
      </c>
      <c r="AI6" s="133">
        <v>3</v>
      </c>
      <c r="AJ6" s="133">
        <v>3</v>
      </c>
      <c r="AK6" s="133">
        <v>2</v>
      </c>
      <c r="AL6" s="133">
        <v>2</v>
      </c>
      <c r="AM6" s="133">
        <v>2</v>
      </c>
      <c r="AN6" s="133">
        <v>2</v>
      </c>
      <c r="AO6" s="133">
        <v>2</v>
      </c>
      <c r="AP6" s="133">
        <v>2</v>
      </c>
      <c r="AQ6" s="133">
        <v>2</v>
      </c>
      <c r="AR6" s="133">
        <v>2</v>
      </c>
      <c r="AS6" s="133">
        <v>2</v>
      </c>
      <c r="AT6" s="133">
        <v>2</v>
      </c>
      <c r="AU6" s="133">
        <v>2</v>
      </c>
      <c r="AV6" s="133">
        <v>2</v>
      </c>
      <c r="AW6" s="133">
        <v>2</v>
      </c>
      <c r="AX6" s="133">
        <v>2</v>
      </c>
      <c r="AY6" s="133">
        <v>2</v>
      </c>
      <c r="AZ6" s="134">
        <v>2</v>
      </c>
      <c r="BA6" s="133">
        <v>2</v>
      </c>
      <c r="BB6" s="133">
        <v>2</v>
      </c>
      <c r="BC6" s="133">
        <v>2</v>
      </c>
      <c r="BD6" s="133">
        <v>2</v>
      </c>
      <c r="BE6" s="133">
        <v>2</v>
      </c>
      <c r="BF6" s="133">
        <v>2</v>
      </c>
      <c r="BG6" s="133">
        <v>1</v>
      </c>
      <c r="BH6" s="133">
        <v>1</v>
      </c>
      <c r="BI6" s="135">
        <v>1</v>
      </c>
      <c r="BJ6" s="133">
        <v>1</v>
      </c>
      <c r="BK6" s="133">
        <v>1</v>
      </c>
      <c r="BL6" s="133">
        <v>1</v>
      </c>
      <c r="BM6" s="133">
        <v>1</v>
      </c>
      <c r="BN6" s="133">
        <v>1</v>
      </c>
      <c r="BO6" s="133">
        <v>1</v>
      </c>
      <c r="BP6" s="133">
        <v>1</v>
      </c>
      <c r="BQ6" s="133">
        <v>1</v>
      </c>
      <c r="BR6" s="133">
        <v>1</v>
      </c>
      <c r="BS6" s="133">
        <v>1</v>
      </c>
      <c r="BT6" s="133">
        <v>1</v>
      </c>
      <c r="BU6" s="135">
        <v>1</v>
      </c>
      <c r="BV6" s="133">
        <v>1</v>
      </c>
      <c r="BW6" s="133"/>
      <c r="BX6" s="133"/>
      <c r="BY6" s="133"/>
      <c r="BZ6" s="133"/>
      <c r="CA6" s="136">
        <v>1</v>
      </c>
      <c r="CB6" s="136">
        <v>0.72727272727272729</v>
      </c>
      <c r="CC6" s="136">
        <v>0.40909090909090912</v>
      </c>
    </row>
    <row r="7" spans="1:81" outlineLevel="1" x14ac:dyDescent="0.25">
      <c r="A7" s="170" t="s">
        <v>301</v>
      </c>
      <c r="B7" s="128">
        <v>41030</v>
      </c>
      <c r="C7" s="129">
        <v>8</v>
      </c>
      <c r="D7" s="130">
        <f>IFERROR(INDEX($K7:$BN7,,MATCH($B7,$K$3:$BN$3,0)+2),0)</f>
        <v>8</v>
      </c>
      <c r="E7" s="130">
        <f>IFERROR(INDEX($K7:$BN7,,MATCH($B7,$K$3:$BN$3,0)+5),0)</f>
        <v>7</v>
      </c>
      <c r="F7" s="130">
        <f>IFERROR(INDEX($K7:$BN7,,MATCH($B7,$K$3:$BN$3,0)+11),0)</f>
        <v>6</v>
      </c>
      <c r="G7" s="131">
        <f t="shared" ref="G7:I62" si="0">IFERROR(D7/$C7,"-")</f>
        <v>1</v>
      </c>
      <c r="H7" s="131">
        <f t="shared" si="0"/>
        <v>0.875</v>
      </c>
      <c r="I7" s="131">
        <f t="shared" si="0"/>
        <v>0.75</v>
      </c>
      <c r="J7" s="174"/>
      <c r="K7" s="137"/>
      <c r="L7" s="138">
        <v>8</v>
      </c>
      <c r="M7" s="138">
        <v>8</v>
      </c>
      <c r="N7" s="138">
        <v>8</v>
      </c>
      <c r="O7" s="138">
        <v>8</v>
      </c>
      <c r="P7" s="138">
        <v>7</v>
      </c>
      <c r="Q7" s="138">
        <v>6</v>
      </c>
      <c r="R7" s="138">
        <v>6</v>
      </c>
      <c r="S7" s="138">
        <v>6</v>
      </c>
      <c r="T7" s="138">
        <v>6</v>
      </c>
      <c r="U7" s="138">
        <v>6</v>
      </c>
      <c r="V7" s="138">
        <v>6</v>
      </c>
      <c r="W7" s="138">
        <v>6</v>
      </c>
      <c r="X7" s="138">
        <v>6</v>
      </c>
      <c r="Y7" s="138">
        <v>5</v>
      </c>
      <c r="Z7" s="138">
        <v>5</v>
      </c>
      <c r="AA7" s="138">
        <v>2</v>
      </c>
      <c r="AB7" s="138">
        <v>2</v>
      </c>
      <c r="AC7" s="138">
        <v>2</v>
      </c>
      <c r="AD7" s="138">
        <v>2</v>
      </c>
      <c r="AE7" s="138">
        <v>2</v>
      </c>
      <c r="AF7" s="138">
        <v>2</v>
      </c>
      <c r="AG7" s="138">
        <v>2</v>
      </c>
      <c r="AH7" s="138">
        <v>2</v>
      </c>
      <c r="AI7" s="138">
        <v>2</v>
      </c>
      <c r="AJ7" s="138">
        <v>1</v>
      </c>
      <c r="AK7" s="138">
        <v>0</v>
      </c>
      <c r="AL7" s="138">
        <v>0</v>
      </c>
      <c r="AM7" s="138">
        <v>0</v>
      </c>
      <c r="AN7" s="138">
        <v>0</v>
      </c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40" t="s">
        <v>33</v>
      </c>
      <c r="BJ7" s="138" t="s">
        <v>33</v>
      </c>
      <c r="BK7" s="138" t="s">
        <v>33</v>
      </c>
      <c r="BL7" s="138" t="s">
        <v>33</v>
      </c>
      <c r="BM7" s="138" t="s">
        <v>33</v>
      </c>
      <c r="BN7" s="138" t="s">
        <v>33</v>
      </c>
      <c r="BO7" s="138" t="s">
        <v>33</v>
      </c>
      <c r="BP7" s="138" t="s">
        <v>33</v>
      </c>
      <c r="BQ7" s="138" t="s">
        <v>33</v>
      </c>
      <c r="BR7" s="138" t="s">
        <v>33</v>
      </c>
      <c r="BS7" s="138" t="s">
        <v>33</v>
      </c>
      <c r="BT7" s="138" t="s">
        <v>33</v>
      </c>
      <c r="BU7" s="140"/>
      <c r="BV7" s="138"/>
      <c r="BW7" s="138"/>
      <c r="BX7" s="138"/>
      <c r="BY7" s="138"/>
      <c r="BZ7" s="138"/>
      <c r="CA7" s="136">
        <v>1</v>
      </c>
      <c r="CB7" s="136">
        <v>0.875</v>
      </c>
      <c r="CC7" s="136">
        <v>0.75</v>
      </c>
    </row>
    <row r="8" spans="1:81" outlineLevel="1" x14ac:dyDescent="0.25">
      <c r="A8" s="170" t="s">
        <v>302</v>
      </c>
      <c r="B8" s="128">
        <v>41061</v>
      </c>
      <c r="C8" s="129">
        <v>18</v>
      </c>
      <c r="D8" s="130">
        <f t="shared" ref="D8:D50" si="1">IFERROR(INDEX($K8:$BN8,,MATCH($B8,$K$3:$BN$3,0)+2),0)</f>
        <v>18</v>
      </c>
      <c r="E8" s="130">
        <f t="shared" ref="E8:E50" si="2">IFERROR(INDEX($K8:$BN8,,MATCH($B8,$K$3:$BN$3,0)+5),0)</f>
        <v>12</v>
      </c>
      <c r="F8" s="130">
        <f t="shared" ref="F8:F49" si="3">IFERROR(INDEX($K8:$BN8,,MATCH($B8,$K$3:$BN$3,0)+11),0)</f>
        <v>4</v>
      </c>
      <c r="G8" s="131">
        <f t="shared" si="0"/>
        <v>1</v>
      </c>
      <c r="H8" s="131">
        <f t="shared" si="0"/>
        <v>0.66666666666666663</v>
      </c>
      <c r="I8" s="131">
        <f t="shared" si="0"/>
        <v>0.22222222222222221</v>
      </c>
      <c r="J8" s="174"/>
      <c r="K8" s="137"/>
      <c r="L8" s="138"/>
      <c r="M8" s="138">
        <v>18</v>
      </c>
      <c r="N8" s="138">
        <v>18</v>
      </c>
      <c r="O8" s="138">
        <v>16</v>
      </c>
      <c r="P8" s="138">
        <v>14</v>
      </c>
      <c r="Q8" s="138">
        <v>12</v>
      </c>
      <c r="R8" s="138">
        <v>12</v>
      </c>
      <c r="S8" s="138">
        <v>7</v>
      </c>
      <c r="T8" s="138">
        <v>7</v>
      </c>
      <c r="U8" s="138">
        <v>7</v>
      </c>
      <c r="V8" s="138">
        <v>4</v>
      </c>
      <c r="W8" s="138">
        <v>4</v>
      </c>
      <c r="X8" s="138">
        <v>4</v>
      </c>
      <c r="Y8" s="138">
        <v>4</v>
      </c>
      <c r="Z8" s="138">
        <v>4</v>
      </c>
      <c r="AA8" s="138">
        <v>4</v>
      </c>
      <c r="AB8" s="138">
        <v>4</v>
      </c>
      <c r="AC8" s="138">
        <v>4</v>
      </c>
      <c r="AD8" s="138">
        <v>4</v>
      </c>
      <c r="AE8" s="138">
        <v>4</v>
      </c>
      <c r="AF8" s="138">
        <v>3</v>
      </c>
      <c r="AG8" s="138">
        <v>3</v>
      </c>
      <c r="AH8" s="138">
        <v>3</v>
      </c>
      <c r="AI8" s="138">
        <v>2</v>
      </c>
      <c r="AJ8" s="138">
        <v>2</v>
      </c>
      <c r="AK8" s="138">
        <v>2</v>
      </c>
      <c r="AL8" s="138">
        <v>2</v>
      </c>
      <c r="AM8" s="138">
        <v>2</v>
      </c>
      <c r="AN8" s="138">
        <v>2</v>
      </c>
      <c r="AO8" s="138">
        <v>2</v>
      </c>
      <c r="AP8" s="138">
        <v>2</v>
      </c>
      <c r="AQ8" s="138">
        <v>2</v>
      </c>
      <c r="AR8" s="138">
        <v>2</v>
      </c>
      <c r="AS8" s="138">
        <v>2</v>
      </c>
      <c r="AT8" s="138">
        <v>1</v>
      </c>
      <c r="AU8" s="138">
        <v>1</v>
      </c>
      <c r="AV8" s="138">
        <v>1</v>
      </c>
      <c r="AW8" s="138">
        <v>1</v>
      </c>
      <c r="AX8" s="138">
        <v>1</v>
      </c>
      <c r="AY8" s="138">
        <v>1</v>
      </c>
      <c r="AZ8" s="141">
        <v>1</v>
      </c>
      <c r="BA8" s="138">
        <v>1</v>
      </c>
      <c r="BB8" s="138">
        <v>1</v>
      </c>
      <c r="BC8" s="138">
        <v>1</v>
      </c>
      <c r="BD8" s="138">
        <v>1</v>
      </c>
      <c r="BE8" s="138">
        <v>1</v>
      </c>
      <c r="BF8" s="138">
        <v>1</v>
      </c>
      <c r="BG8" s="138">
        <v>1</v>
      </c>
      <c r="BH8" s="138">
        <v>1</v>
      </c>
      <c r="BI8" s="140">
        <v>1</v>
      </c>
      <c r="BJ8" s="138">
        <v>1</v>
      </c>
      <c r="BK8" s="138">
        <v>1</v>
      </c>
      <c r="BL8" s="138">
        <v>1</v>
      </c>
      <c r="BM8" s="138">
        <v>1</v>
      </c>
      <c r="BN8" s="138">
        <v>1</v>
      </c>
      <c r="BO8" s="138">
        <v>1</v>
      </c>
      <c r="BP8" s="138">
        <v>1</v>
      </c>
      <c r="BQ8" s="138">
        <v>1</v>
      </c>
      <c r="BR8" s="138">
        <v>1</v>
      </c>
      <c r="BS8" s="138">
        <v>1</v>
      </c>
      <c r="BT8" s="138">
        <v>1</v>
      </c>
      <c r="BU8" s="140">
        <v>1</v>
      </c>
      <c r="BV8" s="138">
        <v>1</v>
      </c>
      <c r="BW8" s="138"/>
      <c r="BX8" s="138"/>
      <c r="BY8" s="138"/>
      <c r="BZ8" s="138"/>
      <c r="CA8" s="136">
        <v>1</v>
      </c>
      <c r="CB8" s="136">
        <v>0.66666666666666663</v>
      </c>
      <c r="CC8" s="136">
        <v>0.22222222222222221</v>
      </c>
    </row>
    <row r="9" spans="1:81" outlineLevel="1" x14ac:dyDescent="0.25">
      <c r="A9" s="170" t="s">
        <v>303</v>
      </c>
      <c r="B9" s="128">
        <v>41091</v>
      </c>
      <c r="C9" s="129">
        <v>10</v>
      </c>
      <c r="D9" s="130">
        <f t="shared" si="1"/>
        <v>8</v>
      </c>
      <c r="E9" s="130">
        <f t="shared" si="2"/>
        <v>6</v>
      </c>
      <c r="F9" s="130">
        <f t="shared" si="3"/>
        <v>1</v>
      </c>
      <c r="G9" s="131">
        <f t="shared" si="0"/>
        <v>0.8</v>
      </c>
      <c r="H9" s="131">
        <f t="shared" si="0"/>
        <v>0.6</v>
      </c>
      <c r="I9" s="131">
        <f t="shared" si="0"/>
        <v>0.1</v>
      </c>
      <c r="J9" s="174"/>
      <c r="K9" s="137"/>
      <c r="L9" s="138"/>
      <c r="M9" s="138"/>
      <c r="N9" s="138">
        <v>9</v>
      </c>
      <c r="O9" s="138">
        <v>8</v>
      </c>
      <c r="P9" s="138">
        <v>7</v>
      </c>
      <c r="Q9" s="138">
        <v>6</v>
      </c>
      <c r="R9" s="138">
        <v>6</v>
      </c>
      <c r="S9" s="138">
        <v>5</v>
      </c>
      <c r="T9" s="138">
        <v>5</v>
      </c>
      <c r="U9" s="138">
        <v>5</v>
      </c>
      <c r="V9" s="138">
        <v>1</v>
      </c>
      <c r="W9" s="138">
        <v>1</v>
      </c>
      <c r="X9" s="138">
        <v>1</v>
      </c>
      <c r="Y9" s="138">
        <v>1</v>
      </c>
      <c r="Z9" s="138">
        <v>1</v>
      </c>
      <c r="AA9" s="138">
        <v>1</v>
      </c>
      <c r="AB9" s="138">
        <v>1</v>
      </c>
      <c r="AC9" s="138">
        <v>1</v>
      </c>
      <c r="AD9" s="138">
        <v>1</v>
      </c>
      <c r="AE9" s="138">
        <v>1</v>
      </c>
      <c r="AF9" s="138">
        <v>1</v>
      </c>
      <c r="AG9" s="138">
        <v>1</v>
      </c>
      <c r="AH9" s="138">
        <v>1</v>
      </c>
      <c r="AI9" s="138">
        <v>1</v>
      </c>
      <c r="AJ9" s="138">
        <v>1</v>
      </c>
      <c r="AK9" s="138">
        <v>1</v>
      </c>
      <c r="AL9" s="138">
        <v>1</v>
      </c>
      <c r="AM9" s="138">
        <v>1</v>
      </c>
      <c r="AN9" s="138">
        <v>1</v>
      </c>
      <c r="AO9" s="138">
        <v>1</v>
      </c>
      <c r="AP9" s="138">
        <v>1</v>
      </c>
      <c r="AQ9" s="138">
        <v>1</v>
      </c>
      <c r="AR9" s="138">
        <v>1</v>
      </c>
      <c r="AS9" s="138">
        <v>1</v>
      </c>
      <c r="AT9" s="138">
        <v>1</v>
      </c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40" t="s">
        <v>33</v>
      </c>
      <c r="BJ9" s="138" t="s">
        <v>33</v>
      </c>
      <c r="BK9" s="138" t="s">
        <v>33</v>
      </c>
      <c r="BL9" s="138" t="s">
        <v>33</v>
      </c>
      <c r="BM9" s="138" t="s">
        <v>33</v>
      </c>
      <c r="BN9" s="138" t="s">
        <v>33</v>
      </c>
      <c r="BO9" s="138" t="s">
        <v>33</v>
      </c>
      <c r="BP9" s="138" t="s">
        <v>33</v>
      </c>
      <c r="BQ9" s="138" t="s">
        <v>33</v>
      </c>
      <c r="BR9" s="138" t="s">
        <v>33</v>
      </c>
      <c r="BS9" s="138" t="s">
        <v>33</v>
      </c>
      <c r="BT9" s="138" t="s">
        <v>33</v>
      </c>
      <c r="BU9" s="140"/>
      <c r="BV9" s="138"/>
      <c r="BW9" s="138"/>
      <c r="BX9" s="138"/>
      <c r="BY9" s="138"/>
      <c r="BZ9" s="138"/>
      <c r="CA9" s="136">
        <v>0.8</v>
      </c>
      <c r="CB9" s="136">
        <v>0.6</v>
      </c>
      <c r="CC9" s="136">
        <v>0.1</v>
      </c>
    </row>
    <row r="10" spans="1:81" outlineLevel="1" x14ac:dyDescent="0.25">
      <c r="A10" s="170" t="s">
        <v>304</v>
      </c>
      <c r="B10" s="128">
        <v>41122</v>
      </c>
      <c r="C10" s="129">
        <v>4</v>
      </c>
      <c r="D10" s="130">
        <f t="shared" si="1"/>
        <v>4</v>
      </c>
      <c r="E10" s="130">
        <f t="shared" si="2"/>
        <v>4</v>
      </c>
      <c r="F10" s="130">
        <f t="shared" si="3"/>
        <v>0</v>
      </c>
      <c r="G10" s="131">
        <f t="shared" si="0"/>
        <v>1</v>
      </c>
      <c r="H10" s="131">
        <f t="shared" si="0"/>
        <v>1</v>
      </c>
      <c r="I10" s="131">
        <f t="shared" si="0"/>
        <v>0</v>
      </c>
      <c r="J10" s="174"/>
      <c r="K10" s="137"/>
      <c r="L10" s="138"/>
      <c r="M10" s="138"/>
      <c r="N10" s="138"/>
      <c r="O10" s="138">
        <v>4</v>
      </c>
      <c r="P10" s="138">
        <v>4</v>
      </c>
      <c r="Q10" s="138">
        <v>4</v>
      </c>
      <c r="R10" s="138">
        <v>4</v>
      </c>
      <c r="S10" s="138">
        <v>4</v>
      </c>
      <c r="T10" s="138">
        <v>4</v>
      </c>
      <c r="U10" s="138">
        <v>4</v>
      </c>
      <c r="V10" s="138">
        <v>2</v>
      </c>
      <c r="W10" s="138">
        <v>2</v>
      </c>
      <c r="X10" s="138">
        <v>2</v>
      </c>
      <c r="Y10" s="138">
        <v>0</v>
      </c>
      <c r="Z10" s="138">
        <v>0</v>
      </c>
      <c r="AA10" s="138">
        <v>0</v>
      </c>
      <c r="AB10" s="138">
        <v>0</v>
      </c>
      <c r="AC10" s="138">
        <v>0</v>
      </c>
      <c r="AD10" s="138">
        <v>0</v>
      </c>
      <c r="AE10" s="138">
        <v>0</v>
      </c>
      <c r="AF10" s="138">
        <v>0</v>
      </c>
      <c r="AG10" s="138">
        <v>0</v>
      </c>
      <c r="AH10" s="138">
        <v>0</v>
      </c>
      <c r="AI10" s="138">
        <v>0</v>
      </c>
      <c r="AJ10" s="138">
        <v>0</v>
      </c>
      <c r="AK10" s="138">
        <v>0</v>
      </c>
      <c r="AL10" s="138">
        <v>0</v>
      </c>
      <c r="AM10" s="138">
        <v>0</v>
      </c>
      <c r="AN10" s="138">
        <v>0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9"/>
      <c r="BA10" s="138"/>
      <c r="BB10" s="138"/>
      <c r="BC10" s="138"/>
      <c r="BD10" s="138"/>
      <c r="BE10" s="138"/>
      <c r="BF10" s="138"/>
      <c r="BG10" s="138"/>
      <c r="BH10" s="138"/>
      <c r="BI10" s="140" t="s">
        <v>33</v>
      </c>
      <c r="BJ10" s="138" t="s">
        <v>33</v>
      </c>
      <c r="BK10" s="138" t="s">
        <v>33</v>
      </c>
      <c r="BL10" s="138" t="s">
        <v>33</v>
      </c>
      <c r="BM10" s="138" t="s">
        <v>33</v>
      </c>
      <c r="BN10" s="138" t="s">
        <v>33</v>
      </c>
      <c r="BO10" s="138" t="s">
        <v>33</v>
      </c>
      <c r="BP10" s="138" t="s">
        <v>33</v>
      </c>
      <c r="BQ10" s="138" t="s">
        <v>33</v>
      </c>
      <c r="BR10" s="138" t="s">
        <v>33</v>
      </c>
      <c r="BS10" s="138" t="s">
        <v>33</v>
      </c>
      <c r="BT10" s="138" t="s">
        <v>33</v>
      </c>
      <c r="BU10" s="140"/>
      <c r="BV10" s="138"/>
      <c r="BW10" s="138"/>
      <c r="BX10" s="138"/>
      <c r="BY10" s="138"/>
      <c r="BZ10" s="138"/>
      <c r="CA10" s="136">
        <v>1</v>
      </c>
      <c r="CB10" s="136">
        <v>1</v>
      </c>
      <c r="CC10" s="136">
        <v>0</v>
      </c>
    </row>
    <row r="11" spans="1:81" outlineLevel="1" x14ac:dyDescent="0.25">
      <c r="A11" s="170" t="s">
        <v>305</v>
      </c>
      <c r="B11" s="128">
        <v>41153</v>
      </c>
      <c r="C11" s="129">
        <v>2</v>
      </c>
      <c r="D11" s="130">
        <f t="shared" si="1"/>
        <v>2</v>
      </c>
      <c r="E11" s="130">
        <f t="shared" si="2"/>
        <v>2</v>
      </c>
      <c r="F11" s="130">
        <f t="shared" si="3"/>
        <v>1</v>
      </c>
      <c r="G11" s="131">
        <f t="shared" si="0"/>
        <v>1</v>
      </c>
      <c r="H11" s="131">
        <f t="shared" si="0"/>
        <v>1</v>
      </c>
      <c r="I11" s="131">
        <f t="shared" si="0"/>
        <v>0.5</v>
      </c>
      <c r="J11" s="174"/>
      <c r="K11" s="137"/>
      <c r="L11" s="138"/>
      <c r="M11" s="138"/>
      <c r="N11" s="138"/>
      <c r="O11" s="138"/>
      <c r="P11" s="138">
        <v>2</v>
      </c>
      <c r="Q11" s="138">
        <v>2</v>
      </c>
      <c r="R11" s="138">
        <v>2</v>
      </c>
      <c r="S11" s="138">
        <v>2</v>
      </c>
      <c r="T11" s="138">
        <v>2</v>
      </c>
      <c r="U11" s="138">
        <v>2</v>
      </c>
      <c r="V11" s="138">
        <v>1</v>
      </c>
      <c r="W11" s="138">
        <v>1</v>
      </c>
      <c r="X11" s="138">
        <v>1</v>
      </c>
      <c r="Y11" s="138">
        <v>1</v>
      </c>
      <c r="Z11" s="138">
        <v>1</v>
      </c>
      <c r="AA11" s="138">
        <v>1</v>
      </c>
      <c r="AB11" s="138">
        <v>1</v>
      </c>
      <c r="AC11" s="138">
        <v>1</v>
      </c>
      <c r="AD11" s="138">
        <v>1</v>
      </c>
      <c r="AE11" s="138">
        <v>1</v>
      </c>
      <c r="AF11" s="138">
        <v>1</v>
      </c>
      <c r="AG11" s="138">
        <v>1</v>
      </c>
      <c r="AH11" s="138">
        <v>1</v>
      </c>
      <c r="AI11" s="138">
        <v>0</v>
      </c>
      <c r="AJ11" s="138">
        <v>0</v>
      </c>
      <c r="AK11" s="138">
        <v>0</v>
      </c>
      <c r="AL11" s="138">
        <v>0</v>
      </c>
      <c r="AM11" s="138">
        <v>0</v>
      </c>
      <c r="AN11" s="138">
        <v>0</v>
      </c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9"/>
      <c r="BA11" s="138"/>
      <c r="BB11" s="138"/>
      <c r="BC11" s="138"/>
      <c r="BD11" s="138"/>
      <c r="BE11" s="138"/>
      <c r="BF11" s="138"/>
      <c r="BG11" s="138"/>
      <c r="BH11" s="138"/>
      <c r="BI11" s="140" t="s">
        <v>33</v>
      </c>
      <c r="BJ11" s="138" t="s">
        <v>33</v>
      </c>
      <c r="BK11" s="138" t="s">
        <v>33</v>
      </c>
      <c r="BL11" s="138" t="s">
        <v>33</v>
      </c>
      <c r="BM11" s="138" t="s">
        <v>33</v>
      </c>
      <c r="BN11" s="138" t="s">
        <v>33</v>
      </c>
      <c r="BO11" s="138" t="s">
        <v>33</v>
      </c>
      <c r="BP11" s="138" t="s">
        <v>33</v>
      </c>
      <c r="BQ11" s="138" t="s">
        <v>33</v>
      </c>
      <c r="BR11" s="138" t="s">
        <v>33</v>
      </c>
      <c r="BS11" s="138" t="s">
        <v>33</v>
      </c>
      <c r="BT11" s="138" t="s">
        <v>33</v>
      </c>
      <c r="BU11" s="140"/>
      <c r="BV11" s="138"/>
      <c r="BW11" s="138"/>
      <c r="BX11" s="138"/>
      <c r="BY11" s="138"/>
      <c r="BZ11" s="138"/>
      <c r="CA11" s="136">
        <v>1</v>
      </c>
      <c r="CB11" s="136">
        <v>1</v>
      </c>
      <c r="CC11" s="136">
        <v>0.5</v>
      </c>
    </row>
    <row r="12" spans="1:81" outlineLevel="1" x14ac:dyDescent="0.25">
      <c r="A12" s="170" t="s">
        <v>306</v>
      </c>
      <c r="B12" s="128">
        <v>41183</v>
      </c>
      <c r="C12" s="129">
        <v>7</v>
      </c>
      <c r="D12" s="130">
        <f t="shared" si="1"/>
        <v>7</v>
      </c>
      <c r="E12" s="130">
        <f t="shared" si="2"/>
        <v>4</v>
      </c>
      <c r="F12" s="130">
        <f t="shared" si="3"/>
        <v>2</v>
      </c>
      <c r="G12" s="131">
        <f t="shared" si="0"/>
        <v>1</v>
      </c>
      <c r="H12" s="131">
        <f t="shared" si="0"/>
        <v>0.5714285714285714</v>
      </c>
      <c r="I12" s="131">
        <f t="shared" si="0"/>
        <v>0.2857142857142857</v>
      </c>
      <c r="J12" s="174"/>
      <c r="K12" s="137"/>
      <c r="L12" s="138"/>
      <c r="M12" s="138"/>
      <c r="N12" s="138"/>
      <c r="O12" s="138"/>
      <c r="P12" s="138"/>
      <c r="Q12" s="138">
        <v>7</v>
      </c>
      <c r="R12" s="138">
        <v>7</v>
      </c>
      <c r="S12" s="138">
        <v>7</v>
      </c>
      <c r="T12" s="138">
        <v>4</v>
      </c>
      <c r="U12" s="138">
        <v>4</v>
      </c>
      <c r="V12" s="138">
        <v>3</v>
      </c>
      <c r="W12" s="138">
        <v>2</v>
      </c>
      <c r="X12" s="138">
        <v>2</v>
      </c>
      <c r="Y12" s="138">
        <v>2</v>
      </c>
      <c r="Z12" s="138">
        <v>2</v>
      </c>
      <c r="AA12" s="138">
        <v>2</v>
      </c>
      <c r="AB12" s="138">
        <v>1</v>
      </c>
      <c r="AC12" s="138">
        <v>1</v>
      </c>
      <c r="AD12" s="138">
        <v>1</v>
      </c>
      <c r="AE12" s="138">
        <v>1</v>
      </c>
      <c r="AF12" s="138">
        <v>1</v>
      </c>
      <c r="AG12" s="138">
        <v>1</v>
      </c>
      <c r="AH12" s="138">
        <v>1</v>
      </c>
      <c r="AI12" s="138">
        <v>1</v>
      </c>
      <c r="AJ12" s="138">
        <v>1</v>
      </c>
      <c r="AK12" s="138">
        <v>1</v>
      </c>
      <c r="AL12" s="138">
        <v>1</v>
      </c>
      <c r="AM12" s="138">
        <v>1</v>
      </c>
      <c r="AN12" s="138">
        <v>1</v>
      </c>
      <c r="AO12" s="138">
        <v>1</v>
      </c>
      <c r="AP12" s="138">
        <v>1</v>
      </c>
      <c r="AQ12" s="138"/>
      <c r="AR12" s="138"/>
      <c r="AS12" s="138"/>
      <c r="AT12" s="138"/>
      <c r="AU12" s="138"/>
      <c r="AV12" s="138"/>
      <c r="AW12" s="138"/>
      <c r="AX12" s="138"/>
      <c r="AY12" s="138"/>
      <c r="AZ12" s="139"/>
      <c r="BA12" s="138"/>
      <c r="BB12" s="138"/>
      <c r="BC12" s="138"/>
      <c r="BD12" s="138"/>
      <c r="BE12" s="138"/>
      <c r="BF12" s="138"/>
      <c r="BG12" s="138"/>
      <c r="BH12" s="138"/>
      <c r="BI12" s="140" t="s">
        <v>33</v>
      </c>
      <c r="BJ12" s="138" t="s">
        <v>33</v>
      </c>
      <c r="BK12" s="138" t="s">
        <v>33</v>
      </c>
      <c r="BL12" s="138" t="s">
        <v>33</v>
      </c>
      <c r="BM12" s="138" t="s">
        <v>33</v>
      </c>
      <c r="BN12" s="138" t="s">
        <v>33</v>
      </c>
      <c r="BO12" s="138" t="s">
        <v>33</v>
      </c>
      <c r="BP12" s="138" t="s">
        <v>33</v>
      </c>
      <c r="BQ12" s="138" t="s">
        <v>33</v>
      </c>
      <c r="BR12" s="138" t="s">
        <v>33</v>
      </c>
      <c r="BS12" s="138" t="s">
        <v>33</v>
      </c>
      <c r="BT12" s="138" t="s">
        <v>33</v>
      </c>
      <c r="BU12" s="140"/>
      <c r="BV12" s="138"/>
      <c r="BW12" s="138"/>
      <c r="BX12" s="138"/>
      <c r="BY12" s="138"/>
      <c r="BZ12" s="138"/>
      <c r="CA12" s="136">
        <v>1</v>
      </c>
      <c r="CB12" s="136">
        <v>0.5714285714285714</v>
      </c>
      <c r="CC12" s="136">
        <v>0.2857142857142857</v>
      </c>
    </row>
    <row r="13" spans="1:81" outlineLevel="1" x14ac:dyDescent="0.25">
      <c r="A13" s="170" t="s">
        <v>307</v>
      </c>
      <c r="B13" s="128">
        <v>41214</v>
      </c>
      <c r="C13" s="129">
        <v>6</v>
      </c>
      <c r="D13" s="130">
        <f t="shared" si="1"/>
        <v>6</v>
      </c>
      <c r="E13" s="130">
        <f t="shared" si="2"/>
        <v>4</v>
      </c>
      <c r="F13" s="130">
        <f t="shared" si="3"/>
        <v>2</v>
      </c>
      <c r="G13" s="131">
        <f t="shared" si="0"/>
        <v>1</v>
      </c>
      <c r="H13" s="131">
        <f t="shared" si="0"/>
        <v>0.66666666666666663</v>
      </c>
      <c r="I13" s="131">
        <f t="shared" si="0"/>
        <v>0.33333333333333331</v>
      </c>
      <c r="J13" s="174"/>
      <c r="K13" s="142"/>
      <c r="L13" s="138"/>
      <c r="M13" s="138"/>
      <c r="N13" s="138"/>
      <c r="O13" s="138"/>
      <c r="P13" s="138"/>
      <c r="Q13" s="138"/>
      <c r="R13" s="138">
        <v>6</v>
      </c>
      <c r="S13" s="138">
        <v>6</v>
      </c>
      <c r="T13" s="138">
        <v>5</v>
      </c>
      <c r="U13" s="138">
        <v>5</v>
      </c>
      <c r="V13" s="138">
        <v>4</v>
      </c>
      <c r="W13" s="138">
        <v>4</v>
      </c>
      <c r="X13" s="138">
        <v>4</v>
      </c>
      <c r="Y13" s="138">
        <v>4</v>
      </c>
      <c r="Z13" s="138">
        <v>4</v>
      </c>
      <c r="AA13" s="138">
        <v>4</v>
      </c>
      <c r="AB13" s="138">
        <v>2</v>
      </c>
      <c r="AC13" s="138">
        <v>2</v>
      </c>
      <c r="AD13" s="138">
        <v>2</v>
      </c>
      <c r="AE13" s="138">
        <v>2</v>
      </c>
      <c r="AF13" s="138">
        <v>1</v>
      </c>
      <c r="AG13" s="138">
        <v>1</v>
      </c>
      <c r="AH13" s="138">
        <v>1</v>
      </c>
      <c r="AI13" s="138">
        <v>1</v>
      </c>
      <c r="AJ13" s="138">
        <v>1</v>
      </c>
      <c r="AK13" s="138">
        <v>1</v>
      </c>
      <c r="AL13" s="138">
        <v>1</v>
      </c>
      <c r="AM13" s="138">
        <v>1</v>
      </c>
      <c r="AN13" s="138">
        <v>0</v>
      </c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  <c r="BA13" s="138"/>
      <c r="BB13" s="138"/>
      <c r="BC13" s="138"/>
      <c r="BD13" s="138"/>
      <c r="BE13" s="138"/>
      <c r="BF13" s="138"/>
      <c r="BG13" s="138"/>
      <c r="BH13" s="138"/>
      <c r="BI13" s="140" t="s">
        <v>33</v>
      </c>
      <c r="BJ13" s="138" t="s">
        <v>33</v>
      </c>
      <c r="BK13" s="138" t="s">
        <v>33</v>
      </c>
      <c r="BL13" s="138" t="s">
        <v>33</v>
      </c>
      <c r="BM13" s="138" t="s">
        <v>33</v>
      </c>
      <c r="BN13" s="138" t="s">
        <v>33</v>
      </c>
      <c r="BO13" s="138" t="s">
        <v>33</v>
      </c>
      <c r="BP13" s="138" t="s">
        <v>33</v>
      </c>
      <c r="BQ13" s="138" t="s">
        <v>33</v>
      </c>
      <c r="BR13" s="138" t="s">
        <v>33</v>
      </c>
      <c r="BS13" s="138" t="s">
        <v>33</v>
      </c>
      <c r="BT13" s="138" t="s">
        <v>33</v>
      </c>
      <c r="BU13" s="140"/>
      <c r="BV13" s="138"/>
      <c r="BW13" s="138"/>
      <c r="BX13" s="138"/>
      <c r="BY13" s="138"/>
      <c r="BZ13" s="138"/>
      <c r="CA13" s="136">
        <v>1</v>
      </c>
      <c r="CB13" s="136">
        <v>0.66666666666666663</v>
      </c>
      <c r="CC13" s="136">
        <v>0.33333333333333331</v>
      </c>
    </row>
    <row r="14" spans="1:81" x14ac:dyDescent="0.25">
      <c r="A14" s="170" t="s">
        <v>308</v>
      </c>
      <c r="B14" s="128">
        <v>41244</v>
      </c>
      <c r="C14" s="129">
        <v>14</v>
      </c>
      <c r="D14" s="130">
        <f t="shared" si="1"/>
        <v>14</v>
      </c>
      <c r="E14" s="130">
        <f t="shared" si="2"/>
        <v>12</v>
      </c>
      <c r="F14" s="130">
        <f t="shared" si="3"/>
        <v>6</v>
      </c>
      <c r="G14" s="131">
        <f t="shared" si="0"/>
        <v>1</v>
      </c>
      <c r="H14" s="131">
        <f t="shared" si="0"/>
        <v>0.8571428571428571</v>
      </c>
      <c r="I14" s="131">
        <f t="shared" si="0"/>
        <v>0.42857142857142855</v>
      </c>
      <c r="J14" s="174"/>
      <c r="K14" s="137"/>
      <c r="L14" s="138"/>
      <c r="M14" s="138"/>
      <c r="N14" s="138"/>
      <c r="O14" s="138"/>
      <c r="P14" s="138"/>
      <c r="Q14" s="138"/>
      <c r="R14" s="138"/>
      <c r="S14" s="138">
        <v>14</v>
      </c>
      <c r="T14" s="138">
        <v>14</v>
      </c>
      <c r="U14" s="138">
        <v>13</v>
      </c>
      <c r="V14" s="138">
        <v>12</v>
      </c>
      <c r="W14" s="138">
        <v>12</v>
      </c>
      <c r="X14" s="138">
        <v>11</v>
      </c>
      <c r="Y14" s="138">
        <v>8</v>
      </c>
      <c r="Z14" s="138">
        <v>8</v>
      </c>
      <c r="AA14" s="138">
        <v>8</v>
      </c>
      <c r="AB14" s="138">
        <v>6</v>
      </c>
      <c r="AC14" s="138">
        <v>6</v>
      </c>
      <c r="AD14" s="138">
        <v>6</v>
      </c>
      <c r="AE14" s="138">
        <v>6</v>
      </c>
      <c r="AF14" s="138">
        <v>6</v>
      </c>
      <c r="AG14" s="138">
        <v>6</v>
      </c>
      <c r="AH14" s="138">
        <v>6</v>
      </c>
      <c r="AI14" s="138">
        <v>6</v>
      </c>
      <c r="AJ14" s="138">
        <v>4</v>
      </c>
      <c r="AK14" s="138">
        <v>4</v>
      </c>
      <c r="AL14" s="138">
        <v>4</v>
      </c>
      <c r="AM14" s="138">
        <v>4</v>
      </c>
      <c r="AN14" s="138">
        <v>4</v>
      </c>
      <c r="AO14" s="138">
        <v>4</v>
      </c>
      <c r="AP14" s="138">
        <v>4</v>
      </c>
      <c r="AQ14" s="138">
        <v>4</v>
      </c>
      <c r="AR14" s="138">
        <v>4</v>
      </c>
      <c r="AS14" s="138">
        <v>4</v>
      </c>
      <c r="AT14" s="138">
        <v>4</v>
      </c>
      <c r="AU14" s="138">
        <v>4</v>
      </c>
      <c r="AV14" s="138">
        <v>4</v>
      </c>
      <c r="AW14" s="138">
        <v>3</v>
      </c>
      <c r="AX14" s="138">
        <v>3</v>
      </c>
      <c r="AY14" s="138">
        <v>3</v>
      </c>
      <c r="AZ14" s="141">
        <v>3</v>
      </c>
      <c r="BA14" s="138">
        <v>2</v>
      </c>
      <c r="BB14" s="138">
        <v>2</v>
      </c>
      <c r="BC14" s="138">
        <v>2</v>
      </c>
      <c r="BD14" s="138">
        <v>2</v>
      </c>
      <c r="BE14" s="138">
        <v>2</v>
      </c>
      <c r="BF14" s="138">
        <v>2</v>
      </c>
      <c r="BG14" s="138">
        <v>2</v>
      </c>
      <c r="BH14" s="138">
        <v>2</v>
      </c>
      <c r="BI14" s="140">
        <v>2</v>
      </c>
      <c r="BJ14" s="138">
        <v>2</v>
      </c>
      <c r="BK14" s="138">
        <v>2</v>
      </c>
      <c r="BL14" s="138">
        <v>2</v>
      </c>
      <c r="BM14" s="138">
        <v>2</v>
      </c>
      <c r="BN14" s="138">
        <v>2</v>
      </c>
      <c r="BO14" s="138">
        <v>2</v>
      </c>
      <c r="BP14" s="138">
        <v>2</v>
      </c>
      <c r="BQ14" s="138">
        <v>2</v>
      </c>
      <c r="BR14" s="138">
        <v>2</v>
      </c>
      <c r="BS14" s="138">
        <v>2</v>
      </c>
      <c r="BT14" s="138">
        <v>2</v>
      </c>
      <c r="BU14" s="140">
        <v>2</v>
      </c>
      <c r="BV14" s="138">
        <v>2</v>
      </c>
      <c r="BW14" s="138"/>
      <c r="BX14" s="138"/>
      <c r="BY14" s="138"/>
      <c r="BZ14" s="138"/>
      <c r="CA14" s="136">
        <v>1</v>
      </c>
      <c r="CB14" s="136">
        <v>0.8571428571428571</v>
      </c>
      <c r="CC14" s="136">
        <v>0.42857142857142855</v>
      </c>
    </row>
    <row r="15" spans="1:81" outlineLevel="1" x14ac:dyDescent="0.25">
      <c r="A15" s="170" t="s">
        <v>309</v>
      </c>
      <c r="B15" s="128">
        <v>41275</v>
      </c>
      <c r="C15" s="129">
        <v>11</v>
      </c>
      <c r="D15" s="130">
        <f t="shared" si="1"/>
        <v>11</v>
      </c>
      <c r="E15" s="130">
        <f t="shared" si="2"/>
        <v>11</v>
      </c>
      <c r="F15" s="130">
        <f t="shared" si="3"/>
        <v>5</v>
      </c>
      <c r="G15" s="131">
        <f t="shared" si="0"/>
        <v>1</v>
      </c>
      <c r="H15" s="131">
        <f t="shared" si="0"/>
        <v>1</v>
      </c>
      <c r="I15" s="131">
        <f t="shared" si="0"/>
        <v>0.45454545454545453</v>
      </c>
      <c r="J15" s="174"/>
      <c r="K15" s="137"/>
      <c r="L15" s="138"/>
      <c r="M15" s="138"/>
      <c r="N15" s="138"/>
      <c r="O15" s="138"/>
      <c r="P15" s="138"/>
      <c r="Q15" s="138"/>
      <c r="R15" s="138"/>
      <c r="S15" s="138"/>
      <c r="T15" s="138">
        <v>11</v>
      </c>
      <c r="U15" s="138">
        <v>11</v>
      </c>
      <c r="V15" s="138">
        <v>11</v>
      </c>
      <c r="W15" s="138">
        <v>11</v>
      </c>
      <c r="X15" s="138">
        <v>11</v>
      </c>
      <c r="Y15" s="138">
        <v>6</v>
      </c>
      <c r="Z15" s="138">
        <v>6</v>
      </c>
      <c r="AA15" s="138">
        <v>6</v>
      </c>
      <c r="AB15" s="138">
        <v>5</v>
      </c>
      <c r="AC15" s="138">
        <v>5</v>
      </c>
      <c r="AD15" s="138">
        <v>5</v>
      </c>
      <c r="AE15" s="138">
        <v>5</v>
      </c>
      <c r="AF15" s="138">
        <v>4</v>
      </c>
      <c r="AG15" s="138">
        <v>4</v>
      </c>
      <c r="AH15" s="138">
        <v>4</v>
      </c>
      <c r="AI15" s="138">
        <v>3</v>
      </c>
      <c r="AJ15" s="138">
        <v>2</v>
      </c>
      <c r="AK15" s="138">
        <v>1</v>
      </c>
      <c r="AL15" s="138">
        <v>1</v>
      </c>
      <c r="AM15" s="138">
        <v>1</v>
      </c>
      <c r="AN15" s="138">
        <v>1</v>
      </c>
      <c r="AO15" s="138">
        <v>1</v>
      </c>
      <c r="AP15" s="138">
        <v>1</v>
      </c>
      <c r="AQ15" s="138">
        <v>1</v>
      </c>
      <c r="AR15" s="138">
        <v>1</v>
      </c>
      <c r="AS15" s="138">
        <v>1</v>
      </c>
      <c r="AT15" s="138">
        <v>1</v>
      </c>
      <c r="AU15" s="138">
        <v>1</v>
      </c>
      <c r="AV15" s="138">
        <v>1</v>
      </c>
      <c r="AW15" s="138">
        <v>1</v>
      </c>
      <c r="AX15" s="138">
        <v>1</v>
      </c>
      <c r="AY15" s="138">
        <v>1</v>
      </c>
      <c r="AZ15" s="141">
        <v>1</v>
      </c>
      <c r="BA15" s="138">
        <v>1</v>
      </c>
      <c r="BB15" s="138">
        <v>1</v>
      </c>
      <c r="BC15" s="138">
        <v>1</v>
      </c>
      <c r="BD15" s="138">
        <v>1</v>
      </c>
      <c r="BE15" s="138">
        <v>1</v>
      </c>
      <c r="BF15" s="138">
        <v>1</v>
      </c>
      <c r="BG15" s="138">
        <v>1</v>
      </c>
      <c r="BH15" s="138">
        <v>1</v>
      </c>
      <c r="BI15" s="140">
        <v>1</v>
      </c>
      <c r="BJ15" s="138">
        <v>1</v>
      </c>
      <c r="BK15" s="138">
        <v>1</v>
      </c>
      <c r="BL15" s="138">
        <v>1</v>
      </c>
      <c r="BM15" s="138">
        <v>1</v>
      </c>
      <c r="BN15" s="138">
        <v>1</v>
      </c>
      <c r="BO15" s="138">
        <v>1</v>
      </c>
      <c r="BP15" s="138">
        <v>1</v>
      </c>
      <c r="BQ15" s="138">
        <v>1</v>
      </c>
      <c r="BR15" s="138">
        <v>1</v>
      </c>
      <c r="BS15" s="138">
        <v>1</v>
      </c>
      <c r="BT15" s="138">
        <v>1</v>
      </c>
      <c r="BU15" s="140">
        <v>1</v>
      </c>
      <c r="BV15" s="138">
        <v>1</v>
      </c>
      <c r="BW15" s="138"/>
      <c r="BX15" s="138"/>
      <c r="BY15" s="138"/>
      <c r="BZ15" s="138"/>
      <c r="CA15" s="136">
        <v>1</v>
      </c>
      <c r="CB15" s="136">
        <v>1</v>
      </c>
      <c r="CC15" s="136">
        <v>0.45454545454545453</v>
      </c>
    </row>
    <row r="16" spans="1:81" outlineLevel="1" x14ac:dyDescent="0.25">
      <c r="A16" s="170" t="s">
        <v>310</v>
      </c>
      <c r="B16" s="128">
        <v>41306</v>
      </c>
      <c r="C16" s="129">
        <v>1</v>
      </c>
      <c r="D16" s="130">
        <f t="shared" si="1"/>
        <v>1</v>
      </c>
      <c r="E16" s="130">
        <f t="shared" si="2"/>
        <v>0</v>
      </c>
      <c r="F16" s="130">
        <f t="shared" si="3"/>
        <v>0</v>
      </c>
      <c r="G16" s="131">
        <f t="shared" si="0"/>
        <v>1</v>
      </c>
      <c r="H16" s="131">
        <f t="shared" si="0"/>
        <v>0</v>
      </c>
      <c r="I16" s="131">
        <f t="shared" si="0"/>
        <v>0</v>
      </c>
      <c r="J16" s="174"/>
      <c r="K16" s="137"/>
      <c r="L16" s="138"/>
      <c r="M16" s="138"/>
      <c r="N16" s="138"/>
      <c r="O16" s="138"/>
      <c r="P16" s="138"/>
      <c r="Q16" s="138"/>
      <c r="R16" s="138"/>
      <c r="S16" s="138"/>
      <c r="T16" s="138"/>
      <c r="U16" s="138">
        <v>1</v>
      </c>
      <c r="V16" s="138">
        <v>1</v>
      </c>
      <c r="W16" s="138">
        <v>1</v>
      </c>
      <c r="X16" s="138">
        <v>1</v>
      </c>
      <c r="Y16" s="138">
        <v>0</v>
      </c>
      <c r="Z16" s="138">
        <v>0</v>
      </c>
      <c r="AA16" s="138">
        <v>0</v>
      </c>
      <c r="AB16" s="138">
        <v>0</v>
      </c>
      <c r="AC16" s="138">
        <v>0</v>
      </c>
      <c r="AD16" s="138">
        <v>0</v>
      </c>
      <c r="AE16" s="143">
        <v>0</v>
      </c>
      <c r="AF16" s="138">
        <v>0</v>
      </c>
      <c r="AG16" s="138">
        <v>0</v>
      </c>
      <c r="AH16" s="138">
        <v>0</v>
      </c>
      <c r="AI16" s="138">
        <v>0</v>
      </c>
      <c r="AJ16" s="138">
        <v>0</v>
      </c>
      <c r="AK16" s="138">
        <v>0</v>
      </c>
      <c r="AL16" s="138">
        <v>0</v>
      </c>
      <c r="AM16" s="138">
        <v>0</v>
      </c>
      <c r="AN16" s="138">
        <v>0</v>
      </c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9"/>
      <c r="BA16" s="138"/>
      <c r="BB16" s="138"/>
      <c r="BC16" s="138"/>
      <c r="BD16" s="138"/>
      <c r="BE16" s="138"/>
      <c r="BF16" s="138"/>
      <c r="BG16" s="138"/>
      <c r="BH16" s="138"/>
      <c r="BI16" s="140" t="s">
        <v>33</v>
      </c>
      <c r="BJ16" s="138" t="s">
        <v>33</v>
      </c>
      <c r="BK16" s="138" t="s">
        <v>33</v>
      </c>
      <c r="BL16" s="138" t="s">
        <v>33</v>
      </c>
      <c r="BM16" s="138" t="s">
        <v>33</v>
      </c>
      <c r="BN16" s="138" t="s">
        <v>33</v>
      </c>
      <c r="BO16" s="138" t="s">
        <v>33</v>
      </c>
      <c r="BP16" s="138" t="s">
        <v>33</v>
      </c>
      <c r="BQ16" s="138" t="s">
        <v>33</v>
      </c>
      <c r="BR16" s="138" t="s">
        <v>33</v>
      </c>
      <c r="BS16" s="138" t="s">
        <v>33</v>
      </c>
      <c r="BT16" s="138" t="s">
        <v>33</v>
      </c>
      <c r="BU16" s="140"/>
      <c r="BV16" s="138"/>
      <c r="BW16" s="138"/>
      <c r="BX16" s="138"/>
      <c r="BY16" s="138"/>
      <c r="BZ16" s="138"/>
      <c r="CA16" s="136">
        <v>1</v>
      </c>
      <c r="CB16" s="136">
        <v>0</v>
      </c>
      <c r="CC16" s="136">
        <v>0</v>
      </c>
    </row>
    <row r="17" spans="1:81" outlineLevel="1" x14ac:dyDescent="0.25">
      <c r="A17" s="170" t="s">
        <v>311</v>
      </c>
      <c r="B17" s="128">
        <v>41334</v>
      </c>
      <c r="C17" s="129">
        <v>45</v>
      </c>
      <c r="D17" s="130">
        <f t="shared" si="1"/>
        <v>45</v>
      </c>
      <c r="E17" s="130">
        <f t="shared" si="2"/>
        <v>30</v>
      </c>
      <c r="F17" s="130">
        <f t="shared" si="3"/>
        <v>16</v>
      </c>
      <c r="G17" s="131">
        <f t="shared" si="0"/>
        <v>1</v>
      </c>
      <c r="H17" s="131">
        <f t="shared" si="0"/>
        <v>0.66666666666666663</v>
      </c>
      <c r="I17" s="131">
        <f t="shared" si="0"/>
        <v>0.35555555555555557</v>
      </c>
      <c r="J17" s="174"/>
      <c r="K17" s="137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>
        <v>45</v>
      </c>
      <c r="W17" s="138">
        <v>45</v>
      </c>
      <c r="X17" s="138">
        <v>45</v>
      </c>
      <c r="Y17" s="138">
        <v>31</v>
      </c>
      <c r="Z17" s="138">
        <v>30</v>
      </c>
      <c r="AA17" s="138">
        <v>29</v>
      </c>
      <c r="AB17" s="138">
        <v>22</v>
      </c>
      <c r="AC17" s="138">
        <v>20</v>
      </c>
      <c r="AD17" s="138">
        <v>20</v>
      </c>
      <c r="AE17" s="138">
        <v>20</v>
      </c>
      <c r="AF17" s="138">
        <v>16</v>
      </c>
      <c r="AG17" s="138">
        <v>16</v>
      </c>
      <c r="AH17" s="138">
        <v>14</v>
      </c>
      <c r="AI17" s="138">
        <v>13</v>
      </c>
      <c r="AJ17" s="138">
        <v>11</v>
      </c>
      <c r="AK17" s="138">
        <v>11</v>
      </c>
      <c r="AL17" s="138">
        <v>10</v>
      </c>
      <c r="AM17" s="138">
        <v>9</v>
      </c>
      <c r="AN17" s="138">
        <v>9</v>
      </c>
      <c r="AO17" s="138">
        <v>9</v>
      </c>
      <c r="AP17" s="138">
        <v>8</v>
      </c>
      <c r="AQ17" s="138">
        <v>8</v>
      </c>
      <c r="AR17" s="138">
        <v>8</v>
      </c>
      <c r="AS17" s="138">
        <v>8</v>
      </c>
      <c r="AT17" s="138">
        <v>7</v>
      </c>
      <c r="AU17" s="138">
        <v>7</v>
      </c>
      <c r="AV17" s="138">
        <v>7</v>
      </c>
      <c r="AW17" s="138">
        <v>3</v>
      </c>
      <c r="AX17" s="138">
        <v>3</v>
      </c>
      <c r="AY17" s="138">
        <v>3</v>
      </c>
      <c r="AZ17" s="141">
        <v>3</v>
      </c>
      <c r="BA17" s="138">
        <v>3</v>
      </c>
      <c r="BB17" s="138">
        <v>3</v>
      </c>
      <c r="BC17" s="138">
        <v>3</v>
      </c>
      <c r="BD17" s="138">
        <v>3</v>
      </c>
      <c r="BE17" s="138">
        <v>3</v>
      </c>
      <c r="BF17" s="138">
        <v>3</v>
      </c>
      <c r="BG17" s="138">
        <v>3</v>
      </c>
      <c r="BH17" s="138">
        <v>3</v>
      </c>
      <c r="BI17" s="140">
        <v>3</v>
      </c>
      <c r="BJ17" s="138">
        <v>3</v>
      </c>
      <c r="BK17" s="138">
        <v>3</v>
      </c>
      <c r="BL17" s="138">
        <v>3</v>
      </c>
      <c r="BM17" s="138">
        <v>3</v>
      </c>
      <c r="BN17" s="138">
        <v>3</v>
      </c>
      <c r="BO17" s="138">
        <v>3</v>
      </c>
      <c r="BP17" s="138">
        <v>3</v>
      </c>
      <c r="BQ17" s="138">
        <v>3</v>
      </c>
      <c r="BR17" s="138">
        <v>3</v>
      </c>
      <c r="BS17" s="138">
        <v>3</v>
      </c>
      <c r="BT17" s="138">
        <v>3</v>
      </c>
      <c r="BU17" s="140">
        <v>3</v>
      </c>
      <c r="BV17" s="138">
        <v>2</v>
      </c>
      <c r="BW17" s="138"/>
      <c r="BX17" s="138"/>
      <c r="BY17" s="138"/>
      <c r="BZ17" s="138"/>
      <c r="CA17" s="136">
        <v>1</v>
      </c>
      <c r="CB17" s="136">
        <v>0.66666666666666663</v>
      </c>
      <c r="CC17" s="136">
        <v>0.35555555555555557</v>
      </c>
    </row>
    <row r="18" spans="1:81" outlineLevel="1" x14ac:dyDescent="0.25">
      <c r="A18" s="170" t="s">
        <v>312</v>
      </c>
      <c r="B18" s="128">
        <v>41365</v>
      </c>
      <c r="C18" s="129">
        <v>109</v>
      </c>
      <c r="D18" s="130">
        <f t="shared" si="1"/>
        <v>101</v>
      </c>
      <c r="E18" s="130">
        <f t="shared" si="2"/>
        <v>67</v>
      </c>
      <c r="F18" s="130">
        <f t="shared" si="3"/>
        <v>43</v>
      </c>
      <c r="G18" s="131">
        <f t="shared" si="0"/>
        <v>0.92660550458715596</v>
      </c>
      <c r="H18" s="131">
        <f t="shared" si="0"/>
        <v>0.61467889908256879</v>
      </c>
      <c r="I18" s="131">
        <f t="shared" si="0"/>
        <v>0.39449541284403672</v>
      </c>
      <c r="J18" s="174"/>
      <c r="K18" s="137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>
        <v>109</v>
      </c>
      <c r="X18" s="138">
        <v>101</v>
      </c>
      <c r="Y18" s="138">
        <v>98</v>
      </c>
      <c r="Z18" s="138">
        <v>70</v>
      </c>
      <c r="AA18" s="138">
        <v>67</v>
      </c>
      <c r="AB18" s="138">
        <v>66</v>
      </c>
      <c r="AC18" s="138">
        <v>63</v>
      </c>
      <c r="AD18" s="138">
        <v>62</v>
      </c>
      <c r="AE18" s="138">
        <v>62</v>
      </c>
      <c r="AF18" s="138">
        <v>48</v>
      </c>
      <c r="AG18" s="138">
        <v>43</v>
      </c>
      <c r="AH18" s="138">
        <v>42</v>
      </c>
      <c r="AI18" s="138">
        <v>40</v>
      </c>
      <c r="AJ18" s="138">
        <v>36</v>
      </c>
      <c r="AK18" s="138">
        <v>30</v>
      </c>
      <c r="AL18" s="138">
        <v>29</v>
      </c>
      <c r="AM18" s="138">
        <v>30</v>
      </c>
      <c r="AN18" s="138">
        <v>28</v>
      </c>
      <c r="AO18" s="138">
        <v>28</v>
      </c>
      <c r="AP18" s="138">
        <v>28</v>
      </c>
      <c r="AQ18" s="138">
        <v>25</v>
      </c>
      <c r="AR18" s="138">
        <v>24</v>
      </c>
      <c r="AS18" s="138">
        <v>23</v>
      </c>
      <c r="AT18" s="138">
        <v>20</v>
      </c>
      <c r="AU18" s="138">
        <v>20</v>
      </c>
      <c r="AV18" s="138">
        <v>20</v>
      </c>
      <c r="AW18" s="138">
        <v>10</v>
      </c>
      <c r="AX18" s="138">
        <v>9</v>
      </c>
      <c r="AY18" s="138">
        <v>8</v>
      </c>
      <c r="AZ18" s="141">
        <v>8</v>
      </c>
      <c r="BA18" s="138">
        <v>7</v>
      </c>
      <c r="BB18" s="138">
        <v>6</v>
      </c>
      <c r="BC18" s="138">
        <v>6</v>
      </c>
      <c r="BD18" s="138">
        <v>6</v>
      </c>
      <c r="BE18" s="138">
        <v>7</v>
      </c>
      <c r="BF18" s="138">
        <v>7</v>
      </c>
      <c r="BG18" s="138">
        <v>7</v>
      </c>
      <c r="BH18" s="138">
        <v>7</v>
      </c>
      <c r="BI18" s="140">
        <v>7</v>
      </c>
      <c r="BJ18" s="138">
        <v>7</v>
      </c>
      <c r="BK18" s="138">
        <v>7</v>
      </c>
      <c r="BL18" s="138">
        <v>7</v>
      </c>
      <c r="BM18" s="138">
        <v>7</v>
      </c>
      <c r="BN18" s="138">
        <v>6</v>
      </c>
      <c r="BO18" s="138">
        <v>6</v>
      </c>
      <c r="BP18" s="138">
        <v>6</v>
      </c>
      <c r="BQ18" s="138">
        <v>6</v>
      </c>
      <c r="BR18" s="138">
        <v>6</v>
      </c>
      <c r="BS18" s="138">
        <v>6</v>
      </c>
      <c r="BT18" s="138">
        <v>6</v>
      </c>
      <c r="BU18" s="140">
        <v>7</v>
      </c>
      <c r="BV18" s="138">
        <v>7</v>
      </c>
      <c r="BW18" s="138"/>
      <c r="BX18" s="138"/>
      <c r="BY18" s="138"/>
      <c r="BZ18" s="138"/>
      <c r="CA18" s="136">
        <v>0.92660550458715596</v>
      </c>
      <c r="CB18" s="136">
        <v>0.61467889908256879</v>
      </c>
      <c r="CC18" s="136">
        <v>0.39449541284403672</v>
      </c>
    </row>
    <row r="19" spans="1:81" outlineLevel="1" x14ac:dyDescent="0.25">
      <c r="A19" s="170" t="s">
        <v>313</v>
      </c>
      <c r="B19" s="128">
        <v>41395</v>
      </c>
      <c r="C19" s="129">
        <v>98</v>
      </c>
      <c r="D19" s="130">
        <f t="shared" si="1"/>
        <v>93</v>
      </c>
      <c r="E19" s="130">
        <f t="shared" si="2"/>
        <v>50</v>
      </c>
      <c r="F19" s="130">
        <f t="shared" si="3"/>
        <v>22</v>
      </c>
      <c r="G19" s="131">
        <f t="shared" si="0"/>
        <v>0.94897959183673475</v>
      </c>
      <c r="H19" s="131">
        <f t="shared" si="0"/>
        <v>0.51020408163265307</v>
      </c>
      <c r="I19" s="131">
        <f t="shared" si="0"/>
        <v>0.22448979591836735</v>
      </c>
      <c r="J19" s="174"/>
      <c r="K19" s="137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>
        <v>95</v>
      </c>
      <c r="Y19" s="138">
        <v>93</v>
      </c>
      <c r="Z19" s="138">
        <v>92</v>
      </c>
      <c r="AA19" s="138">
        <v>54</v>
      </c>
      <c r="AB19" s="138">
        <v>50</v>
      </c>
      <c r="AC19" s="138">
        <v>50</v>
      </c>
      <c r="AD19" s="138">
        <v>49</v>
      </c>
      <c r="AE19" s="138">
        <v>49</v>
      </c>
      <c r="AF19" s="138">
        <v>33</v>
      </c>
      <c r="AG19" s="138">
        <v>24</v>
      </c>
      <c r="AH19" s="138">
        <v>22</v>
      </c>
      <c r="AI19" s="138">
        <v>17</v>
      </c>
      <c r="AJ19" s="138">
        <v>15</v>
      </c>
      <c r="AK19" s="138">
        <v>11</v>
      </c>
      <c r="AL19" s="138">
        <v>11</v>
      </c>
      <c r="AM19" s="138">
        <v>10</v>
      </c>
      <c r="AN19" s="138">
        <v>9</v>
      </c>
      <c r="AO19" s="138">
        <v>9</v>
      </c>
      <c r="AP19" s="138">
        <v>9</v>
      </c>
      <c r="AQ19" s="138">
        <v>9</v>
      </c>
      <c r="AR19" s="138">
        <v>9</v>
      </c>
      <c r="AS19" s="138">
        <v>9</v>
      </c>
      <c r="AT19" s="138">
        <v>9</v>
      </c>
      <c r="AU19" s="138">
        <v>9</v>
      </c>
      <c r="AV19" s="138">
        <v>9</v>
      </c>
      <c r="AW19" s="138">
        <v>2</v>
      </c>
      <c r="AX19" s="138">
        <v>2</v>
      </c>
      <c r="AY19" s="138">
        <v>1</v>
      </c>
      <c r="AZ19" s="141">
        <v>1</v>
      </c>
      <c r="BA19" s="138">
        <v>1</v>
      </c>
      <c r="BB19" s="138">
        <v>1</v>
      </c>
      <c r="BC19" s="138">
        <v>1</v>
      </c>
      <c r="BD19" s="138">
        <v>1</v>
      </c>
      <c r="BE19" s="138">
        <v>1</v>
      </c>
      <c r="BF19" s="138">
        <v>1</v>
      </c>
      <c r="BG19" s="138">
        <v>1</v>
      </c>
      <c r="BH19" s="138">
        <v>1</v>
      </c>
      <c r="BI19" s="140">
        <v>1</v>
      </c>
      <c r="BJ19" s="138">
        <v>1</v>
      </c>
      <c r="BK19" s="138">
        <v>1</v>
      </c>
      <c r="BL19" s="138">
        <v>1</v>
      </c>
      <c r="BM19" s="138">
        <v>1</v>
      </c>
      <c r="BN19" s="138">
        <v>1</v>
      </c>
      <c r="BO19" s="138">
        <v>1</v>
      </c>
      <c r="BP19" s="138">
        <v>1</v>
      </c>
      <c r="BQ19" s="138">
        <v>1</v>
      </c>
      <c r="BR19" s="138">
        <v>1</v>
      </c>
      <c r="BS19" s="138">
        <v>1</v>
      </c>
      <c r="BT19" s="138">
        <v>2</v>
      </c>
      <c r="BU19" s="140">
        <v>2</v>
      </c>
      <c r="BV19" s="138">
        <v>2</v>
      </c>
      <c r="BW19" s="138"/>
      <c r="BX19" s="138"/>
      <c r="BY19" s="138"/>
      <c r="BZ19" s="138"/>
      <c r="CA19" s="136">
        <v>0.94897959183673475</v>
      </c>
      <c r="CB19" s="136">
        <v>0.51020408163265307</v>
      </c>
      <c r="CC19" s="136">
        <v>0.22448979591836735</v>
      </c>
    </row>
    <row r="20" spans="1:81" outlineLevel="1" x14ac:dyDescent="0.25">
      <c r="A20" s="170" t="s">
        <v>314</v>
      </c>
      <c r="B20" s="128">
        <v>41426</v>
      </c>
      <c r="C20" s="129">
        <v>80</v>
      </c>
      <c r="D20" s="130">
        <f t="shared" si="1"/>
        <v>78</v>
      </c>
      <c r="E20" s="130">
        <f t="shared" si="2"/>
        <v>47</v>
      </c>
      <c r="F20" s="130">
        <f t="shared" si="3"/>
        <v>22</v>
      </c>
      <c r="G20" s="131">
        <f t="shared" si="0"/>
        <v>0.97499999999999998</v>
      </c>
      <c r="H20" s="131">
        <f t="shared" si="0"/>
        <v>0.58750000000000002</v>
      </c>
      <c r="I20" s="131">
        <f t="shared" si="0"/>
        <v>0.27500000000000002</v>
      </c>
      <c r="J20" s="174"/>
      <c r="K20" s="137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>
        <v>80</v>
      </c>
      <c r="Z20" s="138">
        <v>78</v>
      </c>
      <c r="AA20" s="138">
        <v>76</v>
      </c>
      <c r="AB20" s="138">
        <v>51</v>
      </c>
      <c r="AC20" s="138">
        <v>47</v>
      </c>
      <c r="AD20" s="138">
        <v>47</v>
      </c>
      <c r="AE20" s="138">
        <v>46</v>
      </c>
      <c r="AF20" s="138">
        <v>31</v>
      </c>
      <c r="AG20" s="138">
        <v>23</v>
      </c>
      <c r="AH20" s="138">
        <v>23</v>
      </c>
      <c r="AI20" s="138">
        <v>22</v>
      </c>
      <c r="AJ20" s="138">
        <v>16</v>
      </c>
      <c r="AK20" s="138">
        <v>13</v>
      </c>
      <c r="AL20" s="138">
        <v>13</v>
      </c>
      <c r="AM20" s="138">
        <v>13</v>
      </c>
      <c r="AN20" s="138">
        <v>12</v>
      </c>
      <c r="AO20" s="138">
        <v>11</v>
      </c>
      <c r="AP20" s="138">
        <v>10</v>
      </c>
      <c r="AQ20" s="138">
        <v>10</v>
      </c>
      <c r="AR20" s="138">
        <v>10</v>
      </c>
      <c r="AS20" s="138">
        <v>9</v>
      </c>
      <c r="AT20" s="138">
        <v>8</v>
      </c>
      <c r="AU20" s="138">
        <v>7</v>
      </c>
      <c r="AV20" s="138">
        <v>7</v>
      </c>
      <c r="AW20" s="138">
        <v>4</v>
      </c>
      <c r="AX20" s="138">
        <v>4</v>
      </c>
      <c r="AY20" s="138">
        <v>4</v>
      </c>
      <c r="AZ20" s="141">
        <v>5</v>
      </c>
      <c r="BA20" s="138">
        <v>5</v>
      </c>
      <c r="BB20" s="138">
        <v>5</v>
      </c>
      <c r="BC20" s="138">
        <v>5</v>
      </c>
      <c r="BD20" s="138">
        <v>5</v>
      </c>
      <c r="BE20" s="138">
        <v>4</v>
      </c>
      <c r="BF20" s="138">
        <v>5</v>
      </c>
      <c r="BG20" s="138">
        <v>5</v>
      </c>
      <c r="BH20" s="138">
        <v>5</v>
      </c>
      <c r="BI20" s="140">
        <v>6</v>
      </c>
      <c r="BJ20" s="138">
        <v>6</v>
      </c>
      <c r="BK20" s="138">
        <v>6</v>
      </c>
      <c r="BL20" s="138">
        <v>5</v>
      </c>
      <c r="BM20" s="138">
        <v>6</v>
      </c>
      <c r="BN20" s="138">
        <v>6</v>
      </c>
      <c r="BO20" s="138">
        <v>6</v>
      </c>
      <c r="BP20" s="138">
        <v>6</v>
      </c>
      <c r="BQ20" s="138">
        <v>6</v>
      </c>
      <c r="BR20" s="138">
        <v>6</v>
      </c>
      <c r="BS20" s="138">
        <v>6</v>
      </c>
      <c r="BT20" s="138">
        <v>6</v>
      </c>
      <c r="BU20" s="140">
        <v>6</v>
      </c>
      <c r="BV20" s="138">
        <v>6</v>
      </c>
      <c r="BW20" s="138"/>
      <c r="BX20" s="138"/>
      <c r="BY20" s="138"/>
      <c r="BZ20" s="138"/>
      <c r="CA20" s="136">
        <v>0.97499999999999998</v>
      </c>
      <c r="CB20" s="136">
        <v>0.58750000000000002</v>
      </c>
      <c r="CC20" s="136">
        <v>0.27500000000000002</v>
      </c>
    </row>
    <row r="21" spans="1:81" outlineLevel="1" x14ac:dyDescent="0.25">
      <c r="A21" s="170" t="s">
        <v>315</v>
      </c>
      <c r="B21" s="128">
        <v>41456</v>
      </c>
      <c r="C21" s="129">
        <v>60</v>
      </c>
      <c r="D21" s="130">
        <f t="shared" si="1"/>
        <v>60</v>
      </c>
      <c r="E21" s="130">
        <f t="shared" si="2"/>
        <v>31</v>
      </c>
      <c r="F21" s="130">
        <f t="shared" si="3"/>
        <v>16</v>
      </c>
      <c r="G21" s="131">
        <f t="shared" si="0"/>
        <v>1</v>
      </c>
      <c r="H21" s="131">
        <f t="shared" si="0"/>
        <v>0.51666666666666672</v>
      </c>
      <c r="I21" s="131">
        <f t="shared" si="0"/>
        <v>0.26666666666666666</v>
      </c>
      <c r="J21" s="174"/>
      <c r="K21" s="137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>
        <v>60</v>
      </c>
      <c r="AA21" s="138">
        <v>60</v>
      </c>
      <c r="AB21" s="138">
        <v>58</v>
      </c>
      <c r="AC21" s="138">
        <v>31</v>
      </c>
      <c r="AD21" s="138">
        <v>31</v>
      </c>
      <c r="AE21" s="138">
        <v>26</v>
      </c>
      <c r="AF21" s="138">
        <v>22</v>
      </c>
      <c r="AG21" s="138">
        <v>19</v>
      </c>
      <c r="AH21" s="138">
        <v>19</v>
      </c>
      <c r="AI21" s="138">
        <v>19</v>
      </c>
      <c r="AJ21" s="138">
        <v>16</v>
      </c>
      <c r="AK21" s="138">
        <v>13</v>
      </c>
      <c r="AL21" s="138">
        <v>13</v>
      </c>
      <c r="AM21" s="138">
        <v>12</v>
      </c>
      <c r="AN21" s="138">
        <v>9</v>
      </c>
      <c r="AO21" s="138">
        <v>9</v>
      </c>
      <c r="AP21" s="138">
        <v>8</v>
      </c>
      <c r="AQ21" s="138">
        <v>8</v>
      </c>
      <c r="AR21" s="138">
        <v>8</v>
      </c>
      <c r="AS21" s="138">
        <v>7</v>
      </c>
      <c r="AT21" s="138">
        <v>7</v>
      </c>
      <c r="AU21" s="138">
        <v>5</v>
      </c>
      <c r="AV21" s="138">
        <v>5</v>
      </c>
      <c r="AW21" s="138">
        <v>5</v>
      </c>
      <c r="AX21" s="138">
        <v>5</v>
      </c>
      <c r="AY21" s="138">
        <v>5</v>
      </c>
      <c r="AZ21" s="141">
        <v>5</v>
      </c>
      <c r="BA21" s="138">
        <v>5</v>
      </c>
      <c r="BB21" s="138">
        <v>5</v>
      </c>
      <c r="BC21" s="138">
        <v>5</v>
      </c>
      <c r="BD21" s="138">
        <v>5</v>
      </c>
      <c r="BE21" s="138">
        <v>5</v>
      </c>
      <c r="BF21" s="138">
        <v>5</v>
      </c>
      <c r="BG21" s="138">
        <v>5</v>
      </c>
      <c r="BH21" s="138">
        <v>5</v>
      </c>
      <c r="BI21" s="140">
        <v>5</v>
      </c>
      <c r="BJ21" s="138">
        <v>5</v>
      </c>
      <c r="BK21" s="138">
        <v>5</v>
      </c>
      <c r="BL21" s="138">
        <v>5</v>
      </c>
      <c r="BM21" s="138">
        <v>5</v>
      </c>
      <c r="BN21" s="138">
        <v>5</v>
      </c>
      <c r="BO21" s="138">
        <v>5</v>
      </c>
      <c r="BP21" s="138">
        <v>5</v>
      </c>
      <c r="BQ21" s="138">
        <v>5</v>
      </c>
      <c r="BR21" s="138">
        <v>5</v>
      </c>
      <c r="BS21" s="138">
        <v>5</v>
      </c>
      <c r="BT21" s="138">
        <v>5</v>
      </c>
      <c r="BU21" s="140">
        <v>4</v>
      </c>
      <c r="BV21" s="138">
        <v>3</v>
      </c>
      <c r="BW21" s="138"/>
      <c r="BX21" s="138"/>
      <c r="BY21" s="138"/>
      <c r="BZ21" s="138"/>
      <c r="CA21" s="136">
        <v>1</v>
      </c>
      <c r="CB21" s="136">
        <v>0.51666666666666672</v>
      </c>
      <c r="CC21" s="136">
        <v>0.26666666666666666</v>
      </c>
    </row>
    <row r="22" spans="1:81" outlineLevel="1" x14ac:dyDescent="0.25">
      <c r="A22" s="170" t="s">
        <v>316</v>
      </c>
      <c r="B22" s="128">
        <v>41487</v>
      </c>
      <c r="C22" s="129">
        <v>79</v>
      </c>
      <c r="D22" s="130">
        <f t="shared" si="1"/>
        <v>79</v>
      </c>
      <c r="E22" s="130">
        <f t="shared" si="2"/>
        <v>54</v>
      </c>
      <c r="F22" s="130">
        <f t="shared" si="3"/>
        <v>20</v>
      </c>
      <c r="G22" s="131">
        <f t="shared" si="0"/>
        <v>1</v>
      </c>
      <c r="H22" s="131">
        <f t="shared" si="0"/>
        <v>0.68354430379746833</v>
      </c>
      <c r="I22" s="131">
        <f t="shared" si="0"/>
        <v>0.25316455696202533</v>
      </c>
      <c r="J22" s="174"/>
      <c r="K22" s="137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>
        <v>79</v>
      </c>
      <c r="AB22" s="138">
        <v>79</v>
      </c>
      <c r="AC22" s="138">
        <v>79</v>
      </c>
      <c r="AD22" s="138">
        <v>77</v>
      </c>
      <c r="AE22" s="138">
        <v>54</v>
      </c>
      <c r="AF22" s="138">
        <v>49</v>
      </c>
      <c r="AG22" s="138">
        <v>40</v>
      </c>
      <c r="AH22" s="138">
        <v>40</v>
      </c>
      <c r="AI22" s="138">
        <v>34</v>
      </c>
      <c r="AJ22" s="138">
        <v>28</v>
      </c>
      <c r="AK22" s="138">
        <v>20</v>
      </c>
      <c r="AL22" s="138">
        <v>17</v>
      </c>
      <c r="AM22" s="138">
        <v>17</v>
      </c>
      <c r="AN22" s="138">
        <v>16</v>
      </c>
      <c r="AO22" s="138">
        <v>13</v>
      </c>
      <c r="AP22" s="138">
        <v>13</v>
      </c>
      <c r="AQ22" s="138">
        <v>13</v>
      </c>
      <c r="AR22" s="138">
        <v>13</v>
      </c>
      <c r="AS22" s="138">
        <v>12</v>
      </c>
      <c r="AT22" s="138">
        <v>12</v>
      </c>
      <c r="AU22" s="138">
        <v>9</v>
      </c>
      <c r="AV22" s="138">
        <v>9</v>
      </c>
      <c r="AW22" s="138">
        <v>6</v>
      </c>
      <c r="AX22" s="138">
        <v>6</v>
      </c>
      <c r="AY22" s="138">
        <v>6</v>
      </c>
      <c r="AZ22" s="141">
        <v>6</v>
      </c>
      <c r="BA22" s="138">
        <v>6</v>
      </c>
      <c r="BB22" s="138">
        <v>5</v>
      </c>
      <c r="BC22" s="138">
        <v>5</v>
      </c>
      <c r="BD22" s="138">
        <v>5</v>
      </c>
      <c r="BE22" s="138">
        <v>5</v>
      </c>
      <c r="BF22" s="138">
        <v>5</v>
      </c>
      <c r="BG22" s="138">
        <v>5</v>
      </c>
      <c r="BH22" s="138">
        <v>5</v>
      </c>
      <c r="BI22" s="140">
        <v>5</v>
      </c>
      <c r="BJ22" s="138">
        <v>5</v>
      </c>
      <c r="BK22" s="138">
        <v>5</v>
      </c>
      <c r="BL22" s="138">
        <v>4</v>
      </c>
      <c r="BM22" s="138">
        <v>4</v>
      </c>
      <c r="BN22" s="138">
        <v>4</v>
      </c>
      <c r="BO22" s="138">
        <v>4</v>
      </c>
      <c r="BP22" s="138">
        <v>4</v>
      </c>
      <c r="BQ22" s="138">
        <v>4</v>
      </c>
      <c r="BR22" s="138">
        <v>4</v>
      </c>
      <c r="BS22" s="138">
        <v>4</v>
      </c>
      <c r="BT22" s="138">
        <v>4</v>
      </c>
      <c r="BU22" s="140">
        <v>4</v>
      </c>
      <c r="BV22" s="138">
        <v>4</v>
      </c>
      <c r="BW22" s="138"/>
      <c r="BX22" s="138"/>
      <c r="BY22" s="138"/>
      <c r="BZ22" s="138"/>
      <c r="CA22" s="136">
        <v>1</v>
      </c>
      <c r="CB22" s="136">
        <v>0.68354430379746833</v>
      </c>
      <c r="CC22" s="136">
        <v>0.25316455696202533</v>
      </c>
    </row>
    <row r="23" spans="1:81" outlineLevel="1" x14ac:dyDescent="0.25">
      <c r="A23" s="170" t="s">
        <v>317</v>
      </c>
      <c r="B23" s="128">
        <v>41518</v>
      </c>
      <c r="C23" s="129">
        <v>113</v>
      </c>
      <c r="D23" s="130">
        <f t="shared" si="1"/>
        <v>113</v>
      </c>
      <c r="E23" s="130">
        <f t="shared" si="2"/>
        <v>69</v>
      </c>
      <c r="F23" s="130">
        <f t="shared" si="3"/>
        <v>24</v>
      </c>
      <c r="G23" s="131">
        <f t="shared" si="0"/>
        <v>1</v>
      </c>
      <c r="H23" s="131">
        <f t="shared" si="0"/>
        <v>0.61061946902654862</v>
      </c>
      <c r="I23" s="131">
        <f t="shared" si="0"/>
        <v>0.21238938053097345</v>
      </c>
      <c r="J23" s="174"/>
      <c r="K23" s="137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>
        <v>113</v>
      </c>
      <c r="AC23" s="138">
        <v>113</v>
      </c>
      <c r="AD23" s="138">
        <v>112</v>
      </c>
      <c r="AE23" s="138">
        <v>76</v>
      </c>
      <c r="AF23" s="138">
        <v>69</v>
      </c>
      <c r="AG23" s="138">
        <v>65</v>
      </c>
      <c r="AH23" s="138">
        <v>65</v>
      </c>
      <c r="AI23" s="138">
        <v>58</v>
      </c>
      <c r="AJ23" s="138">
        <v>39</v>
      </c>
      <c r="AK23" s="138">
        <v>27</v>
      </c>
      <c r="AL23" s="138">
        <v>24</v>
      </c>
      <c r="AM23" s="138">
        <v>23</v>
      </c>
      <c r="AN23" s="138">
        <v>22</v>
      </c>
      <c r="AO23" s="138">
        <v>17</v>
      </c>
      <c r="AP23" s="138">
        <v>16</v>
      </c>
      <c r="AQ23" s="138">
        <v>15</v>
      </c>
      <c r="AR23" s="138">
        <v>15</v>
      </c>
      <c r="AS23" s="138">
        <v>13</v>
      </c>
      <c r="AT23" s="138">
        <v>11</v>
      </c>
      <c r="AU23" s="138">
        <v>11</v>
      </c>
      <c r="AV23" s="138">
        <v>10</v>
      </c>
      <c r="AW23" s="138">
        <v>6</v>
      </c>
      <c r="AX23" s="138">
        <v>6</v>
      </c>
      <c r="AY23" s="138">
        <v>6</v>
      </c>
      <c r="AZ23" s="141">
        <v>6</v>
      </c>
      <c r="BA23" s="138">
        <v>6</v>
      </c>
      <c r="BB23" s="138">
        <v>6</v>
      </c>
      <c r="BC23" s="138">
        <v>6</v>
      </c>
      <c r="BD23" s="138">
        <v>6</v>
      </c>
      <c r="BE23" s="138">
        <v>6</v>
      </c>
      <c r="BF23" s="138">
        <v>5</v>
      </c>
      <c r="BG23" s="138">
        <v>5</v>
      </c>
      <c r="BH23" s="138">
        <v>5</v>
      </c>
      <c r="BI23" s="140">
        <v>5</v>
      </c>
      <c r="BJ23" s="138">
        <v>5</v>
      </c>
      <c r="BK23" s="138">
        <v>4</v>
      </c>
      <c r="BL23" s="138">
        <v>4</v>
      </c>
      <c r="BM23" s="138">
        <v>4</v>
      </c>
      <c r="BN23" s="138">
        <v>4</v>
      </c>
      <c r="BO23" s="138">
        <v>4</v>
      </c>
      <c r="BP23" s="138">
        <v>4</v>
      </c>
      <c r="BQ23" s="138">
        <v>4</v>
      </c>
      <c r="BR23" s="138">
        <v>4</v>
      </c>
      <c r="BS23" s="138">
        <v>4</v>
      </c>
      <c r="BT23" s="138">
        <v>4</v>
      </c>
      <c r="BU23" s="140">
        <v>4</v>
      </c>
      <c r="BV23" s="138">
        <v>4</v>
      </c>
      <c r="BW23" s="138"/>
      <c r="BX23" s="138"/>
      <c r="BY23" s="138"/>
      <c r="BZ23" s="138"/>
      <c r="CA23" s="136">
        <v>1</v>
      </c>
      <c r="CB23" s="136">
        <v>0.61061946902654862</v>
      </c>
      <c r="CC23" s="136">
        <v>0.21238938053097345</v>
      </c>
    </row>
    <row r="24" spans="1:81" outlineLevel="1" x14ac:dyDescent="0.25">
      <c r="A24" s="170" t="s">
        <v>318</v>
      </c>
      <c r="B24" s="128">
        <v>41548</v>
      </c>
      <c r="C24" s="129">
        <v>98</v>
      </c>
      <c r="D24" s="130">
        <f t="shared" si="1"/>
        <v>98</v>
      </c>
      <c r="E24" s="130">
        <f t="shared" si="2"/>
        <v>64</v>
      </c>
      <c r="F24" s="130">
        <f t="shared" si="3"/>
        <v>20</v>
      </c>
      <c r="G24" s="131">
        <f t="shared" si="0"/>
        <v>1</v>
      </c>
      <c r="H24" s="131">
        <f t="shared" si="0"/>
        <v>0.65306122448979587</v>
      </c>
      <c r="I24" s="131">
        <f t="shared" si="0"/>
        <v>0.20408163265306123</v>
      </c>
      <c r="J24" s="174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>
        <v>98</v>
      </c>
      <c r="AD24" s="138">
        <v>98</v>
      </c>
      <c r="AE24" s="138">
        <v>97</v>
      </c>
      <c r="AF24" s="138">
        <v>65</v>
      </c>
      <c r="AG24" s="138">
        <v>64</v>
      </c>
      <c r="AH24" s="138">
        <v>64</v>
      </c>
      <c r="AI24" s="138">
        <v>53</v>
      </c>
      <c r="AJ24" s="138">
        <v>32</v>
      </c>
      <c r="AK24" s="138">
        <v>24</v>
      </c>
      <c r="AL24" s="138">
        <v>24</v>
      </c>
      <c r="AM24" s="138">
        <v>20</v>
      </c>
      <c r="AN24" s="138">
        <v>19</v>
      </c>
      <c r="AO24" s="138">
        <v>17</v>
      </c>
      <c r="AP24" s="138">
        <v>17</v>
      </c>
      <c r="AQ24" s="138">
        <v>15</v>
      </c>
      <c r="AR24" s="138">
        <v>15</v>
      </c>
      <c r="AS24" s="138">
        <v>14</v>
      </c>
      <c r="AT24" s="138">
        <v>12</v>
      </c>
      <c r="AU24" s="138">
        <v>10</v>
      </c>
      <c r="AV24" s="138">
        <v>8</v>
      </c>
      <c r="AW24" s="138">
        <v>8</v>
      </c>
      <c r="AX24" s="138">
        <v>7</v>
      </c>
      <c r="AY24" s="138">
        <v>7</v>
      </c>
      <c r="AZ24" s="141">
        <v>7</v>
      </c>
      <c r="BA24" s="138">
        <v>7</v>
      </c>
      <c r="BB24" s="138">
        <v>7</v>
      </c>
      <c r="BC24" s="138">
        <v>7</v>
      </c>
      <c r="BD24" s="138">
        <v>7</v>
      </c>
      <c r="BE24" s="138">
        <v>6</v>
      </c>
      <c r="BF24" s="138">
        <v>5</v>
      </c>
      <c r="BG24" s="138">
        <v>5</v>
      </c>
      <c r="BH24" s="138">
        <v>5</v>
      </c>
      <c r="BI24" s="140">
        <v>5</v>
      </c>
      <c r="BJ24" s="138">
        <v>5</v>
      </c>
      <c r="BK24" s="138">
        <v>5</v>
      </c>
      <c r="BL24" s="138">
        <v>5</v>
      </c>
      <c r="BM24" s="138">
        <v>5</v>
      </c>
      <c r="BN24" s="138">
        <v>5</v>
      </c>
      <c r="BO24" s="138">
        <v>5</v>
      </c>
      <c r="BP24" s="138">
        <v>5</v>
      </c>
      <c r="BQ24" s="138">
        <v>5</v>
      </c>
      <c r="BR24" s="138">
        <v>5</v>
      </c>
      <c r="BS24" s="138">
        <v>4</v>
      </c>
      <c r="BT24" s="138">
        <v>4</v>
      </c>
      <c r="BU24" s="140">
        <v>4</v>
      </c>
      <c r="BV24" s="138">
        <v>4</v>
      </c>
      <c r="BW24" s="138"/>
      <c r="BX24" s="138"/>
      <c r="BY24" s="138"/>
      <c r="BZ24" s="138"/>
      <c r="CA24" s="136">
        <v>1</v>
      </c>
      <c r="CB24" s="136">
        <v>0.65306122448979587</v>
      </c>
      <c r="CC24" s="136">
        <v>0.20408163265306123</v>
      </c>
    </row>
    <row r="25" spans="1:81" outlineLevel="1" x14ac:dyDescent="0.25">
      <c r="A25" s="170" t="s">
        <v>319</v>
      </c>
      <c r="B25" s="128">
        <v>41579</v>
      </c>
      <c r="C25" s="129">
        <v>98</v>
      </c>
      <c r="D25" s="130">
        <f t="shared" si="1"/>
        <v>98</v>
      </c>
      <c r="E25" s="130">
        <f t="shared" si="2"/>
        <v>69</v>
      </c>
      <c r="F25" s="130">
        <f t="shared" si="3"/>
        <v>28</v>
      </c>
      <c r="G25" s="131">
        <f t="shared" si="0"/>
        <v>1</v>
      </c>
      <c r="H25" s="131">
        <f t="shared" si="0"/>
        <v>0.70408163265306123</v>
      </c>
      <c r="I25" s="131">
        <f t="shared" si="0"/>
        <v>0.2857142857142857</v>
      </c>
      <c r="J25" s="174"/>
      <c r="K25" s="137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>
        <v>98</v>
      </c>
      <c r="AE25" s="138">
        <v>98</v>
      </c>
      <c r="AF25" s="138">
        <v>93</v>
      </c>
      <c r="AG25" s="138">
        <v>69</v>
      </c>
      <c r="AH25" s="138">
        <v>69</v>
      </c>
      <c r="AI25" s="138">
        <v>59</v>
      </c>
      <c r="AJ25" s="138">
        <v>37</v>
      </c>
      <c r="AK25" s="138">
        <v>29</v>
      </c>
      <c r="AL25" s="138">
        <v>28</v>
      </c>
      <c r="AM25" s="138">
        <v>29</v>
      </c>
      <c r="AN25" s="138">
        <v>28</v>
      </c>
      <c r="AO25" s="138">
        <v>22</v>
      </c>
      <c r="AP25" s="138">
        <v>21</v>
      </c>
      <c r="AQ25" s="138">
        <v>20</v>
      </c>
      <c r="AR25" s="138">
        <v>20</v>
      </c>
      <c r="AS25" s="138">
        <v>20</v>
      </c>
      <c r="AT25" s="138">
        <v>17</v>
      </c>
      <c r="AU25" s="138">
        <v>14</v>
      </c>
      <c r="AV25" s="138">
        <v>11</v>
      </c>
      <c r="AW25" s="138">
        <v>9</v>
      </c>
      <c r="AX25" s="138">
        <v>9</v>
      </c>
      <c r="AY25" s="138">
        <v>9</v>
      </c>
      <c r="AZ25" s="141">
        <v>9</v>
      </c>
      <c r="BA25" s="138">
        <v>9</v>
      </c>
      <c r="BB25" s="138">
        <v>9</v>
      </c>
      <c r="BC25" s="138">
        <v>9</v>
      </c>
      <c r="BD25" s="138">
        <v>9</v>
      </c>
      <c r="BE25" s="138">
        <v>9</v>
      </c>
      <c r="BF25" s="138">
        <v>9</v>
      </c>
      <c r="BG25" s="138">
        <v>9</v>
      </c>
      <c r="BH25" s="138">
        <v>8</v>
      </c>
      <c r="BI25" s="140">
        <v>8</v>
      </c>
      <c r="BJ25" s="138">
        <v>9</v>
      </c>
      <c r="BK25" s="138">
        <v>9</v>
      </c>
      <c r="BL25" s="138">
        <v>9</v>
      </c>
      <c r="BM25" s="138">
        <v>9</v>
      </c>
      <c r="BN25" s="138">
        <v>7</v>
      </c>
      <c r="BO25" s="138">
        <v>7</v>
      </c>
      <c r="BP25" s="138">
        <v>7</v>
      </c>
      <c r="BQ25" s="138">
        <v>7</v>
      </c>
      <c r="BR25" s="138">
        <v>6</v>
      </c>
      <c r="BS25" s="138">
        <v>6</v>
      </c>
      <c r="BT25" s="138">
        <v>6</v>
      </c>
      <c r="BU25" s="140">
        <v>6</v>
      </c>
      <c r="BV25" s="138">
        <v>6</v>
      </c>
      <c r="BW25" s="138"/>
      <c r="BX25" s="138"/>
      <c r="BY25" s="138"/>
      <c r="BZ25" s="138"/>
      <c r="CA25" s="136">
        <v>1</v>
      </c>
      <c r="CB25" s="136">
        <v>0.70408163265306123</v>
      </c>
      <c r="CC25" s="136">
        <v>0.2857142857142857</v>
      </c>
    </row>
    <row r="26" spans="1:81" x14ac:dyDescent="0.25">
      <c r="A26" s="170" t="s">
        <v>320</v>
      </c>
      <c r="B26" s="128">
        <v>41609</v>
      </c>
      <c r="C26" s="129">
        <v>155</v>
      </c>
      <c r="D26" s="130">
        <f t="shared" si="1"/>
        <v>154</v>
      </c>
      <c r="E26" s="130">
        <f t="shared" si="2"/>
        <v>100</v>
      </c>
      <c r="F26" s="130">
        <f t="shared" si="3"/>
        <v>31</v>
      </c>
      <c r="G26" s="131">
        <f t="shared" si="0"/>
        <v>0.99354838709677418</v>
      </c>
      <c r="H26" s="131">
        <f t="shared" si="0"/>
        <v>0.64516129032258063</v>
      </c>
      <c r="I26" s="131">
        <f t="shared" si="0"/>
        <v>0.2</v>
      </c>
      <c r="J26" s="174"/>
      <c r="K26" s="137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>
        <v>154</v>
      </c>
      <c r="AF26" s="138">
        <v>154</v>
      </c>
      <c r="AG26" s="138">
        <v>139</v>
      </c>
      <c r="AH26" s="138">
        <v>127</v>
      </c>
      <c r="AI26" s="138">
        <v>100</v>
      </c>
      <c r="AJ26" s="138">
        <v>58</v>
      </c>
      <c r="AK26" s="138">
        <v>47</v>
      </c>
      <c r="AL26" s="138">
        <v>45</v>
      </c>
      <c r="AM26" s="138">
        <v>38</v>
      </c>
      <c r="AN26" s="138">
        <v>34</v>
      </c>
      <c r="AO26" s="138">
        <v>31</v>
      </c>
      <c r="AP26" s="138">
        <v>30</v>
      </c>
      <c r="AQ26" s="138">
        <v>30</v>
      </c>
      <c r="AR26" s="138">
        <v>29</v>
      </c>
      <c r="AS26" s="138">
        <v>29</v>
      </c>
      <c r="AT26" s="138">
        <v>26</v>
      </c>
      <c r="AU26" s="138">
        <v>22</v>
      </c>
      <c r="AV26" s="138">
        <v>20</v>
      </c>
      <c r="AW26" s="138">
        <v>16</v>
      </c>
      <c r="AX26" s="138">
        <v>16</v>
      </c>
      <c r="AY26" s="138">
        <v>15</v>
      </c>
      <c r="AZ26" s="141">
        <v>14</v>
      </c>
      <c r="BA26" s="138">
        <v>13</v>
      </c>
      <c r="BB26" s="138">
        <v>13</v>
      </c>
      <c r="BC26" s="138">
        <v>13</v>
      </c>
      <c r="BD26" s="138">
        <v>13</v>
      </c>
      <c r="BE26" s="138">
        <v>11</v>
      </c>
      <c r="BF26" s="138">
        <v>11</v>
      </c>
      <c r="BG26" s="138">
        <v>11</v>
      </c>
      <c r="BH26" s="138">
        <v>11</v>
      </c>
      <c r="BI26" s="140">
        <v>11</v>
      </c>
      <c r="BJ26" s="138">
        <v>10</v>
      </c>
      <c r="BK26" s="138">
        <v>10</v>
      </c>
      <c r="BL26" s="138">
        <v>10</v>
      </c>
      <c r="BM26" s="138">
        <v>10</v>
      </c>
      <c r="BN26" s="138">
        <v>10</v>
      </c>
      <c r="BO26" s="138">
        <v>10</v>
      </c>
      <c r="BP26" s="138">
        <v>10</v>
      </c>
      <c r="BQ26" s="138">
        <v>10</v>
      </c>
      <c r="BR26" s="138">
        <v>9</v>
      </c>
      <c r="BS26" s="138">
        <v>9</v>
      </c>
      <c r="BT26" s="138">
        <v>9</v>
      </c>
      <c r="BU26" s="140">
        <v>9</v>
      </c>
      <c r="BV26" s="138">
        <v>9</v>
      </c>
      <c r="BW26" s="138"/>
      <c r="BX26" s="138"/>
      <c r="BY26" s="138"/>
      <c r="BZ26" s="138"/>
      <c r="CA26" s="136">
        <v>0.99354838709677418</v>
      </c>
      <c r="CB26" s="136">
        <v>0.64516129032258063</v>
      </c>
      <c r="CC26" s="136">
        <v>0.2</v>
      </c>
    </row>
    <row r="27" spans="1:81" outlineLevel="1" x14ac:dyDescent="0.25">
      <c r="A27" s="170" t="s">
        <v>321</v>
      </c>
      <c r="B27" s="128">
        <v>41640</v>
      </c>
      <c r="C27" s="129">
        <v>51</v>
      </c>
      <c r="D27" s="130">
        <f t="shared" si="1"/>
        <v>49</v>
      </c>
      <c r="E27" s="130">
        <f t="shared" si="2"/>
        <v>26</v>
      </c>
      <c r="F27" s="130">
        <f t="shared" si="3"/>
        <v>11</v>
      </c>
      <c r="G27" s="131">
        <f t="shared" si="0"/>
        <v>0.96078431372549022</v>
      </c>
      <c r="H27" s="131">
        <f t="shared" si="0"/>
        <v>0.50980392156862742</v>
      </c>
      <c r="I27" s="131">
        <f t="shared" si="0"/>
        <v>0.21568627450980393</v>
      </c>
      <c r="J27" s="174"/>
      <c r="K27" s="137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>
        <v>51</v>
      </c>
      <c r="AG27" s="138">
        <v>49</v>
      </c>
      <c r="AH27" s="138">
        <v>48</v>
      </c>
      <c r="AI27" s="138">
        <v>36</v>
      </c>
      <c r="AJ27" s="138">
        <v>26</v>
      </c>
      <c r="AK27" s="138">
        <v>18</v>
      </c>
      <c r="AL27" s="138">
        <v>16</v>
      </c>
      <c r="AM27" s="138">
        <v>15</v>
      </c>
      <c r="AN27" s="138">
        <v>14</v>
      </c>
      <c r="AO27" s="138">
        <v>13</v>
      </c>
      <c r="AP27" s="138">
        <v>11</v>
      </c>
      <c r="AQ27" s="138">
        <v>9</v>
      </c>
      <c r="AR27" s="138">
        <v>8</v>
      </c>
      <c r="AS27" s="138">
        <v>7</v>
      </c>
      <c r="AT27" s="138">
        <v>5</v>
      </c>
      <c r="AU27" s="138">
        <v>4</v>
      </c>
      <c r="AV27" s="138">
        <v>5</v>
      </c>
      <c r="AW27" s="138">
        <v>4</v>
      </c>
      <c r="AX27" s="138">
        <v>4</v>
      </c>
      <c r="AY27" s="138">
        <v>4</v>
      </c>
      <c r="AZ27" s="141">
        <v>4</v>
      </c>
      <c r="BA27" s="138">
        <v>4</v>
      </c>
      <c r="BB27" s="138">
        <v>4</v>
      </c>
      <c r="BC27" s="138">
        <v>4</v>
      </c>
      <c r="BD27" s="138">
        <v>4</v>
      </c>
      <c r="BE27" s="138">
        <v>4</v>
      </c>
      <c r="BF27" s="138">
        <v>3</v>
      </c>
      <c r="BG27" s="138">
        <v>3</v>
      </c>
      <c r="BH27" s="138">
        <v>3</v>
      </c>
      <c r="BI27" s="140">
        <v>3</v>
      </c>
      <c r="BJ27" s="138">
        <v>3</v>
      </c>
      <c r="BK27" s="138">
        <v>2</v>
      </c>
      <c r="BL27" s="138">
        <v>2</v>
      </c>
      <c r="BM27" s="138">
        <v>2</v>
      </c>
      <c r="BN27" s="138">
        <v>2</v>
      </c>
      <c r="BO27" s="138">
        <v>2</v>
      </c>
      <c r="BP27" s="138">
        <v>2</v>
      </c>
      <c r="BQ27" s="138">
        <v>2</v>
      </c>
      <c r="BR27" s="138">
        <v>2</v>
      </c>
      <c r="BS27" s="138">
        <v>2</v>
      </c>
      <c r="BT27" s="138">
        <v>2</v>
      </c>
      <c r="BU27" s="140">
        <v>2</v>
      </c>
      <c r="BV27" s="138">
        <v>2</v>
      </c>
      <c r="BW27" s="138"/>
      <c r="BX27" s="138"/>
      <c r="BY27" s="138"/>
      <c r="BZ27" s="138"/>
      <c r="CA27" s="136">
        <v>0.96078431372549022</v>
      </c>
      <c r="CB27" s="136">
        <v>0.50980392156862742</v>
      </c>
      <c r="CC27" s="136">
        <v>0.21568627450980393</v>
      </c>
    </row>
    <row r="28" spans="1:81" outlineLevel="1" x14ac:dyDescent="0.25">
      <c r="A28" s="170" t="s">
        <v>322</v>
      </c>
      <c r="B28" s="128">
        <v>41671</v>
      </c>
      <c r="C28" s="129">
        <v>48</v>
      </c>
      <c r="D28" s="130">
        <f t="shared" si="1"/>
        <v>48</v>
      </c>
      <c r="E28" s="130">
        <f t="shared" si="2"/>
        <v>17</v>
      </c>
      <c r="F28" s="130">
        <f t="shared" si="3"/>
        <v>9</v>
      </c>
      <c r="G28" s="131">
        <f t="shared" si="0"/>
        <v>1</v>
      </c>
      <c r="H28" s="131">
        <f t="shared" si="0"/>
        <v>0.35416666666666669</v>
      </c>
      <c r="I28" s="131">
        <f t="shared" si="0"/>
        <v>0.1875</v>
      </c>
      <c r="J28" s="174"/>
      <c r="K28" s="13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>
        <v>48</v>
      </c>
      <c r="AH28" s="138">
        <v>48</v>
      </c>
      <c r="AI28" s="138">
        <v>44</v>
      </c>
      <c r="AJ28" s="138">
        <v>27</v>
      </c>
      <c r="AK28" s="138">
        <v>17</v>
      </c>
      <c r="AL28" s="138">
        <v>15</v>
      </c>
      <c r="AM28" s="138">
        <v>13</v>
      </c>
      <c r="AN28" s="138">
        <v>13</v>
      </c>
      <c r="AO28" s="138">
        <v>9</v>
      </c>
      <c r="AP28" s="138">
        <v>9</v>
      </c>
      <c r="AQ28" s="138">
        <v>9</v>
      </c>
      <c r="AR28" s="138">
        <v>8</v>
      </c>
      <c r="AS28" s="138">
        <v>7</v>
      </c>
      <c r="AT28" s="138">
        <v>4</v>
      </c>
      <c r="AU28" s="138">
        <v>4</v>
      </c>
      <c r="AV28" s="138">
        <v>2</v>
      </c>
      <c r="AW28" s="138"/>
      <c r="AX28" s="138"/>
      <c r="AY28" s="138"/>
      <c r="AZ28" s="139"/>
      <c r="BA28" s="138"/>
      <c r="BB28" s="138"/>
      <c r="BC28" s="138"/>
      <c r="BD28" s="138"/>
      <c r="BE28" s="138"/>
      <c r="BF28" s="138"/>
      <c r="BG28" s="138"/>
      <c r="BH28" s="138"/>
      <c r="BI28" s="140" t="s">
        <v>33</v>
      </c>
      <c r="BJ28" s="138" t="s">
        <v>33</v>
      </c>
      <c r="BK28" s="138" t="s">
        <v>33</v>
      </c>
      <c r="BL28" s="138" t="s">
        <v>33</v>
      </c>
      <c r="BM28" s="138" t="s">
        <v>33</v>
      </c>
      <c r="BN28" s="138" t="s">
        <v>33</v>
      </c>
      <c r="BO28" s="138" t="s">
        <v>33</v>
      </c>
      <c r="BP28" s="138" t="s">
        <v>33</v>
      </c>
      <c r="BQ28" s="138" t="s">
        <v>33</v>
      </c>
      <c r="BR28" s="138" t="s">
        <v>33</v>
      </c>
      <c r="BS28" s="138" t="s">
        <v>33</v>
      </c>
      <c r="BT28" s="138" t="s">
        <v>33</v>
      </c>
      <c r="BU28" s="140"/>
      <c r="BV28" s="138"/>
      <c r="BW28" s="138"/>
      <c r="BX28" s="138"/>
      <c r="BY28" s="138"/>
      <c r="BZ28" s="138"/>
      <c r="CA28" s="136">
        <v>1</v>
      </c>
      <c r="CB28" s="136">
        <v>0.35416666666666669</v>
      </c>
      <c r="CC28" s="144">
        <v>0.1875</v>
      </c>
    </row>
    <row r="29" spans="1:81" outlineLevel="1" x14ac:dyDescent="0.25">
      <c r="A29" s="170" t="s">
        <v>323</v>
      </c>
      <c r="B29" s="128">
        <v>41699</v>
      </c>
      <c r="C29" s="129">
        <v>83</v>
      </c>
      <c r="D29" s="130">
        <f t="shared" si="1"/>
        <v>71</v>
      </c>
      <c r="E29" s="130">
        <f t="shared" si="2"/>
        <v>34</v>
      </c>
      <c r="F29" s="130">
        <f t="shared" si="3"/>
        <v>26</v>
      </c>
      <c r="G29" s="131">
        <f t="shared" si="0"/>
        <v>0.85542168674698793</v>
      </c>
      <c r="H29" s="131">
        <f t="shared" si="0"/>
        <v>0.40963855421686746</v>
      </c>
      <c r="I29" s="131">
        <f t="shared" si="0"/>
        <v>0.31325301204819278</v>
      </c>
      <c r="J29" s="174"/>
      <c r="K29" s="137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>
        <v>83</v>
      </c>
      <c r="AI29" s="138">
        <v>71</v>
      </c>
      <c r="AJ29" s="138">
        <v>59</v>
      </c>
      <c r="AK29" s="138">
        <v>39</v>
      </c>
      <c r="AL29" s="138">
        <v>34</v>
      </c>
      <c r="AM29" s="138">
        <v>32</v>
      </c>
      <c r="AN29" s="138">
        <v>31</v>
      </c>
      <c r="AO29" s="138">
        <v>30</v>
      </c>
      <c r="AP29" s="138">
        <v>29</v>
      </c>
      <c r="AQ29" s="138">
        <v>29</v>
      </c>
      <c r="AR29" s="138">
        <v>26</v>
      </c>
      <c r="AS29" s="138">
        <v>22</v>
      </c>
      <c r="AT29" s="138">
        <v>20</v>
      </c>
      <c r="AU29" s="138">
        <v>18</v>
      </c>
      <c r="AV29" s="138">
        <v>14</v>
      </c>
      <c r="AW29" s="138">
        <v>11</v>
      </c>
      <c r="AX29" s="138">
        <v>11</v>
      </c>
      <c r="AY29" s="138">
        <v>10</v>
      </c>
      <c r="AZ29" s="141">
        <v>9</v>
      </c>
      <c r="BA29" s="138">
        <v>7</v>
      </c>
      <c r="BB29" s="138">
        <v>7</v>
      </c>
      <c r="BC29" s="138">
        <v>7</v>
      </c>
      <c r="BD29" s="138">
        <v>6</v>
      </c>
      <c r="BE29" s="138">
        <v>5</v>
      </c>
      <c r="BF29" s="138">
        <v>4</v>
      </c>
      <c r="BG29" s="138">
        <v>1</v>
      </c>
      <c r="BH29" s="138">
        <v>1</v>
      </c>
      <c r="BI29" s="140">
        <v>1</v>
      </c>
      <c r="BJ29" s="138">
        <v>1</v>
      </c>
      <c r="BK29" s="138">
        <v>1</v>
      </c>
      <c r="BL29" s="138">
        <v>1</v>
      </c>
      <c r="BM29" s="138">
        <v>1</v>
      </c>
      <c r="BN29" s="138">
        <v>1</v>
      </c>
      <c r="BO29" s="138">
        <v>1</v>
      </c>
      <c r="BP29" s="138">
        <v>1</v>
      </c>
      <c r="BQ29" s="138">
        <v>1</v>
      </c>
      <c r="BR29" s="138">
        <v>1</v>
      </c>
      <c r="BS29" s="138">
        <v>1</v>
      </c>
      <c r="BT29" s="138">
        <v>1</v>
      </c>
      <c r="BU29" s="140">
        <v>1</v>
      </c>
      <c r="BV29" s="138"/>
      <c r="BW29" s="138"/>
      <c r="BX29" s="138"/>
      <c r="BY29" s="138"/>
      <c r="BZ29" s="138"/>
      <c r="CA29" s="136">
        <v>0.85542168674698793</v>
      </c>
      <c r="CB29" s="136">
        <v>0.40963855421686746</v>
      </c>
      <c r="CC29" s="144">
        <v>0.31325301204819278</v>
      </c>
    </row>
    <row r="30" spans="1:81" outlineLevel="1" x14ac:dyDescent="0.25">
      <c r="A30" s="170" t="s">
        <v>324</v>
      </c>
      <c r="B30" s="128">
        <v>41730</v>
      </c>
      <c r="C30" s="129">
        <v>180</v>
      </c>
      <c r="D30" s="130">
        <f t="shared" si="1"/>
        <v>154</v>
      </c>
      <c r="E30" s="130">
        <f t="shared" si="2"/>
        <v>91</v>
      </c>
      <c r="F30" s="130">
        <f t="shared" si="3"/>
        <v>60</v>
      </c>
      <c r="G30" s="131">
        <f t="shared" si="0"/>
        <v>0.85555555555555551</v>
      </c>
      <c r="H30" s="131">
        <f t="shared" si="0"/>
        <v>0.50555555555555554</v>
      </c>
      <c r="I30" s="131">
        <f t="shared" si="0"/>
        <v>0.33333333333333331</v>
      </c>
      <c r="J30" s="174"/>
      <c r="K30" s="137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>
        <v>175</v>
      </c>
      <c r="AJ30" s="138">
        <v>154</v>
      </c>
      <c r="AK30" s="138">
        <v>141</v>
      </c>
      <c r="AL30" s="138">
        <v>101</v>
      </c>
      <c r="AM30" s="138">
        <v>91</v>
      </c>
      <c r="AN30" s="138">
        <v>81</v>
      </c>
      <c r="AO30" s="138">
        <v>76</v>
      </c>
      <c r="AP30" s="138">
        <v>69</v>
      </c>
      <c r="AQ30" s="138">
        <v>66</v>
      </c>
      <c r="AR30" s="138">
        <v>64</v>
      </c>
      <c r="AS30" s="138">
        <v>60</v>
      </c>
      <c r="AT30" s="138">
        <v>59</v>
      </c>
      <c r="AU30" s="138">
        <v>47</v>
      </c>
      <c r="AV30" s="138">
        <v>43</v>
      </c>
      <c r="AW30" s="138">
        <v>36</v>
      </c>
      <c r="AX30" s="138">
        <v>28</v>
      </c>
      <c r="AY30" s="138">
        <v>27</v>
      </c>
      <c r="AZ30" s="141">
        <v>23</v>
      </c>
      <c r="BA30" s="138">
        <v>17</v>
      </c>
      <c r="BB30" s="138">
        <v>16</v>
      </c>
      <c r="BC30" s="138">
        <v>16</v>
      </c>
      <c r="BD30" s="138">
        <v>16</v>
      </c>
      <c r="BE30" s="138">
        <v>15</v>
      </c>
      <c r="BF30" s="138">
        <v>14</v>
      </c>
      <c r="BG30" s="138">
        <v>13</v>
      </c>
      <c r="BH30" s="138">
        <v>13</v>
      </c>
      <c r="BI30" s="140">
        <v>13</v>
      </c>
      <c r="BJ30" s="138">
        <v>13</v>
      </c>
      <c r="BK30" s="138">
        <v>13</v>
      </c>
      <c r="BL30" s="138">
        <v>11</v>
      </c>
      <c r="BM30" s="138">
        <v>10</v>
      </c>
      <c r="BN30" s="138">
        <v>10</v>
      </c>
      <c r="BO30" s="138">
        <v>10</v>
      </c>
      <c r="BP30" s="138">
        <v>10</v>
      </c>
      <c r="BQ30" s="138">
        <v>10</v>
      </c>
      <c r="BR30" s="138">
        <v>9</v>
      </c>
      <c r="BS30" s="138">
        <v>9</v>
      </c>
      <c r="BT30" s="138">
        <v>9</v>
      </c>
      <c r="BU30" s="140">
        <v>9</v>
      </c>
      <c r="BV30" s="138">
        <v>9</v>
      </c>
      <c r="BW30" s="138"/>
      <c r="BX30" s="138"/>
      <c r="BY30" s="138"/>
      <c r="BZ30" s="138"/>
      <c r="CA30" s="136">
        <v>0.85555555555555551</v>
      </c>
      <c r="CB30" s="136">
        <v>0.50555555555555554</v>
      </c>
      <c r="CC30" s="144">
        <v>0.33333333333333331</v>
      </c>
    </row>
    <row r="31" spans="1:81" outlineLevel="1" x14ac:dyDescent="0.25">
      <c r="A31" s="170" t="s">
        <v>325</v>
      </c>
      <c r="B31" s="128">
        <v>41760</v>
      </c>
      <c r="C31" s="129">
        <v>226</v>
      </c>
      <c r="D31" s="130">
        <f t="shared" si="1"/>
        <v>216</v>
      </c>
      <c r="E31" s="130">
        <f t="shared" si="2"/>
        <v>142</v>
      </c>
      <c r="F31" s="130">
        <f t="shared" si="3"/>
        <v>95</v>
      </c>
      <c r="G31" s="131">
        <f t="shared" si="0"/>
        <v>0.95575221238938057</v>
      </c>
      <c r="H31" s="131">
        <f t="shared" si="0"/>
        <v>0.62831858407079644</v>
      </c>
      <c r="I31" s="131">
        <f t="shared" si="0"/>
        <v>0.42035398230088494</v>
      </c>
      <c r="J31" s="174"/>
      <c r="K31" s="137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>
        <v>222</v>
      </c>
      <c r="AK31" s="138">
        <v>216</v>
      </c>
      <c r="AL31" s="138">
        <v>203</v>
      </c>
      <c r="AM31" s="138">
        <v>155</v>
      </c>
      <c r="AN31" s="138">
        <v>142</v>
      </c>
      <c r="AO31" s="138">
        <v>128</v>
      </c>
      <c r="AP31" s="138">
        <v>121</v>
      </c>
      <c r="AQ31" s="138">
        <v>118</v>
      </c>
      <c r="AR31" s="138">
        <v>111</v>
      </c>
      <c r="AS31" s="138">
        <v>100</v>
      </c>
      <c r="AT31" s="138">
        <v>95</v>
      </c>
      <c r="AU31" s="138">
        <v>79</v>
      </c>
      <c r="AV31" s="138">
        <v>67</v>
      </c>
      <c r="AW31" s="138">
        <v>54</v>
      </c>
      <c r="AX31" s="138">
        <v>44</v>
      </c>
      <c r="AY31" s="138">
        <v>42</v>
      </c>
      <c r="AZ31" s="141">
        <v>41</v>
      </c>
      <c r="BA31" s="138">
        <v>35</v>
      </c>
      <c r="BB31" s="138">
        <v>34</v>
      </c>
      <c r="BC31" s="138">
        <v>33</v>
      </c>
      <c r="BD31" s="138">
        <v>32</v>
      </c>
      <c r="BE31" s="138">
        <v>33</v>
      </c>
      <c r="BF31" s="138">
        <v>32</v>
      </c>
      <c r="BG31" s="138">
        <v>30</v>
      </c>
      <c r="BH31" s="138">
        <v>26</v>
      </c>
      <c r="BI31" s="140">
        <v>23</v>
      </c>
      <c r="BJ31" s="138">
        <v>21</v>
      </c>
      <c r="BK31" s="138">
        <v>20</v>
      </c>
      <c r="BL31" s="138">
        <v>20</v>
      </c>
      <c r="BM31" s="138">
        <v>17</v>
      </c>
      <c r="BN31" s="138">
        <v>15</v>
      </c>
      <c r="BO31" s="138">
        <v>14</v>
      </c>
      <c r="BP31" s="138">
        <v>14</v>
      </c>
      <c r="BQ31" s="138">
        <v>13</v>
      </c>
      <c r="BR31" s="138">
        <v>12</v>
      </c>
      <c r="BS31" s="138">
        <v>12</v>
      </c>
      <c r="BT31" s="138">
        <v>12</v>
      </c>
      <c r="BU31" s="140">
        <v>11</v>
      </c>
      <c r="BV31" s="138">
        <v>12</v>
      </c>
      <c r="BW31" s="138"/>
      <c r="BX31" s="138"/>
      <c r="BY31" s="138"/>
      <c r="BZ31" s="138"/>
      <c r="CA31" s="136">
        <v>0.95575221238938057</v>
      </c>
      <c r="CB31" s="136">
        <v>0.62831858407079644</v>
      </c>
      <c r="CC31" s="144">
        <v>0.42035398230088494</v>
      </c>
    </row>
    <row r="32" spans="1:81" outlineLevel="1" x14ac:dyDescent="0.25">
      <c r="A32" s="170" t="s">
        <v>326</v>
      </c>
      <c r="B32" s="128">
        <v>41791</v>
      </c>
      <c r="C32" s="129">
        <v>294</v>
      </c>
      <c r="D32" s="130">
        <f t="shared" si="1"/>
        <v>256</v>
      </c>
      <c r="E32" s="130">
        <f t="shared" si="2"/>
        <v>171</v>
      </c>
      <c r="F32" s="130">
        <f t="shared" si="3"/>
        <v>101</v>
      </c>
      <c r="G32" s="131">
        <f t="shared" si="0"/>
        <v>0.87074829931972786</v>
      </c>
      <c r="H32" s="131">
        <f t="shared" si="0"/>
        <v>0.58163265306122447</v>
      </c>
      <c r="I32" s="131">
        <f t="shared" si="0"/>
        <v>0.34353741496598639</v>
      </c>
      <c r="J32" s="174"/>
      <c r="K32" s="137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>
        <v>276</v>
      </c>
      <c r="AL32" s="138">
        <v>256</v>
      </c>
      <c r="AM32" s="138">
        <v>224</v>
      </c>
      <c r="AN32" s="138">
        <v>197</v>
      </c>
      <c r="AO32" s="138">
        <v>171</v>
      </c>
      <c r="AP32" s="138">
        <v>153</v>
      </c>
      <c r="AQ32" s="138">
        <v>147</v>
      </c>
      <c r="AR32" s="138">
        <v>138</v>
      </c>
      <c r="AS32" s="138">
        <v>121</v>
      </c>
      <c r="AT32" s="138">
        <v>114</v>
      </c>
      <c r="AU32" s="138">
        <v>101</v>
      </c>
      <c r="AV32" s="138">
        <v>86</v>
      </c>
      <c r="AW32" s="138">
        <v>64</v>
      </c>
      <c r="AX32" s="138">
        <v>57</v>
      </c>
      <c r="AY32" s="138">
        <v>52</v>
      </c>
      <c r="AZ32" s="141">
        <v>49</v>
      </c>
      <c r="BA32" s="138">
        <v>48</v>
      </c>
      <c r="BB32" s="138">
        <v>48</v>
      </c>
      <c r="BC32" s="138">
        <v>48</v>
      </c>
      <c r="BD32" s="138">
        <v>45</v>
      </c>
      <c r="BE32" s="138">
        <v>43</v>
      </c>
      <c r="BF32" s="138">
        <v>40</v>
      </c>
      <c r="BG32" s="138">
        <v>36</v>
      </c>
      <c r="BH32" s="138">
        <v>35</v>
      </c>
      <c r="BI32" s="140">
        <v>33</v>
      </c>
      <c r="BJ32" s="138">
        <v>30</v>
      </c>
      <c r="BK32" s="138">
        <v>28</v>
      </c>
      <c r="BL32" s="138">
        <v>26</v>
      </c>
      <c r="BM32" s="138">
        <v>27</v>
      </c>
      <c r="BN32" s="138">
        <v>27</v>
      </c>
      <c r="BO32" s="138">
        <v>26</v>
      </c>
      <c r="BP32" s="138">
        <v>26</v>
      </c>
      <c r="BQ32" s="138">
        <v>24</v>
      </c>
      <c r="BR32" s="138">
        <v>22</v>
      </c>
      <c r="BS32" s="138">
        <v>21</v>
      </c>
      <c r="BT32" s="138">
        <v>21</v>
      </c>
      <c r="BU32" s="140">
        <v>20</v>
      </c>
      <c r="BV32" s="138">
        <v>21</v>
      </c>
      <c r="BW32" s="138"/>
      <c r="BX32" s="138"/>
      <c r="BY32" s="138"/>
      <c r="BZ32" s="138"/>
      <c r="CA32" s="136">
        <v>0.87074829931972786</v>
      </c>
      <c r="CB32" s="136">
        <v>0.58163265306122447</v>
      </c>
      <c r="CC32" s="144">
        <v>0.34353741496598639</v>
      </c>
    </row>
    <row r="33" spans="1:81" outlineLevel="1" x14ac:dyDescent="0.25">
      <c r="A33" s="170" t="s">
        <v>327</v>
      </c>
      <c r="B33" s="128">
        <v>41821</v>
      </c>
      <c r="C33" s="129">
        <v>190</v>
      </c>
      <c r="D33" s="130">
        <f t="shared" si="1"/>
        <v>176</v>
      </c>
      <c r="E33" s="130">
        <f t="shared" si="2"/>
        <v>128</v>
      </c>
      <c r="F33" s="130">
        <f t="shared" si="3"/>
        <v>62</v>
      </c>
      <c r="G33" s="131">
        <f t="shared" si="0"/>
        <v>0.9263157894736842</v>
      </c>
      <c r="H33" s="131">
        <f t="shared" si="0"/>
        <v>0.67368421052631577</v>
      </c>
      <c r="I33" s="131">
        <f t="shared" si="0"/>
        <v>0.32631578947368423</v>
      </c>
      <c r="J33" s="174"/>
      <c r="K33" s="137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>
        <v>190</v>
      </c>
      <c r="AM33" s="138">
        <v>176</v>
      </c>
      <c r="AN33" s="138">
        <v>170</v>
      </c>
      <c r="AO33" s="138">
        <v>141</v>
      </c>
      <c r="AP33" s="138">
        <v>128</v>
      </c>
      <c r="AQ33" s="138">
        <v>116</v>
      </c>
      <c r="AR33" s="138">
        <v>105</v>
      </c>
      <c r="AS33" s="138">
        <v>91</v>
      </c>
      <c r="AT33" s="138">
        <v>85</v>
      </c>
      <c r="AU33" s="138">
        <v>71</v>
      </c>
      <c r="AV33" s="138">
        <v>62</v>
      </c>
      <c r="AW33" s="138">
        <v>50</v>
      </c>
      <c r="AX33" s="138">
        <v>47</v>
      </c>
      <c r="AY33" s="138">
        <v>42</v>
      </c>
      <c r="AZ33" s="141">
        <v>38</v>
      </c>
      <c r="BA33" s="138">
        <v>33</v>
      </c>
      <c r="BB33" s="138">
        <v>29</v>
      </c>
      <c r="BC33" s="138">
        <v>27</v>
      </c>
      <c r="BD33" s="138">
        <v>26</v>
      </c>
      <c r="BE33" s="138">
        <v>26</v>
      </c>
      <c r="BF33" s="138">
        <v>26</v>
      </c>
      <c r="BG33" s="138">
        <v>25</v>
      </c>
      <c r="BH33" s="138">
        <v>24</v>
      </c>
      <c r="BI33" s="140">
        <v>23</v>
      </c>
      <c r="BJ33" s="138">
        <v>22</v>
      </c>
      <c r="BK33" s="138">
        <v>22</v>
      </c>
      <c r="BL33" s="138">
        <v>21</v>
      </c>
      <c r="BM33" s="138">
        <v>20</v>
      </c>
      <c r="BN33" s="138">
        <v>19</v>
      </c>
      <c r="BO33" s="138">
        <v>19</v>
      </c>
      <c r="BP33" s="138">
        <v>19</v>
      </c>
      <c r="BQ33" s="138">
        <v>19</v>
      </c>
      <c r="BR33" s="138">
        <v>16</v>
      </c>
      <c r="BS33" s="138">
        <v>16</v>
      </c>
      <c r="BT33" s="138">
        <v>16</v>
      </c>
      <c r="BU33" s="140">
        <v>16</v>
      </c>
      <c r="BV33" s="138">
        <v>16</v>
      </c>
      <c r="BW33" s="138"/>
      <c r="BX33" s="138"/>
      <c r="BY33" s="138"/>
      <c r="BZ33" s="138"/>
      <c r="CA33" s="136">
        <v>0.9263157894736842</v>
      </c>
      <c r="CB33" s="136">
        <v>0.67368421052631577</v>
      </c>
      <c r="CC33" s="144">
        <v>0.32631578947368423</v>
      </c>
    </row>
    <row r="34" spans="1:81" outlineLevel="1" x14ac:dyDescent="0.25">
      <c r="A34" s="170" t="s">
        <v>328</v>
      </c>
      <c r="B34" s="128">
        <v>41852</v>
      </c>
      <c r="C34" s="129">
        <v>288</v>
      </c>
      <c r="D34" s="130">
        <f t="shared" si="1"/>
        <v>278</v>
      </c>
      <c r="E34" s="130">
        <f t="shared" si="2"/>
        <v>191</v>
      </c>
      <c r="F34" s="130">
        <f t="shared" si="3"/>
        <v>71</v>
      </c>
      <c r="G34" s="131">
        <f t="shared" si="0"/>
        <v>0.96527777777777779</v>
      </c>
      <c r="H34" s="131">
        <f t="shared" si="0"/>
        <v>0.66319444444444442</v>
      </c>
      <c r="I34" s="131">
        <f t="shared" si="0"/>
        <v>0.24652777777777779</v>
      </c>
      <c r="J34" s="174"/>
      <c r="K34" s="137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>
        <v>286</v>
      </c>
      <c r="AN34" s="138">
        <v>278</v>
      </c>
      <c r="AO34" s="138">
        <v>256</v>
      </c>
      <c r="AP34" s="138">
        <v>213</v>
      </c>
      <c r="AQ34" s="138">
        <v>191</v>
      </c>
      <c r="AR34" s="138">
        <v>169</v>
      </c>
      <c r="AS34" s="138">
        <v>148</v>
      </c>
      <c r="AT34" s="138">
        <v>138</v>
      </c>
      <c r="AU34" s="138">
        <v>115</v>
      </c>
      <c r="AV34" s="138">
        <v>90</v>
      </c>
      <c r="AW34" s="138">
        <v>71</v>
      </c>
      <c r="AX34" s="138">
        <v>60</v>
      </c>
      <c r="AY34" s="138">
        <v>52</v>
      </c>
      <c r="AZ34" s="141">
        <v>50</v>
      </c>
      <c r="BA34" s="138">
        <v>46</v>
      </c>
      <c r="BB34" s="138">
        <v>42</v>
      </c>
      <c r="BC34" s="138">
        <v>40</v>
      </c>
      <c r="BD34" s="138">
        <v>39</v>
      </c>
      <c r="BE34" s="138">
        <v>34</v>
      </c>
      <c r="BF34" s="138">
        <v>33</v>
      </c>
      <c r="BG34" s="138">
        <v>30</v>
      </c>
      <c r="BH34" s="138">
        <v>28</v>
      </c>
      <c r="BI34" s="140">
        <v>28</v>
      </c>
      <c r="BJ34" s="138">
        <v>28</v>
      </c>
      <c r="BK34" s="138">
        <v>24</v>
      </c>
      <c r="BL34" s="138">
        <v>24</v>
      </c>
      <c r="BM34" s="138">
        <v>24</v>
      </c>
      <c r="BN34" s="138">
        <v>22</v>
      </c>
      <c r="BO34" s="138">
        <v>22</v>
      </c>
      <c r="BP34" s="138">
        <v>22</v>
      </c>
      <c r="BQ34" s="138">
        <v>21</v>
      </c>
      <c r="BR34" s="138">
        <v>20</v>
      </c>
      <c r="BS34" s="138">
        <v>20</v>
      </c>
      <c r="BT34" s="138">
        <v>20</v>
      </c>
      <c r="BU34" s="140">
        <v>20</v>
      </c>
      <c r="BV34" s="138">
        <v>19</v>
      </c>
      <c r="BW34" s="138"/>
      <c r="BX34" s="138"/>
      <c r="BY34" s="138"/>
      <c r="BZ34" s="138"/>
      <c r="CA34" s="136">
        <v>0.96527777777777779</v>
      </c>
      <c r="CB34" s="144">
        <v>0.66319444444444442</v>
      </c>
      <c r="CC34" s="144">
        <v>0.24652777777777779</v>
      </c>
    </row>
    <row r="35" spans="1:81" outlineLevel="1" x14ac:dyDescent="0.25">
      <c r="A35" s="170" t="s">
        <v>329</v>
      </c>
      <c r="B35" s="128">
        <v>41883</v>
      </c>
      <c r="C35" s="129">
        <v>294</v>
      </c>
      <c r="D35" s="130">
        <f t="shared" si="1"/>
        <v>273</v>
      </c>
      <c r="E35" s="130">
        <f t="shared" si="2"/>
        <v>185</v>
      </c>
      <c r="F35" s="130">
        <f t="shared" si="3"/>
        <v>64</v>
      </c>
      <c r="G35" s="131">
        <f t="shared" si="0"/>
        <v>0.9285714285714286</v>
      </c>
      <c r="H35" s="131">
        <f t="shared" si="0"/>
        <v>0.62925170068027214</v>
      </c>
      <c r="I35" s="131">
        <f t="shared" si="0"/>
        <v>0.21768707482993196</v>
      </c>
      <c r="J35" s="174"/>
      <c r="K35" s="137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>
        <v>285</v>
      </c>
      <c r="AO35" s="138">
        <v>273</v>
      </c>
      <c r="AP35" s="138">
        <v>250</v>
      </c>
      <c r="AQ35" s="138">
        <v>212</v>
      </c>
      <c r="AR35" s="138">
        <v>185</v>
      </c>
      <c r="AS35" s="138">
        <v>151</v>
      </c>
      <c r="AT35" s="138">
        <v>128</v>
      </c>
      <c r="AU35" s="138">
        <v>105</v>
      </c>
      <c r="AV35" s="138">
        <v>87</v>
      </c>
      <c r="AW35" s="138">
        <v>69</v>
      </c>
      <c r="AX35" s="138">
        <v>64</v>
      </c>
      <c r="AY35" s="138">
        <v>55</v>
      </c>
      <c r="AZ35" s="141">
        <v>50</v>
      </c>
      <c r="BA35" s="138">
        <v>43</v>
      </c>
      <c r="BB35" s="138">
        <v>40</v>
      </c>
      <c r="BC35" s="138">
        <v>40</v>
      </c>
      <c r="BD35" s="138">
        <v>38</v>
      </c>
      <c r="BE35" s="138">
        <v>34</v>
      </c>
      <c r="BF35" s="138">
        <v>31</v>
      </c>
      <c r="BG35" s="138">
        <v>30</v>
      </c>
      <c r="BH35" s="138">
        <v>29</v>
      </c>
      <c r="BI35" s="140">
        <v>29</v>
      </c>
      <c r="BJ35" s="138">
        <v>28</v>
      </c>
      <c r="BK35" s="138">
        <v>26</v>
      </c>
      <c r="BL35" s="138">
        <v>25</v>
      </c>
      <c r="BM35" s="138">
        <v>24</v>
      </c>
      <c r="BN35" s="138">
        <v>23</v>
      </c>
      <c r="BO35" s="138">
        <v>23</v>
      </c>
      <c r="BP35" s="138">
        <v>23</v>
      </c>
      <c r="BQ35" s="138">
        <v>21</v>
      </c>
      <c r="BR35" s="138">
        <v>22</v>
      </c>
      <c r="BS35" s="138">
        <v>21</v>
      </c>
      <c r="BT35" s="138">
        <v>21</v>
      </c>
      <c r="BU35" s="140">
        <v>19</v>
      </c>
      <c r="BV35" s="138">
        <v>18</v>
      </c>
      <c r="BW35" s="138"/>
      <c r="BX35" s="138"/>
      <c r="BY35" s="138"/>
      <c r="BZ35" s="138"/>
      <c r="CA35" s="136">
        <v>0.9285714285714286</v>
      </c>
      <c r="CB35" s="144">
        <v>0.62925170068027214</v>
      </c>
      <c r="CC35" s="144">
        <v>0.21768707482993196</v>
      </c>
    </row>
    <row r="36" spans="1:81" outlineLevel="1" x14ac:dyDescent="0.25">
      <c r="A36" s="170" t="s">
        <v>330</v>
      </c>
      <c r="B36" s="128">
        <v>41913</v>
      </c>
      <c r="C36" s="129">
        <v>223</v>
      </c>
      <c r="D36" s="130">
        <f t="shared" si="1"/>
        <v>201</v>
      </c>
      <c r="E36" s="130">
        <f t="shared" si="2"/>
        <v>142</v>
      </c>
      <c r="F36" s="130">
        <f t="shared" si="3"/>
        <v>58</v>
      </c>
      <c r="G36" s="131">
        <f t="shared" si="0"/>
        <v>0.90134529147982068</v>
      </c>
      <c r="H36" s="131">
        <f t="shared" si="0"/>
        <v>0.63677130044843044</v>
      </c>
      <c r="I36" s="131">
        <f t="shared" si="0"/>
        <v>0.26008968609865468</v>
      </c>
      <c r="J36" s="174"/>
      <c r="K36" s="137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>
        <v>217</v>
      </c>
      <c r="AP36" s="138">
        <v>201</v>
      </c>
      <c r="AQ36" s="138">
        <v>188</v>
      </c>
      <c r="AR36" s="138">
        <v>168</v>
      </c>
      <c r="AS36" s="138">
        <v>142</v>
      </c>
      <c r="AT36" s="138">
        <v>127</v>
      </c>
      <c r="AU36" s="138">
        <v>101</v>
      </c>
      <c r="AV36" s="138">
        <v>85</v>
      </c>
      <c r="AW36" s="138">
        <v>68</v>
      </c>
      <c r="AX36" s="138">
        <v>63</v>
      </c>
      <c r="AY36" s="138">
        <v>58</v>
      </c>
      <c r="AZ36" s="141">
        <v>56</v>
      </c>
      <c r="BA36" s="138">
        <v>53</v>
      </c>
      <c r="BB36" s="138">
        <v>48</v>
      </c>
      <c r="BC36" s="138">
        <v>48</v>
      </c>
      <c r="BD36" s="138">
        <v>48</v>
      </c>
      <c r="BE36" s="138">
        <v>47</v>
      </c>
      <c r="BF36" s="138">
        <v>46</v>
      </c>
      <c r="BG36" s="138">
        <v>43</v>
      </c>
      <c r="BH36" s="138">
        <v>39</v>
      </c>
      <c r="BI36" s="140">
        <v>38</v>
      </c>
      <c r="BJ36" s="138">
        <v>37</v>
      </c>
      <c r="BK36" s="138">
        <v>35</v>
      </c>
      <c r="BL36" s="138">
        <v>33</v>
      </c>
      <c r="BM36" s="138">
        <v>33</v>
      </c>
      <c r="BN36" s="138">
        <v>31</v>
      </c>
      <c r="BO36" s="138">
        <v>31</v>
      </c>
      <c r="BP36" s="138">
        <v>31</v>
      </c>
      <c r="BQ36" s="138">
        <v>29</v>
      </c>
      <c r="BR36" s="138">
        <v>28</v>
      </c>
      <c r="BS36" s="138">
        <v>28</v>
      </c>
      <c r="BT36" s="138">
        <v>28</v>
      </c>
      <c r="BU36" s="140">
        <v>28</v>
      </c>
      <c r="BV36" s="138">
        <v>27</v>
      </c>
      <c r="BW36" s="138"/>
      <c r="BX36" s="138"/>
      <c r="BY36" s="138"/>
      <c r="BZ36" s="138"/>
      <c r="CA36" s="136">
        <v>0.90134529147982068</v>
      </c>
      <c r="CB36" s="144">
        <v>0.63677130044843044</v>
      </c>
      <c r="CC36" s="144">
        <v>0.26008968609865468</v>
      </c>
    </row>
    <row r="37" spans="1:81" outlineLevel="1" x14ac:dyDescent="0.25">
      <c r="A37" s="170" t="s">
        <v>331</v>
      </c>
      <c r="B37" s="128">
        <v>41944</v>
      </c>
      <c r="C37" s="129">
        <v>399</v>
      </c>
      <c r="D37" s="130">
        <f>IFERROR(INDEX($K37:$BN37,,MATCH($B37,$K$3:$BN$3,0)+2),0)</f>
        <v>390</v>
      </c>
      <c r="E37" s="130">
        <f t="shared" si="2"/>
        <v>258</v>
      </c>
      <c r="F37" s="130">
        <f t="shared" si="3"/>
        <v>98</v>
      </c>
      <c r="G37" s="131">
        <f t="shared" si="0"/>
        <v>0.97744360902255634</v>
      </c>
      <c r="H37" s="131">
        <f t="shared" si="0"/>
        <v>0.64661654135338342</v>
      </c>
      <c r="I37" s="131">
        <f t="shared" si="0"/>
        <v>0.24561403508771928</v>
      </c>
      <c r="J37" s="174"/>
      <c r="K37" s="137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>
        <v>395</v>
      </c>
      <c r="AQ37" s="138">
        <v>390</v>
      </c>
      <c r="AR37" s="138">
        <v>374</v>
      </c>
      <c r="AS37" s="138">
        <v>311</v>
      </c>
      <c r="AT37" s="138">
        <v>258</v>
      </c>
      <c r="AU37" s="138">
        <v>196</v>
      </c>
      <c r="AV37" s="138">
        <v>164</v>
      </c>
      <c r="AW37" s="138">
        <v>137</v>
      </c>
      <c r="AX37" s="138">
        <v>122</v>
      </c>
      <c r="AY37" s="138">
        <v>104</v>
      </c>
      <c r="AZ37" s="141">
        <v>98</v>
      </c>
      <c r="BA37" s="138">
        <v>94</v>
      </c>
      <c r="BB37" s="138">
        <v>82</v>
      </c>
      <c r="BC37" s="138">
        <v>81</v>
      </c>
      <c r="BD37" s="138">
        <v>80</v>
      </c>
      <c r="BE37" s="138">
        <v>74</v>
      </c>
      <c r="BF37" s="138">
        <v>71</v>
      </c>
      <c r="BG37" s="138">
        <v>69</v>
      </c>
      <c r="BH37" s="138">
        <v>60</v>
      </c>
      <c r="BI37" s="140">
        <v>53</v>
      </c>
      <c r="BJ37" s="138">
        <v>52</v>
      </c>
      <c r="BK37" s="138">
        <v>51</v>
      </c>
      <c r="BL37" s="138">
        <v>47</v>
      </c>
      <c r="BM37" s="138">
        <v>44</v>
      </c>
      <c r="BN37" s="138">
        <v>40</v>
      </c>
      <c r="BO37" s="138">
        <v>39</v>
      </c>
      <c r="BP37" s="138">
        <v>39</v>
      </c>
      <c r="BQ37" s="138">
        <v>37</v>
      </c>
      <c r="BR37" s="138">
        <v>37</v>
      </c>
      <c r="BS37" s="138">
        <v>37</v>
      </c>
      <c r="BT37" s="138">
        <v>38</v>
      </c>
      <c r="BU37" s="140">
        <v>38</v>
      </c>
      <c r="BV37" s="138">
        <v>37</v>
      </c>
      <c r="BW37" s="138"/>
      <c r="BX37" s="138"/>
      <c r="BY37" s="138"/>
      <c r="BZ37" s="138"/>
      <c r="CA37" s="144">
        <v>0.97744360902255634</v>
      </c>
      <c r="CB37" s="144">
        <v>0.64661654135338342</v>
      </c>
      <c r="CC37" s="144">
        <v>0.24561403508771928</v>
      </c>
    </row>
    <row r="38" spans="1:81" x14ac:dyDescent="0.25">
      <c r="A38" s="170" t="s">
        <v>332</v>
      </c>
      <c r="B38" s="128">
        <v>41974</v>
      </c>
      <c r="C38" s="129">
        <v>424</v>
      </c>
      <c r="D38" s="130">
        <f t="shared" si="1"/>
        <v>411</v>
      </c>
      <c r="E38" s="130">
        <f t="shared" si="2"/>
        <v>225</v>
      </c>
      <c r="F38" s="130">
        <f t="shared" si="3"/>
        <v>109</v>
      </c>
      <c r="G38" s="131">
        <f t="shared" si="0"/>
        <v>0.96933962264150941</v>
      </c>
      <c r="H38" s="131">
        <f t="shared" si="0"/>
        <v>0.53066037735849059</v>
      </c>
      <c r="I38" s="131">
        <f t="shared" si="0"/>
        <v>0.25707547169811323</v>
      </c>
      <c r="J38" s="174"/>
      <c r="K38" s="137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>
        <v>414</v>
      </c>
      <c r="AR38" s="138">
        <v>411</v>
      </c>
      <c r="AS38" s="138">
        <v>388</v>
      </c>
      <c r="AT38" s="138">
        <v>293</v>
      </c>
      <c r="AU38" s="138">
        <v>225</v>
      </c>
      <c r="AV38" s="138">
        <v>188</v>
      </c>
      <c r="AW38" s="138">
        <v>159</v>
      </c>
      <c r="AX38" s="138">
        <v>143</v>
      </c>
      <c r="AY38" s="138">
        <v>128</v>
      </c>
      <c r="AZ38" s="141">
        <v>124</v>
      </c>
      <c r="BA38" s="138">
        <v>109</v>
      </c>
      <c r="BB38" s="138">
        <v>102</v>
      </c>
      <c r="BC38" s="138">
        <v>100</v>
      </c>
      <c r="BD38" s="138">
        <v>94</v>
      </c>
      <c r="BE38" s="138">
        <v>90</v>
      </c>
      <c r="BF38" s="138">
        <v>87</v>
      </c>
      <c r="BG38" s="138">
        <v>81</v>
      </c>
      <c r="BH38" s="138">
        <v>79</v>
      </c>
      <c r="BI38" s="140">
        <v>77</v>
      </c>
      <c r="BJ38" s="138">
        <v>76</v>
      </c>
      <c r="BK38" s="138">
        <v>72</v>
      </c>
      <c r="BL38" s="138">
        <v>69</v>
      </c>
      <c r="BM38" s="138">
        <v>65</v>
      </c>
      <c r="BN38" s="138">
        <v>62</v>
      </c>
      <c r="BO38" s="138">
        <v>62</v>
      </c>
      <c r="BP38" s="138">
        <v>62</v>
      </c>
      <c r="BQ38" s="138">
        <v>58</v>
      </c>
      <c r="BR38" s="138">
        <v>55</v>
      </c>
      <c r="BS38" s="138">
        <v>54</v>
      </c>
      <c r="BT38" s="138">
        <v>53</v>
      </c>
      <c r="BU38" s="140">
        <v>50</v>
      </c>
      <c r="BV38" s="138">
        <v>50</v>
      </c>
      <c r="BW38" s="138"/>
      <c r="BX38" s="138"/>
      <c r="BY38" s="138"/>
      <c r="BZ38" s="138"/>
      <c r="CA38" s="144">
        <v>0.96933962264150941</v>
      </c>
      <c r="CB38" s="144">
        <v>0.53066037735849059</v>
      </c>
      <c r="CC38" s="144">
        <v>0.25707547169811323</v>
      </c>
    </row>
    <row r="39" spans="1:81" outlineLevel="1" x14ac:dyDescent="0.25">
      <c r="A39" s="170" t="s">
        <v>333</v>
      </c>
      <c r="B39" s="128">
        <v>42005</v>
      </c>
      <c r="C39" s="129">
        <v>440</v>
      </c>
      <c r="D39" s="130">
        <f t="shared" si="1"/>
        <v>429</v>
      </c>
      <c r="E39" s="130">
        <f t="shared" si="2"/>
        <v>213</v>
      </c>
      <c r="F39" s="130">
        <f t="shared" si="3"/>
        <v>102</v>
      </c>
      <c r="G39" s="131">
        <f t="shared" si="0"/>
        <v>0.97499999999999998</v>
      </c>
      <c r="H39" s="131">
        <f t="shared" si="0"/>
        <v>0.48409090909090907</v>
      </c>
      <c r="I39" s="131">
        <f t="shared" si="0"/>
        <v>0.23181818181818181</v>
      </c>
      <c r="J39" s="174"/>
      <c r="K39" s="142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>
        <v>438</v>
      </c>
      <c r="AS39" s="138">
        <v>429</v>
      </c>
      <c r="AT39" s="138">
        <v>421</v>
      </c>
      <c r="AU39" s="138">
        <v>267</v>
      </c>
      <c r="AV39" s="138">
        <v>213</v>
      </c>
      <c r="AW39" s="138">
        <v>168</v>
      </c>
      <c r="AX39" s="138">
        <v>138</v>
      </c>
      <c r="AY39" s="138">
        <v>125</v>
      </c>
      <c r="AZ39" s="141">
        <v>123</v>
      </c>
      <c r="BA39" s="138">
        <v>112</v>
      </c>
      <c r="BB39" s="138">
        <v>102</v>
      </c>
      <c r="BC39" s="138">
        <v>102</v>
      </c>
      <c r="BD39" s="138">
        <v>97</v>
      </c>
      <c r="BE39" s="138">
        <v>92</v>
      </c>
      <c r="BF39" s="138">
        <v>89</v>
      </c>
      <c r="BG39" s="138">
        <v>85</v>
      </c>
      <c r="BH39" s="138">
        <v>80</v>
      </c>
      <c r="BI39" s="140">
        <v>69</v>
      </c>
      <c r="BJ39" s="138">
        <v>66</v>
      </c>
      <c r="BK39" s="138">
        <v>63</v>
      </c>
      <c r="BL39" s="138">
        <v>62</v>
      </c>
      <c r="BM39" s="138">
        <v>59</v>
      </c>
      <c r="BN39" s="138">
        <v>57</v>
      </c>
      <c r="BO39" s="138">
        <v>57</v>
      </c>
      <c r="BP39" s="138">
        <v>57</v>
      </c>
      <c r="BQ39" s="138">
        <v>54</v>
      </c>
      <c r="BR39" s="138">
        <v>55</v>
      </c>
      <c r="BS39" s="138">
        <v>55</v>
      </c>
      <c r="BT39" s="138">
        <v>55</v>
      </c>
      <c r="BU39" s="140">
        <v>54</v>
      </c>
      <c r="BV39" s="138">
        <v>53</v>
      </c>
      <c r="BW39" s="138"/>
      <c r="BX39" s="138"/>
      <c r="BY39" s="138"/>
      <c r="BZ39" s="138"/>
      <c r="CA39" s="144">
        <v>0.97499999999999998</v>
      </c>
      <c r="CB39" s="144">
        <v>0.48409090909090907</v>
      </c>
      <c r="CC39" s="144">
        <v>0.23181818181818181</v>
      </c>
    </row>
    <row r="40" spans="1:81" outlineLevel="1" x14ac:dyDescent="0.25">
      <c r="A40" s="170" t="s">
        <v>334</v>
      </c>
      <c r="B40" s="128">
        <v>42036</v>
      </c>
      <c r="C40" s="129">
        <v>217</v>
      </c>
      <c r="D40" s="130">
        <f t="shared" si="1"/>
        <v>203</v>
      </c>
      <c r="E40" s="130">
        <f t="shared" si="2"/>
        <v>99</v>
      </c>
      <c r="F40" s="130">
        <f t="shared" si="3"/>
        <v>55</v>
      </c>
      <c r="G40" s="131">
        <f t="shared" si="0"/>
        <v>0.93548387096774188</v>
      </c>
      <c r="H40" s="131">
        <f t="shared" si="0"/>
        <v>0.45622119815668205</v>
      </c>
      <c r="I40" s="131">
        <f t="shared" si="0"/>
        <v>0.25345622119815669</v>
      </c>
      <c r="J40" s="174"/>
      <c r="K40" s="142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>
        <v>213</v>
      </c>
      <c r="AT40" s="138">
        <v>203</v>
      </c>
      <c r="AU40" s="138">
        <v>151</v>
      </c>
      <c r="AV40" s="138">
        <v>112</v>
      </c>
      <c r="AW40" s="138">
        <v>99</v>
      </c>
      <c r="AX40" s="138">
        <v>86</v>
      </c>
      <c r="AY40" s="138">
        <v>76</v>
      </c>
      <c r="AZ40" s="141">
        <v>71</v>
      </c>
      <c r="BA40" s="138">
        <v>64</v>
      </c>
      <c r="BB40" s="138">
        <v>56</v>
      </c>
      <c r="BC40" s="138">
        <v>55</v>
      </c>
      <c r="BD40" s="138">
        <v>54</v>
      </c>
      <c r="BE40" s="138">
        <v>54</v>
      </c>
      <c r="BF40" s="138">
        <v>54</v>
      </c>
      <c r="BG40" s="138">
        <v>52</v>
      </c>
      <c r="BH40" s="138">
        <v>44</v>
      </c>
      <c r="BI40" s="140">
        <v>41</v>
      </c>
      <c r="BJ40" s="138">
        <v>38</v>
      </c>
      <c r="BK40" s="138">
        <v>38</v>
      </c>
      <c r="BL40" s="138">
        <v>38</v>
      </c>
      <c r="BM40" s="138">
        <v>38</v>
      </c>
      <c r="BN40" s="138">
        <v>36</v>
      </c>
      <c r="BO40" s="138">
        <v>36</v>
      </c>
      <c r="BP40" s="138">
        <v>36</v>
      </c>
      <c r="BQ40" s="138">
        <v>34</v>
      </c>
      <c r="BR40" s="138">
        <v>34</v>
      </c>
      <c r="BS40" s="138">
        <v>34</v>
      </c>
      <c r="BT40" s="138">
        <v>34</v>
      </c>
      <c r="BU40" s="140">
        <v>34</v>
      </c>
      <c r="BV40" s="138">
        <v>33</v>
      </c>
      <c r="BW40" s="138"/>
      <c r="BX40" s="138"/>
      <c r="BY40" s="138"/>
      <c r="BZ40" s="138"/>
      <c r="CA40" s="144">
        <v>0.93548387096774188</v>
      </c>
      <c r="CB40" s="144">
        <v>0.45622119815668205</v>
      </c>
      <c r="CC40" s="144">
        <v>0.25345622119815669</v>
      </c>
    </row>
    <row r="41" spans="1:81" outlineLevel="1" x14ac:dyDescent="0.25">
      <c r="A41" s="170" t="s">
        <v>335</v>
      </c>
      <c r="B41" s="128">
        <v>42064</v>
      </c>
      <c r="C41" s="129">
        <v>459</v>
      </c>
      <c r="D41" s="130">
        <f t="shared" si="1"/>
        <v>393</v>
      </c>
      <c r="E41" s="130">
        <f t="shared" si="2"/>
        <v>208</v>
      </c>
      <c r="F41" s="130">
        <f t="shared" si="3"/>
        <v>123</v>
      </c>
      <c r="G41" s="131">
        <f t="shared" si="0"/>
        <v>0.85620915032679734</v>
      </c>
      <c r="H41" s="131">
        <f t="shared" si="0"/>
        <v>0.45315904139433549</v>
      </c>
      <c r="I41" s="131">
        <f t="shared" si="0"/>
        <v>0.26797385620915032</v>
      </c>
      <c r="J41" s="174"/>
      <c r="K41" s="142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>
        <v>455</v>
      </c>
      <c r="AU41" s="138">
        <v>393</v>
      </c>
      <c r="AV41" s="138">
        <v>314</v>
      </c>
      <c r="AW41" s="138">
        <v>238</v>
      </c>
      <c r="AX41" s="138">
        <v>208</v>
      </c>
      <c r="AY41" s="138">
        <v>181</v>
      </c>
      <c r="AZ41" s="141">
        <v>166</v>
      </c>
      <c r="BA41" s="138">
        <v>138</v>
      </c>
      <c r="BB41" s="138">
        <v>129</v>
      </c>
      <c r="BC41" s="138">
        <v>126</v>
      </c>
      <c r="BD41" s="138">
        <v>123</v>
      </c>
      <c r="BE41" s="138">
        <v>114</v>
      </c>
      <c r="BF41" s="138">
        <v>105</v>
      </c>
      <c r="BG41" s="138">
        <v>100</v>
      </c>
      <c r="BH41" s="138">
        <v>96</v>
      </c>
      <c r="BI41" s="140">
        <v>90</v>
      </c>
      <c r="BJ41" s="138">
        <v>90</v>
      </c>
      <c r="BK41" s="138">
        <v>88</v>
      </c>
      <c r="BL41" s="138">
        <v>83</v>
      </c>
      <c r="BM41" s="138">
        <v>78</v>
      </c>
      <c r="BN41" s="138">
        <v>76</v>
      </c>
      <c r="BO41" s="138">
        <v>74</v>
      </c>
      <c r="BP41" s="138">
        <v>74</v>
      </c>
      <c r="BQ41" s="138">
        <v>73</v>
      </c>
      <c r="BR41" s="138">
        <v>72</v>
      </c>
      <c r="BS41" s="138">
        <v>69</v>
      </c>
      <c r="BT41" s="138">
        <v>69</v>
      </c>
      <c r="BU41" s="140">
        <v>69</v>
      </c>
      <c r="BV41" s="138">
        <v>68</v>
      </c>
      <c r="BW41" s="138"/>
      <c r="BX41" s="138"/>
      <c r="BY41" s="138"/>
      <c r="BZ41" s="138"/>
      <c r="CA41" s="144">
        <v>0.85620915032679734</v>
      </c>
      <c r="CB41" s="144">
        <v>0.45315904139433549</v>
      </c>
      <c r="CC41" s="144">
        <v>0.26797385620915032</v>
      </c>
    </row>
    <row r="42" spans="1:81" outlineLevel="1" x14ac:dyDescent="0.25">
      <c r="A42" s="170" t="s">
        <v>336</v>
      </c>
      <c r="B42" s="128">
        <v>42095</v>
      </c>
      <c r="C42" s="129">
        <v>591</v>
      </c>
      <c r="D42" s="130">
        <f t="shared" si="1"/>
        <v>506</v>
      </c>
      <c r="E42" s="130">
        <f t="shared" si="2"/>
        <v>292</v>
      </c>
      <c r="F42" s="130">
        <f t="shared" si="3"/>
        <v>183</v>
      </c>
      <c r="G42" s="131">
        <f t="shared" si="0"/>
        <v>0.85617597292724201</v>
      </c>
      <c r="H42" s="131">
        <f t="shared" si="0"/>
        <v>0.49407783417935702</v>
      </c>
      <c r="I42" s="131">
        <f t="shared" si="0"/>
        <v>0.30964467005076141</v>
      </c>
      <c r="J42" s="174"/>
      <c r="K42" s="142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>
        <v>570</v>
      </c>
      <c r="AV42" s="138">
        <v>506</v>
      </c>
      <c r="AW42" s="138">
        <v>442</v>
      </c>
      <c r="AX42" s="138">
        <v>357</v>
      </c>
      <c r="AY42" s="138">
        <v>292</v>
      </c>
      <c r="AZ42" s="141">
        <v>257</v>
      </c>
      <c r="BA42" s="138">
        <v>233</v>
      </c>
      <c r="BB42" s="138">
        <v>216</v>
      </c>
      <c r="BC42" s="138">
        <v>211</v>
      </c>
      <c r="BD42" s="138">
        <v>201</v>
      </c>
      <c r="BE42" s="138">
        <v>183</v>
      </c>
      <c r="BF42" s="138">
        <v>173</v>
      </c>
      <c r="BG42" s="138">
        <v>168</v>
      </c>
      <c r="BH42" s="138">
        <v>151</v>
      </c>
      <c r="BI42" s="140">
        <v>139</v>
      </c>
      <c r="BJ42" s="138">
        <v>132</v>
      </c>
      <c r="BK42" s="138">
        <v>126</v>
      </c>
      <c r="BL42" s="138">
        <v>123</v>
      </c>
      <c r="BM42" s="138">
        <v>114</v>
      </c>
      <c r="BN42" s="138">
        <v>112</v>
      </c>
      <c r="BO42" s="138">
        <v>106</v>
      </c>
      <c r="BP42" s="138">
        <v>106</v>
      </c>
      <c r="BQ42" s="138">
        <v>98</v>
      </c>
      <c r="BR42" s="138">
        <v>95</v>
      </c>
      <c r="BS42" s="138">
        <v>96</v>
      </c>
      <c r="BT42" s="138">
        <v>96</v>
      </c>
      <c r="BU42" s="140">
        <v>95</v>
      </c>
      <c r="BV42" s="138">
        <v>88</v>
      </c>
      <c r="BW42" s="138"/>
      <c r="BX42" s="138"/>
      <c r="BY42" s="138"/>
      <c r="BZ42" s="138"/>
      <c r="CA42" s="144">
        <v>0.85617597292724201</v>
      </c>
      <c r="CB42" s="144">
        <v>0.49407783417935702</v>
      </c>
      <c r="CC42" s="144">
        <v>0.30964467005076141</v>
      </c>
    </row>
    <row r="43" spans="1:81" outlineLevel="1" x14ac:dyDescent="0.25">
      <c r="A43" s="170" t="s">
        <v>337</v>
      </c>
      <c r="B43" s="128">
        <v>42125</v>
      </c>
      <c r="C43" s="129">
        <v>474</v>
      </c>
      <c r="D43" s="130">
        <f t="shared" si="1"/>
        <v>398</v>
      </c>
      <c r="E43" s="130">
        <f t="shared" si="2"/>
        <v>225</v>
      </c>
      <c r="F43" s="130">
        <f t="shared" si="3"/>
        <v>109</v>
      </c>
      <c r="G43" s="131">
        <f t="shared" si="0"/>
        <v>0.83966244725738393</v>
      </c>
      <c r="H43" s="131">
        <f t="shared" si="0"/>
        <v>0.47468354430379744</v>
      </c>
      <c r="I43" s="131">
        <f t="shared" si="0"/>
        <v>0.22995780590717299</v>
      </c>
      <c r="J43" s="174"/>
      <c r="K43" s="142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>
        <v>445</v>
      </c>
      <c r="AW43" s="138">
        <v>398</v>
      </c>
      <c r="AX43" s="138">
        <v>369</v>
      </c>
      <c r="AY43" s="138">
        <v>255</v>
      </c>
      <c r="AZ43" s="141">
        <v>225</v>
      </c>
      <c r="BA43" s="138">
        <v>183</v>
      </c>
      <c r="BB43" s="138">
        <v>146</v>
      </c>
      <c r="BC43" s="138">
        <v>142</v>
      </c>
      <c r="BD43" s="138">
        <v>129</v>
      </c>
      <c r="BE43" s="138">
        <v>116</v>
      </c>
      <c r="BF43" s="138">
        <v>109</v>
      </c>
      <c r="BG43" s="138">
        <v>103</v>
      </c>
      <c r="BH43" s="138">
        <v>95</v>
      </c>
      <c r="BI43" s="140">
        <v>86</v>
      </c>
      <c r="BJ43" s="138">
        <v>77</v>
      </c>
      <c r="BK43" s="138">
        <v>73</v>
      </c>
      <c r="BL43" s="138">
        <v>73</v>
      </c>
      <c r="BM43" s="138">
        <v>72</v>
      </c>
      <c r="BN43" s="138">
        <v>65</v>
      </c>
      <c r="BO43" s="138">
        <v>65</v>
      </c>
      <c r="BP43" s="138">
        <v>65</v>
      </c>
      <c r="BQ43" s="138">
        <v>64</v>
      </c>
      <c r="BR43" s="138">
        <v>63</v>
      </c>
      <c r="BS43" s="138">
        <v>63</v>
      </c>
      <c r="BT43" s="138">
        <v>61</v>
      </c>
      <c r="BU43" s="140">
        <v>58</v>
      </c>
      <c r="BV43" s="138">
        <v>57</v>
      </c>
      <c r="BW43" s="138"/>
      <c r="BX43" s="138"/>
      <c r="BY43" s="138"/>
      <c r="BZ43" s="138"/>
      <c r="CA43" s="144">
        <v>0.83966244725738393</v>
      </c>
      <c r="CB43" s="144">
        <v>0.47468354430379744</v>
      </c>
      <c r="CC43" s="144">
        <v>0.22995780590717299</v>
      </c>
    </row>
    <row r="44" spans="1:81" outlineLevel="1" x14ac:dyDescent="0.25">
      <c r="A44" s="170" t="s">
        <v>338</v>
      </c>
      <c r="B44" s="128">
        <v>42156</v>
      </c>
      <c r="C44" s="129">
        <v>507</v>
      </c>
      <c r="D44" s="130">
        <f t="shared" si="1"/>
        <v>462</v>
      </c>
      <c r="E44" s="130">
        <f t="shared" si="2"/>
        <v>255</v>
      </c>
      <c r="F44" s="130">
        <f t="shared" si="3"/>
        <v>160</v>
      </c>
      <c r="G44" s="131">
        <f t="shared" si="0"/>
        <v>0.91124260355029585</v>
      </c>
      <c r="H44" s="131">
        <f t="shared" si="0"/>
        <v>0.50295857988165682</v>
      </c>
      <c r="I44" s="131">
        <f t="shared" si="0"/>
        <v>0.31558185404339251</v>
      </c>
      <c r="J44" s="174"/>
      <c r="K44" s="142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>
        <v>484</v>
      </c>
      <c r="AX44" s="138">
        <v>462</v>
      </c>
      <c r="AY44" s="138">
        <v>385</v>
      </c>
      <c r="AZ44" s="141">
        <v>312</v>
      </c>
      <c r="BA44" s="138">
        <v>255</v>
      </c>
      <c r="BB44" s="138">
        <v>219</v>
      </c>
      <c r="BC44" s="138">
        <v>209</v>
      </c>
      <c r="BD44" s="138">
        <v>198</v>
      </c>
      <c r="BE44" s="138">
        <v>185</v>
      </c>
      <c r="BF44" s="138">
        <v>174</v>
      </c>
      <c r="BG44" s="138">
        <v>160</v>
      </c>
      <c r="BH44" s="138">
        <v>143</v>
      </c>
      <c r="BI44" s="140">
        <v>131</v>
      </c>
      <c r="BJ44" s="138">
        <v>125</v>
      </c>
      <c r="BK44" s="138">
        <v>117</v>
      </c>
      <c r="BL44" s="138">
        <v>108</v>
      </c>
      <c r="BM44" s="138">
        <v>101</v>
      </c>
      <c r="BN44" s="138">
        <v>97</v>
      </c>
      <c r="BO44" s="138">
        <v>94</v>
      </c>
      <c r="BP44" s="138">
        <v>94</v>
      </c>
      <c r="BQ44" s="138">
        <v>83</v>
      </c>
      <c r="BR44" s="138">
        <v>78</v>
      </c>
      <c r="BS44" s="138">
        <v>77</v>
      </c>
      <c r="BT44" s="138">
        <v>76</v>
      </c>
      <c r="BU44" s="140">
        <v>75</v>
      </c>
      <c r="BV44" s="138">
        <v>73</v>
      </c>
      <c r="BW44" s="138"/>
      <c r="BX44" s="138"/>
      <c r="BY44" s="138"/>
      <c r="BZ44" s="138"/>
      <c r="CA44" s="144">
        <v>0.91124260355029585</v>
      </c>
      <c r="CB44" s="144">
        <v>0.50295857988165682</v>
      </c>
      <c r="CC44" s="144">
        <v>0.31558185404339251</v>
      </c>
    </row>
    <row r="45" spans="1:81" outlineLevel="1" x14ac:dyDescent="0.25">
      <c r="A45" s="170" t="s">
        <v>339</v>
      </c>
      <c r="B45" s="128">
        <v>42186</v>
      </c>
      <c r="C45" s="129">
        <v>507</v>
      </c>
      <c r="D45" s="130">
        <f t="shared" si="1"/>
        <v>457</v>
      </c>
      <c r="E45" s="130">
        <f t="shared" si="2"/>
        <v>249</v>
      </c>
      <c r="F45" s="130">
        <f t="shared" si="3"/>
        <v>143</v>
      </c>
      <c r="G45" s="131">
        <f t="shared" si="0"/>
        <v>0.90138067061143989</v>
      </c>
      <c r="H45" s="131">
        <f t="shared" si="0"/>
        <v>0.4911242603550296</v>
      </c>
      <c r="I45" s="131">
        <f t="shared" si="0"/>
        <v>0.28205128205128205</v>
      </c>
      <c r="J45" s="174"/>
      <c r="K45" s="142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>
        <v>495</v>
      </c>
      <c r="AY45" s="138">
        <v>457</v>
      </c>
      <c r="AZ45" s="141">
        <v>409</v>
      </c>
      <c r="BA45" s="138">
        <v>295</v>
      </c>
      <c r="BB45" s="138">
        <v>249</v>
      </c>
      <c r="BC45" s="138">
        <v>235</v>
      </c>
      <c r="BD45" s="138">
        <v>216</v>
      </c>
      <c r="BE45" s="138">
        <v>189</v>
      </c>
      <c r="BF45" s="138">
        <v>176</v>
      </c>
      <c r="BG45" s="138">
        <v>162</v>
      </c>
      <c r="BH45" s="138">
        <v>143</v>
      </c>
      <c r="BI45" s="140">
        <v>135</v>
      </c>
      <c r="BJ45" s="138">
        <v>128</v>
      </c>
      <c r="BK45" s="138">
        <v>125</v>
      </c>
      <c r="BL45" s="138">
        <v>118</v>
      </c>
      <c r="BM45" s="138">
        <v>108</v>
      </c>
      <c r="BN45" s="138">
        <v>106</v>
      </c>
      <c r="BO45" s="138">
        <v>104</v>
      </c>
      <c r="BP45" s="138">
        <v>104</v>
      </c>
      <c r="BQ45" s="138">
        <v>102</v>
      </c>
      <c r="BR45" s="138">
        <v>99</v>
      </c>
      <c r="BS45" s="138">
        <v>99</v>
      </c>
      <c r="BT45" s="138">
        <v>96</v>
      </c>
      <c r="BU45" s="140">
        <v>93</v>
      </c>
      <c r="BV45" s="138">
        <v>87</v>
      </c>
      <c r="BW45" s="138"/>
      <c r="BX45" s="138"/>
      <c r="BY45" s="138"/>
      <c r="BZ45" s="138"/>
      <c r="CA45" s="144">
        <v>0.90138067061143989</v>
      </c>
      <c r="CB45" s="144">
        <v>0.4911242603550296</v>
      </c>
      <c r="CC45" s="144">
        <v>0.28205128205128205</v>
      </c>
    </row>
    <row r="46" spans="1:81" outlineLevel="1" x14ac:dyDescent="0.25">
      <c r="A46" s="170" t="s">
        <v>340</v>
      </c>
      <c r="B46" s="128">
        <v>42217</v>
      </c>
      <c r="C46" s="129">
        <v>492</v>
      </c>
      <c r="D46" s="130">
        <f t="shared" si="1"/>
        <v>444</v>
      </c>
      <c r="E46" s="130">
        <f t="shared" si="2"/>
        <v>256</v>
      </c>
      <c r="F46" s="130">
        <f t="shared" si="3"/>
        <v>141</v>
      </c>
      <c r="G46" s="131">
        <f t="shared" si="0"/>
        <v>0.90243902439024393</v>
      </c>
      <c r="H46" s="131">
        <f t="shared" si="0"/>
        <v>0.52032520325203258</v>
      </c>
      <c r="I46" s="131">
        <f t="shared" si="0"/>
        <v>0.28658536585365851</v>
      </c>
      <c r="J46" s="174"/>
      <c r="K46" s="142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>
        <v>472</v>
      </c>
      <c r="AZ46" s="141">
        <v>444</v>
      </c>
      <c r="BA46" s="138">
        <v>384</v>
      </c>
      <c r="BB46" s="138">
        <v>273</v>
      </c>
      <c r="BC46" s="138">
        <v>256</v>
      </c>
      <c r="BD46" s="138">
        <v>230</v>
      </c>
      <c r="BE46" s="138">
        <v>196</v>
      </c>
      <c r="BF46" s="138">
        <v>183</v>
      </c>
      <c r="BG46" s="138">
        <v>169</v>
      </c>
      <c r="BH46" s="138">
        <v>159</v>
      </c>
      <c r="BI46" s="140">
        <v>141</v>
      </c>
      <c r="BJ46" s="138">
        <v>134</v>
      </c>
      <c r="BK46" s="138">
        <v>126</v>
      </c>
      <c r="BL46" s="138">
        <v>121</v>
      </c>
      <c r="BM46" s="138">
        <v>113</v>
      </c>
      <c r="BN46" s="138">
        <v>110</v>
      </c>
      <c r="BO46" s="138">
        <v>109</v>
      </c>
      <c r="BP46" s="138">
        <v>109</v>
      </c>
      <c r="BQ46" s="138">
        <v>103</v>
      </c>
      <c r="BR46" s="138">
        <v>101</v>
      </c>
      <c r="BS46" s="138">
        <v>101</v>
      </c>
      <c r="BT46" s="138">
        <v>101</v>
      </c>
      <c r="BU46" s="140">
        <v>99</v>
      </c>
      <c r="BV46" s="138">
        <v>97</v>
      </c>
      <c r="BW46" s="138"/>
      <c r="BX46" s="138"/>
      <c r="BY46" s="138"/>
      <c r="BZ46" s="138"/>
      <c r="CA46" s="144">
        <v>0.90243902439024393</v>
      </c>
      <c r="CB46" s="144">
        <v>0.52032520325203258</v>
      </c>
      <c r="CC46" s="144">
        <v>0.28658536585365851</v>
      </c>
    </row>
    <row r="47" spans="1:81" outlineLevel="1" x14ac:dyDescent="0.25">
      <c r="A47" s="170" t="s">
        <v>341</v>
      </c>
      <c r="B47" s="128">
        <v>42248</v>
      </c>
      <c r="C47" s="129">
        <v>575</v>
      </c>
      <c r="D47" s="130">
        <f t="shared" si="1"/>
        <v>523</v>
      </c>
      <c r="E47" s="130">
        <f t="shared" si="2"/>
        <v>366</v>
      </c>
      <c r="F47" s="130">
        <f t="shared" si="3"/>
        <v>206</v>
      </c>
      <c r="G47" s="131">
        <f t="shared" si="0"/>
        <v>0.90956521739130436</v>
      </c>
      <c r="H47" s="131">
        <f t="shared" si="0"/>
        <v>0.63652173913043475</v>
      </c>
      <c r="I47" s="131">
        <f t="shared" si="0"/>
        <v>0.35826086956521741</v>
      </c>
      <c r="J47" s="174"/>
      <c r="K47" s="142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>
        <v>567</v>
      </c>
      <c r="BA47" s="138">
        <v>523</v>
      </c>
      <c r="BB47" s="138">
        <v>453</v>
      </c>
      <c r="BC47" s="138">
        <v>416</v>
      </c>
      <c r="BD47" s="138">
        <v>366</v>
      </c>
      <c r="BE47" s="138">
        <v>329</v>
      </c>
      <c r="BF47" s="138">
        <v>299</v>
      </c>
      <c r="BG47" s="138">
        <v>267</v>
      </c>
      <c r="BH47" s="138">
        <v>242</v>
      </c>
      <c r="BI47" s="140">
        <v>222</v>
      </c>
      <c r="BJ47" s="138">
        <v>206</v>
      </c>
      <c r="BK47" s="138">
        <v>195</v>
      </c>
      <c r="BL47" s="138">
        <v>180</v>
      </c>
      <c r="BM47" s="138">
        <v>174</v>
      </c>
      <c r="BN47" s="138">
        <v>164</v>
      </c>
      <c r="BO47" s="138">
        <v>160</v>
      </c>
      <c r="BP47" s="138">
        <v>160</v>
      </c>
      <c r="BQ47" s="138">
        <v>147</v>
      </c>
      <c r="BR47" s="138">
        <v>144</v>
      </c>
      <c r="BS47" s="138">
        <v>141</v>
      </c>
      <c r="BT47" s="138">
        <v>136</v>
      </c>
      <c r="BU47" s="140">
        <v>134</v>
      </c>
      <c r="BV47" s="138">
        <v>131</v>
      </c>
      <c r="BW47" s="138"/>
      <c r="BX47" s="138"/>
      <c r="BY47" s="138"/>
      <c r="BZ47" s="138"/>
      <c r="CA47" s="144">
        <v>0.90956521739130436</v>
      </c>
      <c r="CB47" s="144">
        <v>0.63652173913043475</v>
      </c>
      <c r="CC47" s="103"/>
    </row>
    <row r="48" spans="1:81" outlineLevel="1" x14ac:dyDescent="0.25">
      <c r="A48" s="170" t="s">
        <v>342</v>
      </c>
      <c r="B48" s="128">
        <v>42278</v>
      </c>
      <c r="C48" s="129">
        <v>464</v>
      </c>
      <c r="D48" s="130">
        <f t="shared" si="1"/>
        <v>385</v>
      </c>
      <c r="E48" s="130">
        <f t="shared" si="2"/>
        <v>244</v>
      </c>
      <c r="F48" s="130">
        <f t="shared" si="3"/>
        <v>127</v>
      </c>
      <c r="G48" s="131">
        <f t="shared" si="0"/>
        <v>0.82974137931034486</v>
      </c>
      <c r="H48" s="131">
        <f t="shared" si="0"/>
        <v>0.52586206896551724</v>
      </c>
      <c r="I48" s="131">
        <f t="shared" si="0"/>
        <v>0.27370689655172414</v>
      </c>
      <c r="J48" s="174"/>
      <c r="K48" s="142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>
        <v>452</v>
      </c>
      <c r="BB48" s="138">
        <v>385</v>
      </c>
      <c r="BC48" s="138">
        <v>359</v>
      </c>
      <c r="BD48" s="138">
        <v>308</v>
      </c>
      <c r="BE48" s="138">
        <v>244</v>
      </c>
      <c r="BF48" s="138">
        <v>204</v>
      </c>
      <c r="BG48" s="138">
        <v>189</v>
      </c>
      <c r="BH48" s="138">
        <v>168</v>
      </c>
      <c r="BI48" s="140">
        <v>145</v>
      </c>
      <c r="BJ48" s="138">
        <v>136</v>
      </c>
      <c r="BK48" s="138">
        <v>127</v>
      </c>
      <c r="BL48" s="138">
        <v>110</v>
      </c>
      <c r="BM48" s="138">
        <v>98</v>
      </c>
      <c r="BN48" s="138">
        <v>89</v>
      </c>
      <c r="BO48" s="138">
        <v>86</v>
      </c>
      <c r="BP48" s="138">
        <v>86</v>
      </c>
      <c r="BQ48" s="138">
        <v>81</v>
      </c>
      <c r="BR48" s="138">
        <v>82</v>
      </c>
      <c r="BS48" s="138">
        <v>82</v>
      </c>
      <c r="BT48" s="138">
        <v>83</v>
      </c>
      <c r="BU48" s="140">
        <v>82</v>
      </c>
      <c r="BV48" s="138">
        <v>80</v>
      </c>
      <c r="BW48" s="138"/>
      <c r="BX48" s="138"/>
      <c r="BY48" s="138"/>
      <c r="BZ48" s="138"/>
      <c r="CA48" s="144">
        <v>0.82974137931034486</v>
      </c>
      <c r="CB48" s="144">
        <v>0.52586206896551724</v>
      </c>
      <c r="CC48" s="103"/>
    </row>
    <row r="49" spans="1:81" outlineLevel="1" x14ac:dyDescent="0.25">
      <c r="A49" s="170" t="s">
        <v>343</v>
      </c>
      <c r="B49" s="128">
        <v>42309</v>
      </c>
      <c r="C49" s="129">
        <v>809</v>
      </c>
      <c r="D49" s="130">
        <f t="shared" si="1"/>
        <v>734</v>
      </c>
      <c r="E49" s="130">
        <f t="shared" si="2"/>
        <v>479</v>
      </c>
      <c r="F49" s="130">
        <f t="shared" si="3"/>
        <v>231</v>
      </c>
      <c r="G49" s="131">
        <f t="shared" si="0"/>
        <v>0.90729295426452405</v>
      </c>
      <c r="H49" s="131">
        <f t="shared" si="0"/>
        <v>0.59208899876390608</v>
      </c>
      <c r="I49" s="131">
        <f t="shared" si="0"/>
        <v>0.28553770086526575</v>
      </c>
      <c r="J49" s="174"/>
      <c r="K49" s="142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>
        <v>774</v>
      </c>
      <c r="BC49" s="138">
        <v>734</v>
      </c>
      <c r="BD49" s="138">
        <v>686</v>
      </c>
      <c r="BE49" s="138">
        <v>566</v>
      </c>
      <c r="BF49" s="138">
        <v>479</v>
      </c>
      <c r="BG49" s="138">
        <v>431</v>
      </c>
      <c r="BH49" s="138">
        <v>362</v>
      </c>
      <c r="BI49" s="140">
        <v>321</v>
      </c>
      <c r="BJ49" s="138">
        <v>279</v>
      </c>
      <c r="BK49" s="138">
        <v>261</v>
      </c>
      <c r="BL49" s="138">
        <v>231</v>
      </c>
      <c r="BM49" s="138">
        <v>219</v>
      </c>
      <c r="BN49" s="138">
        <v>210</v>
      </c>
      <c r="BO49" s="138">
        <v>202</v>
      </c>
      <c r="BP49" s="138">
        <v>202</v>
      </c>
      <c r="BQ49" s="138">
        <v>174</v>
      </c>
      <c r="BR49" s="138">
        <v>170</v>
      </c>
      <c r="BS49" s="138">
        <v>172</v>
      </c>
      <c r="BT49" s="138">
        <v>172</v>
      </c>
      <c r="BU49" s="140">
        <v>169</v>
      </c>
      <c r="BV49" s="138">
        <v>167</v>
      </c>
      <c r="BW49" s="138"/>
      <c r="BX49" s="138"/>
      <c r="BY49" s="138"/>
      <c r="BZ49" s="138"/>
      <c r="CA49" s="144">
        <v>0.90729295426452405</v>
      </c>
      <c r="CB49" s="144">
        <v>0.59208899876390608</v>
      </c>
      <c r="CC49" s="103"/>
    </row>
    <row r="50" spans="1:81" x14ac:dyDescent="0.25">
      <c r="A50" s="170" t="s">
        <v>344</v>
      </c>
      <c r="B50" s="128">
        <v>42339</v>
      </c>
      <c r="C50" s="129">
        <v>610</v>
      </c>
      <c r="D50" s="130">
        <f t="shared" si="1"/>
        <v>561</v>
      </c>
      <c r="E50" s="130">
        <f t="shared" si="2"/>
        <v>354</v>
      </c>
      <c r="F50" s="130">
        <f>IFERROR(INDEX($K50:$BN50,,MATCH($B50,$K$3:$BN$3,0)+11),0)</f>
        <v>187</v>
      </c>
      <c r="G50" s="131">
        <f t="shared" si="0"/>
        <v>0.91967213114754098</v>
      </c>
      <c r="H50" s="131">
        <f t="shared" si="0"/>
        <v>0.58032786885245902</v>
      </c>
      <c r="I50" s="131">
        <f t="shared" si="0"/>
        <v>0.30655737704918035</v>
      </c>
      <c r="J50" s="174"/>
      <c r="K50" s="142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>
        <v>594</v>
      </c>
      <c r="BD50" s="138">
        <v>561</v>
      </c>
      <c r="BE50" s="138">
        <v>509</v>
      </c>
      <c r="BF50" s="138">
        <v>416</v>
      </c>
      <c r="BG50" s="138">
        <v>354</v>
      </c>
      <c r="BH50" s="138">
        <v>301</v>
      </c>
      <c r="BI50" s="140">
        <v>262</v>
      </c>
      <c r="BJ50" s="138">
        <v>242</v>
      </c>
      <c r="BK50" s="138">
        <v>221</v>
      </c>
      <c r="BL50" s="138">
        <v>197</v>
      </c>
      <c r="BM50" s="138">
        <v>187</v>
      </c>
      <c r="BN50" s="138">
        <v>177</v>
      </c>
      <c r="BO50" s="138">
        <v>173</v>
      </c>
      <c r="BP50" s="138">
        <v>173</v>
      </c>
      <c r="BQ50" s="138">
        <v>153</v>
      </c>
      <c r="BR50" s="138">
        <v>148</v>
      </c>
      <c r="BS50" s="138">
        <v>148</v>
      </c>
      <c r="BT50" s="138">
        <v>146</v>
      </c>
      <c r="BU50" s="140">
        <v>144</v>
      </c>
      <c r="BV50" s="138">
        <v>142</v>
      </c>
      <c r="BW50" s="138"/>
      <c r="BX50" s="138"/>
      <c r="BY50" s="138"/>
      <c r="BZ50" s="138"/>
      <c r="CA50" s="144">
        <v>0.91967213114754098</v>
      </c>
      <c r="CB50" s="144">
        <v>0.58032786885245902</v>
      </c>
      <c r="CC50" s="103"/>
    </row>
    <row r="51" spans="1:81" ht="14.25" customHeight="1" x14ac:dyDescent="0.25">
      <c r="A51" s="170" t="s">
        <v>345</v>
      </c>
      <c r="B51" s="128">
        <v>42370</v>
      </c>
      <c r="C51" s="129">
        <v>206</v>
      </c>
      <c r="D51" s="130">
        <f t="shared" ref="D51:D68" si="4">IFERROR(INDEX($K51:$BZ51,,MATCH($B51,$K$3:$BZ$3,0)+2),0)</f>
        <v>202</v>
      </c>
      <c r="E51" s="130">
        <f t="shared" ref="E51:E68" si="5">IFERROR(INDEX($K51:$BZ51,,MATCH($B51,$K$3:$BZ$3,0)+5),0)</f>
        <v>138</v>
      </c>
      <c r="F51" s="130">
        <f t="shared" ref="F51:F68" si="6">IFERROR(INDEX($K51:$BZ51,,MATCH($B51,$K$3:$BZ$3,0)+11),0)</f>
        <v>65</v>
      </c>
      <c r="G51" s="131">
        <f t="shared" si="0"/>
        <v>0.98058252427184467</v>
      </c>
      <c r="H51" s="131">
        <f t="shared" si="0"/>
        <v>0.66990291262135926</v>
      </c>
      <c r="I51" s="131">
        <f t="shared" si="0"/>
        <v>0.3155339805825243</v>
      </c>
      <c r="J51" s="17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38"/>
      <c r="BD51" s="138">
        <v>205</v>
      </c>
      <c r="BE51" s="138">
        <v>202</v>
      </c>
      <c r="BF51" s="138">
        <v>186</v>
      </c>
      <c r="BG51" s="138">
        <v>158</v>
      </c>
      <c r="BH51" s="138">
        <v>138</v>
      </c>
      <c r="BI51" s="140">
        <v>117</v>
      </c>
      <c r="BJ51" s="138">
        <v>101</v>
      </c>
      <c r="BK51" s="138">
        <v>88</v>
      </c>
      <c r="BL51" s="138">
        <v>76</v>
      </c>
      <c r="BM51" s="138">
        <v>70</v>
      </c>
      <c r="BN51" s="138">
        <v>65</v>
      </c>
      <c r="BO51" s="138">
        <v>63</v>
      </c>
      <c r="BP51" s="138">
        <v>63</v>
      </c>
      <c r="BQ51" s="138">
        <v>55</v>
      </c>
      <c r="BR51" s="138">
        <v>55</v>
      </c>
      <c r="BS51" s="138">
        <v>55</v>
      </c>
      <c r="BT51" s="138">
        <v>55</v>
      </c>
      <c r="BU51" s="140">
        <v>53</v>
      </c>
      <c r="BV51" s="138">
        <v>52</v>
      </c>
      <c r="BW51" s="138"/>
      <c r="BX51" s="138"/>
      <c r="BY51" s="138"/>
      <c r="BZ51" s="138"/>
      <c r="CA51" s="144">
        <v>0.98058252427184467</v>
      </c>
      <c r="CB51" s="144">
        <v>0.66990291262135926</v>
      </c>
      <c r="CC51" s="103"/>
    </row>
    <row r="52" spans="1:81" ht="14.25" customHeight="1" x14ac:dyDescent="0.25">
      <c r="A52" s="170" t="s">
        <v>346</v>
      </c>
      <c r="B52" s="128">
        <v>42401</v>
      </c>
      <c r="C52" s="129">
        <v>196</v>
      </c>
      <c r="D52" s="130">
        <f t="shared" si="4"/>
        <v>184</v>
      </c>
      <c r="E52" s="130">
        <f t="shared" si="5"/>
        <v>112</v>
      </c>
      <c r="F52" s="130">
        <f t="shared" si="6"/>
        <v>58</v>
      </c>
      <c r="G52" s="131">
        <f t="shared" si="0"/>
        <v>0.93877551020408168</v>
      </c>
      <c r="H52" s="131">
        <f t="shared" si="0"/>
        <v>0.5714285714285714</v>
      </c>
      <c r="I52" s="131">
        <f t="shared" si="0"/>
        <v>0.29591836734693877</v>
      </c>
      <c r="J52" s="174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38"/>
      <c r="BD52" s="138"/>
      <c r="BE52" s="138">
        <v>192</v>
      </c>
      <c r="BF52" s="138">
        <v>184</v>
      </c>
      <c r="BG52" s="138">
        <v>167</v>
      </c>
      <c r="BH52" s="138">
        <v>132</v>
      </c>
      <c r="BI52" s="140">
        <v>112</v>
      </c>
      <c r="BJ52" s="138">
        <v>97</v>
      </c>
      <c r="BK52" s="138">
        <v>78</v>
      </c>
      <c r="BL52" s="138">
        <v>68</v>
      </c>
      <c r="BM52" s="138">
        <v>65</v>
      </c>
      <c r="BN52" s="138">
        <v>59</v>
      </c>
      <c r="BO52" s="138">
        <v>58</v>
      </c>
      <c r="BP52" s="138">
        <v>58</v>
      </c>
      <c r="BQ52" s="138">
        <v>56</v>
      </c>
      <c r="BR52" s="138">
        <v>55</v>
      </c>
      <c r="BS52" s="138">
        <v>55</v>
      </c>
      <c r="BT52" s="138">
        <v>55</v>
      </c>
      <c r="BU52" s="140">
        <v>54</v>
      </c>
      <c r="BV52" s="138">
        <v>54</v>
      </c>
      <c r="BW52" s="138"/>
      <c r="BX52" s="138"/>
      <c r="BY52" s="138"/>
      <c r="BZ52" s="138"/>
      <c r="CA52" s="144">
        <v>0.93877551020408168</v>
      </c>
      <c r="CB52" s="144">
        <v>0.5714285714285714</v>
      </c>
      <c r="CC52" s="103"/>
    </row>
    <row r="53" spans="1:81" ht="14.25" customHeight="1" x14ac:dyDescent="0.25">
      <c r="A53" s="170" t="s">
        <v>347</v>
      </c>
      <c r="B53" s="128">
        <v>42430</v>
      </c>
      <c r="C53" s="129">
        <v>685</v>
      </c>
      <c r="D53" s="130">
        <f t="shared" si="4"/>
        <v>647</v>
      </c>
      <c r="E53" s="130">
        <f t="shared" si="5"/>
        <v>451</v>
      </c>
      <c r="F53" s="130">
        <f t="shared" si="6"/>
        <v>278</v>
      </c>
      <c r="G53" s="131">
        <f t="shared" si="0"/>
        <v>0.94452554744525552</v>
      </c>
      <c r="H53" s="131">
        <f t="shared" si="0"/>
        <v>0.65839416058394162</v>
      </c>
      <c r="I53" s="131">
        <f t="shared" si="0"/>
        <v>0.40583941605839419</v>
      </c>
      <c r="J53" s="174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38"/>
      <c r="BD53" s="138"/>
      <c r="BE53" s="138"/>
      <c r="BF53" s="138">
        <v>678</v>
      </c>
      <c r="BG53" s="138">
        <v>647</v>
      </c>
      <c r="BH53" s="138">
        <v>602</v>
      </c>
      <c r="BI53" s="140">
        <v>501</v>
      </c>
      <c r="BJ53" s="138">
        <v>451</v>
      </c>
      <c r="BK53" s="138">
        <v>381</v>
      </c>
      <c r="BL53" s="138">
        <v>346</v>
      </c>
      <c r="BM53" s="138">
        <v>313</v>
      </c>
      <c r="BN53" s="138">
        <v>286</v>
      </c>
      <c r="BO53" s="138">
        <v>278</v>
      </c>
      <c r="BP53" s="138">
        <v>278</v>
      </c>
      <c r="BQ53" s="138">
        <v>246</v>
      </c>
      <c r="BR53" s="138">
        <v>238</v>
      </c>
      <c r="BS53" s="138">
        <v>236</v>
      </c>
      <c r="BT53" s="138">
        <v>231</v>
      </c>
      <c r="BU53" s="140">
        <v>228</v>
      </c>
      <c r="BV53" s="138">
        <v>219</v>
      </c>
      <c r="BW53" s="138"/>
      <c r="BX53" s="138"/>
      <c r="BY53" s="138"/>
      <c r="BZ53" s="138"/>
      <c r="CA53" s="144">
        <v>0.94452554744525552</v>
      </c>
      <c r="CB53" s="103"/>
      <c r="CC53" s="103"/>
    </row>
    <row r="54" spans="1:81" ht="14.25" customHeight="1" x14ac:dyDescent="0.25">
      <c r="A54" s="170" t="s">
        <v>348</v>
      </c>
      <c r="B54" s="128">
        <v>42461</v>
      </c>
      <c r="C54" s="129">
        <v>545</v>
      </c>
      <c r="D54" s="130">
        <f t="shared" si="4"/>
        <v>524</v>
      </c>
      <c r="E54" s="130">
        <f t="shared" si="5"/>
        <v>360</v>
      </c>
      <c r="F54" s="130">
        <f t="shared" si="6"/>
        <v>206</v>
      </c>
      <c r="G54" s="131">
        <f t="shared" si="0"/>
        <v>0.96146788990825693</v>
      </c>
      <c r="H54" s="131">
        <f t="shared" si="0"/>
        <v>0.66055045871559637</v>
      </c>
      <c r="I54" s="131">
        <f t="shared" si="0"/>
        <v>0.37798165137614681</v>
      </c>
      <c r="J54" s="174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38"/>
      <c r="BD54" s="138"/>
      <c r="BE54" s="138"/>
      <c r="BF54" s="138"/>
      <c r="BG54" s="138">
        <v>544</v>
      </c>
      <c r="BH54" s="138">
        <v>524</v>
      </c>
      <c r="BI54" s="140">
        <v>511</v>
      </c>
      <c r="BJ54" s="138">
        <v>424</v>
      </c>
      <c r="BK54" s="138">
        <v>360</v>
      </c>
      <c r="BL54" s="138">
        <v>317</v>
      </c>
      <c r="BM54" s="138">
        <v>282</v>
      </c>
      <c r="BN54" s="138">
        <v>254</v>
      </c>
      <c r="BO54" s="138">
        <v>248</v>
      </c>
      <c r="BP54" s="138">
        <v>248</v>
      </c>
      <c r="BQ54" s="138">
        <v>206</v>
      </c>
      <c r="BR54" s="138">
        <v>197</v>
      </c>
      <c r="BS54" s="138">
        <v>195</v>
      </c>
      <c r="BT54" s="138">
        <v>192</v>
      </c>
      <c r="BU54" s="140">
        <v>190</v>
      </c>
      <c r="BV54" s="138">
        <v>182</v>
      </c>
      <c r="BW54" s="138"/>
      <c r="BX54" s="138"/>
      <c r="BY54" s="138"/>
      <c r="BZ54" s="138"/>
      <c r="CA54" s="144">
        <v>0.96146788990825693</v>
      </c>
      <c r="CB54" s="103"/>
      <c r="CC54" s="103"/>
    </row>
    <row r="55" spans="1:81" ht="14.25" customHeight="1" x14ac:dyDescent="0.25">
      <c r="A55" s="170" t="s">
        <v>349</v>
      </c>
      <c r="B55" s="128">
        <v>42491</v>
      </c>
      <c r="C55" s="129">
        <v>749</v>
      </c>
      <c r="D55" s="130">
        <f t="shared" si="4"/>
        <v>711</v>
      </c>
      <c r="E55" s="130">
        <f t="shared" si="5"/>
        <v>472</v>
      </c>
      <c r="F55" s="130">
        <f t="shared" si="6"/>
        <v>286</v>
      </c>
      <c r="G55" s="131">
        <f t="shared" si="0"/>
        <v>0.94926568758344454</v>
      </c>
      <c r="H55" s="131">
        <f t="shared" si="0"/>
        <v>0.63017356475300401</v>
      </c>
      <c r="I55" s="131">
        <f t="shared" si="0"/>
        <v>0.38184245660881178</v>
      </c>
      <c r="J55" s="174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38"/>
      <c r="BD55" s="138"/>
      <c r="BE55" s="138"/>
      <c r="BF55" s="138"/>
      <c r="BG55" s="138"/>
      <c r="BH55" s="138">
        <v>736</v>
      </c>
      <c r="BI55" s="140">
        <v>711</v>
      </c>
      <c r="BJ55" s="138">
        <v>680</v>
      </c>
      <c r="BK55" s="138">
        <v>541</v>
      </c>
      <c r="BL55" s="138">
        <v>472</v>
      </c>
      <c r="BM55" s="138">
        <v>401</v>
      </c>
      <c r="BN55" s="138">
        <v>367</v>
      </c>
      <c r="BO55" s="138">
        <v>342</v>
      </c>
      <c r="BP55" s="138">
        <v>342</v>
      </c>
      <c r="BQ55" s="138">
        <v>298</v>
      </c>
      <c r="BR55" s="138">
        <v>286</v>
      </c>
      <c r="BS55" s="138">
        <v>283</v>
      </c>
      <c r="BT55" s="138">
        <v>282</v>
      </c>
      <c r="BU55" s="140">
        <v>275</v>
      </c>
      <c r="BV55" s="138">
        <v>271</v>
      </c>
      <c r="BW55" s="138"/>
      <c r="BX55" s="138"/>
      <c r="BY55" s="138"/>
      <c r="BZ55" s="138"/>
      <c r="CA55" s="144">
        <v>0.94926568758344454</v>
      </c>
      <c r="CB55" s="103"/>
      <c r="CC55" s="103"/>
    </row>
    <row r="56" spans="1:81" ht="14.25" customHeight="1" x14ac:dyDescent="0.25">
      <c r="A56" s="170" t="s">
        <v>350</v>
      </c>
      <c r="B56" s="128">
        <v>42522</v>
      </c>
      <c r="C56" s="129">
        <v>1300</v>
      </c>
      <c r="D56" s="130">
        <f t="shared" si="4"/>
        <v>1223</v>
      </c>
      <c r="E56" s="130">
        <f t="shared" si="5"/>
        <v>864</v>
      </c>
      <c r="F56" s="130">
        <f t="shared" si="6"/>
        <v>544</v>
      </c>
      <c r="G56" s="131">
        <f t="shared" si="0"/>
        <v>0.9407692307692308</v>
      </c>
      <c r="H56" s="131">
        <f t="shared" si="0"/>
        <v>0.66461538461538461</v>
      </c>
      <c r="I56" s="131">
        <f t="shared" si="0"/>
        <v>0.41846153846153844</v>
      </c>
      <c r="J56" s="174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38"/>
      <c r="BD56" s="138"/>
      <c r="BE56" s="138"/>
      <c r="BF56" s="138"/>
      <c r="BG56" s="138"/>
      <c r="BH56" s="138"/>
      <c r="BI56" s="140">
        <v>1290</v>
      </c>
      <c r="BJ56" s="138">
        <v>1223</v>
      </c>
      <c r="BK56" s="138">
        <v>1161</v>
      </c>
      <c r="BL56" s="138">
        <v>1044</v>
      </c>
      <c r="BM56" s="138">
        <v>864</v>
      </c>
      <c r="BN56" s="138">
        <v>762</v>
      </c>
      <c r="BO56" s="138">
        <v>713</v>
      </c>
      <c r="BP56" s="138">
        <v>713</v>
      </c>
      <c r="BQ56" s="138">
        <v>577</v>
      </c>
      <c r="BR56" s="138">
        <v>549</v>
      </c>
      <c r="BS56" s="138">
        <v>544</v>
      </c>
      <c r="BT56" s="138">
        <v>539</v>
      </c>
      <c r="BU56" s="140">
        <v>534</v>
      </c>
      <c r="BV56" s="138">
        <v>522</v>
      </c>
      <c r="BW56" s="138"/>
      <c r="BX56" s="138"/>
      <c r="BY56" s="138"/>
      <c r="BZ56" s="138"/>
      <c r="CA56" s="144"/>
      <c r="CB56" s="103"/>
      <c r="CC56" s="103"/>
    </row>
    <row r="57" spans="1:81" ht="14.25" customHeight="1" x14ac:dyDescent="0.25">
      <c r="A57" s="170" t="s">
        <v>351</v>
      </c>
      <c r="B57" s="128">
        <v>42552</v>
      </c>
      <c r="C57" s="129">
        <v>926</v>
      </c>
      <c r="D57" s="130">
        <f t="shared" si="4"/>
        <v>871</v>
      </c>
      <c r="E57" s="130">
        <f t="shared" si="5"/>
        <v>569</v>
      </c>
      <c r="F57" s="130">
        <f t="shared" si="6"/>
        <v>396</v>
      </c>
      <c r="G57" s="131">
        <f t="shared" si="0"/>
        <v>0.94060475161987045</v>
      </c>
      <c r="H57" s="131">
        <f t="shared" si="0"/>
        <v>0.6144708423326134</v>
      </c>
      <c r="I57" s="131">
        <f t="shared" si="0"/>
        <v>0.42764578833693306</v>
      </c>
      <c r="J57" s="174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38"/>
      <c r="BD57" s="138"/>
      <c r="BE57" s="138"/>
      <c r="BF57" s="138"/>
      <c r="BG57" s="138"/>
      <c r="BH57" s="138"/>
      <c r="BI57" s="140">
        <v>926</v>
      </c>
      <c r="BJ57" s="138">
        <v>914</v>
      </c>
      <c r="BK57" s="138">
        <v>871</v>
      </c>
      <c r="BL57" s="138">
        <v>843</v>
      </c>
      <c r="BM57" s="138">
        <v>699</v>
      </c>
      <c r="BN57" s="138">
        <v>569</v>
      </c>
      <c r="BO57" s="138">
        <v>530</v>
      </c>
      <c r="BP57" s="138">
        <v>530</v>
      </c>
      <c r="BQ57" s="138">
        <v>420</v>
      </c>
      <c r="BR57" s="138">
        <v>407</v>
      </c>
      <c r="BS57" s="138">
        <v>401</v>
      </c>
      <c r="BT57" s="138">
        <v>396</v>
      </c>
      <c r="BU57" s="140">
        <v>391</v>
      </c>
      <c r="BV57" s="138">
        <v>385</v>
      </c>
      <c r="BW57" s="138"/>
      <c r="BX57" s="138"/>
      <c r="BY57" s="138"/>
      <c r="BZ57" s="138"/>
      <c r="CA57" s="144" t="e">
        <v>#DIV/0!</v>
      </c>
      <c r="CB57" s="103"/>
      <c r="CC57" s="103"/>
    </row>
    <row r="58" spans="1:81" ht="14.25" customHeight="1" x14ac:dyDescent="0.25">
      <c r="A58" s="170" t="s">
        <v>352</v>
      </c>
      <c r="B58" s="128">
        <v>42583</v>
      </c>
      <c r="C58" s="129">
        <v>1054</v>
      </c>
      <c r="D58" s="130">
        <f t="shared" si="4"/>
        <v>1009</v>
      </c>
      <c r="E58" s="130">
        <f t="shared" si="5"/>
        <v>730</v>
      </c>
      <c r="F58" s="130">
        <f t="shared" si="6"/>
        <v>480</v>
      </c>
      <c r="G58" s="131">
        <f t="shared" si="0"/>
        <v>0.95730550284629978</v>
      </c>
      <c r="H58" s="131">
        <f t="shared" si="0"/>
        <v>0.69259962049335866</v>
      </c>
      <c r="I58" s="131">
        <f t="shared" si="0"/>
        <v>0.45540796963946867</v>
      </c>
      <c r="J58" s="174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38"/>
      <c r="BD58" s="138"/>
      <c r="BE58" s="138"/>
      <c r="BF58" s="138"/>
      <c r="BG58" s="138"/>
      <c r="BH58" s="138"/>
      <c r="BI58" s="140" t="s">
        <v>33</v>
      </c>
      <c r="BJ58" s="138">
        <v>1052</v>
      </c>
      <c r="BK58" s="138">
        <v>1042</v>
      </c>
      <c r="BL58" s="138">
        <v>1009</v>
      </c>
      <c r="BM58" s="138">
        <v>940</v>
      </c>
      <c r="BN58" s="138">
        <v>792</v>
      </c>
      <c r="BO58" s="138">
        <v>730</v>
      </c>
      <c r="BP58" s="138">
        <v>730</v>
      </c>
      <c r="BQ58" s="138">
        <v>518</v>
      </c>
      <c r="BR58" s="138">
        <v>505</v>
      </c>
      <c r="BS58" s="138">
        <v>503</v>
      </c>
      <c r="BT58" s="138">
        <v>487</v>
      </c>
      <c r="BU58" s="140">
        <v>480</v>
      </c>
      <c r="BV58" s="138">
        <v>469</v>
      </c>
      <c r="BW58" s="138"/>
      <c r="BX58" s="138"/>
      <c r="BY58" s="138"/>
      <c r="BZ58" s="138"/>
      <c r="CA58" s="144" t="e">
        <v>#DIV/0!</v>
      </c>
      <c r="CB58" s="103"/>
      <c r="CC58" s="103"/>
    </row>
    <row r="59" spans="1:81" ht="14.25" customHeight="1" x14ac:dyDescent="0.25">
      <c r="A59" s="170" t="s">
        <v>353</v>
      </c>
      <c r="B59" s="128">
        <v>42614</v>
      </c>
      <c r="C59" s="129">
        <v>1275</v>
      </c>
      <c r="D59" s="130">
        <f t="shared" si="4"/>
        <v>1238</v>
      </c>
      <c r="E59" s="130">
        <f t="shared" si="5"/>
        <v>1103</v>
      </c>
      <c r="F59" s="130">
        <f t="shared" si="6"/>
        <v>690</v>
      </c>
      <c r="G59" s="131">
        <f t="shared" si="0"/>
        <v>0.97098039215686271</v>
      </c>
      <c r="H59" s="131">
        <f t="shared" si="0"/>
        <v>0.86509803921568629</v>
      </c>
      <c r="I59" s="131">
        <f t="shared" si="0"/>
        <v>0.54117647058823526</v>
      </c>
      <c r="J59" s="174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38"/>
      <c r="BD59" s="138"/>
      <c r="BE59" s="138"/>
      <c r="BF59" s="138"/>
      <c r="BG59" s="138"/>
      <c r="BH59" s="138"/>
      <c r="BI59" s="140" t="s">
        <v>33</v>
      </c>
      <c r="BJ59" s="138" t="s">
        <v>33</v>
      </c>
      <c r="BK59" s="138">
        <v>1267</v>
      </c>
      <c r="BL59" s="138">
        <v>1263</v>
      </c>
      <c r="BM59" s="138">
        <v>1238</v>
      </c>
      <c r="BN59" s="138">
        <v>1165</v>
      </c>
      <c r="BO59" s="138">
        <v>1103</v>
      </c>
      <c r="BP59" s="138">
        <v>1103</v>
      </c>
      <c r="BQ59" s="138">
        <v>753</v>
      </c>
      <c r="BR59" s="138">
        <v>738</v>
      </c>
      <c r="BS59" s="138">
        <v>735</v>
      </c>
      <c r="BT59" s="138">
        <v>727</v>
      </c>
      <c r="BU59" s="140">
        <v>708</v>
      </c>
      <c r="BV59" s="138">
        <v>690</v>
      </c>
      <c r="BW59" s="138"/>
      <c r="BX59" s="138"/>
      <c r="BY59" s="138"/>
      <c r="BZ59" s="138"/>
      <c r="CA59" s="144" t="e">
        <v>#DIV/0!</v>
      </c>
      <c r="CB59" s="103"/>
      <c r="CC59" s="103"/>
    </row>
    <row r="60" spans="1:81" ht="14.25" customHeight="1" x14ac:dyDescent="0.25">
      <c r="A60" s="170" t="s">
        <v>354</v>
      </c>
      <c r="B60" s="128">
        <v>42644</v>
      </c>
      <c r="C60" s="145">
        <v>1190</v>
      </c>
      <c r="D60" s="130">
        <f t="shared" si="4"/>
        <v>1128</v>
      </c>
      <c r="E60" s="130">
        <f t="shared" si="5"/>
        <v>746</v>
      </c>
      <c r="F60" s="130">
        <f t="shared" si="6"/>
        <v>0</v>
      </c>
      <c r="G60" s="131">
        <f t="shared" si="0"/>
        <v>0.94789915966386551</v>
      </c>
      <c r="H60" s="131">
        <f t="shared" si="0"/>
        <v>0.626890756302521</v>
      </c>
      <c r="I60" s="131">
        <f t="shared" si="0"/>
        <v>0</v>
      </c>
      <c r="J60" s="174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38"/>
      <c r="BD60" s="138"/>
      <c r="BE60" s="138"/>
      <c r="BF60" s="138"/>
      <c r="BG60" s="138"/>
      <c r="BH60" s="138"/>
      <c r="BI60" s="140" t="s">
        <v>33</v>
      </c>
      <c r="BJ60" s="138" t="s">
        <v>33</v>
      </c>
      <c r="BK60" s="138"/>
      <c r="BL60" s="138">
        <v>1186</v>
      </c>
      <c r="BM60" s="138">
        <v>1177</v>
      </c>
      <c r="BN60" s="138">
        <v>1128</v>
      </c>
      <c r="BO60" s="138">
        <v>1109</v>
      </c>
      <c r="BP60" s="138">
        <v>1109</v>
      </c>
      <c r="BQ60" s="138">
        <v>746</v>
      </c>
      <c r="BR60" s="138">
        <v>721</v>
      </c>
      <c r="BS60" s="138">
        <v>715</v>
      </c>
      <c r="BT60" s="138">
        <v>705</v>
      </c>
      <c r="BU60" s="140">
        <v>694</v>
      </c>
      <c r="BV60" s="138">
        <v>670</v>
      </c>
      <c r="BW60" s="138"/>
      <c r="BX60" s="138"/>
      <c r="BY60" s="138"/>
      <c r="BZ60" s="138"/>
      <c r="CA60" s="144" t="e">
        <v>#DIV/0!</v>
      </c>
      <c r="CB60" s="103"/>
      <c r="CC60" s="103"/>
    </row>
    <row r="61" spans="1:81" ht="14.25" customHeight="1" x14ac:dyDescent="0.25">
      <c r="A61" s="170" t="s">
        <v>355</v>
      </c>
      <c r="B61" s="128">
        <v>42675</v>
      </c>
      <c r="C61" s="129">
        <v>1260</v>
      </c>
      <c r="D61" s="130">
        <f t="shared" si="4"/>
        <v>1278</v>
      </c>
      <c r="E61" s="130">
        <f t="shared" si="5"/>
        <v>798</v>
      </c>
      <c r="F61" s="130">
        <f t="shared" si="6"/>
        <v>0</v>
      </c>
      <c r="G61" s="131">
        <f t="shared" si="0"/>
        <v>1.0142857142857142</v>
      </c>
      <c r="H61" s="131">
        <f t="shared" si="0"/>
        <v>0.6333333333333333</v>
      </c>
      <c r="I61" s="131">
        <f t="shared" si="0"/>
        <v>0</v>
      </c>
      <c r="J61" s="174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38"/>
      <c r="BD61" s="138"/>
      <c r="BE61" s="138"/>
      <c r="BF61" s="138"/>
      <c r="BG61" s="138"/>
      <c r="BH61" s="138"/>
      <c r="BI61" s="140" t="s">
        <v>33</v>
      </c>
      <c r="BJ61" s="138" t="s">
        <v>33</v>
      </c>
      <c r="BK61" s="138"/>
      <c r="BL61" s="138" t="s">
        <v>33</v>
      </c>
      <c r="BM61" s="138">
        <v>1312</v>
      </c>
      <c r="BN61" s="138">
        <v>1291</v>
      </c>
      <c r="BO61" s="138">
        <v>1278</v>
      </c>
      <c r="BP61" s="138">
        <v>1278</v>
      </c>
      <c r="BQ61" s="138">
        <v>879</v>
      </c>
      <c r="BR61" s="138">
        <v>798</v>
      </c>
      <c r="BS61" s="138">
        <v>793</v>
      </c>
      <c r="BT61" s="138">
        <v>779</v>
      </c>
      <c r="BU61" s="140">
        <v>773</v>
      </c>
      <c r="BV61" s="138">
        <v>750</v>
      </c>
      <c r="BW61" s="138"/>
      <c r="BX61" s="138"/>
      <c r="BY61" s="138"/>
      <c r="BZ61" s="138"/>
      <c r="CA61" s="144" t="e">
        <v>#N/A</v>
      </c>
      <c r="CB61" s="103"/>
      <c r="CC61" s="103"/>
    </row>
    <row r="62" spans="1:81" ht="14.25" customHeight="1" x14ac:dyDescent="0.25">
      <c r="A62" s="170" t="s">
        <v>356</v>
      </c>
      <c r="B62" s="146">
        <v>42705</v>
      </c>
      <c r="C62" s="147">
        <v>1507</v>
      </c>
      <c r="D62" s="148">
        <f t="shared" si="4"/>
        <v>1495</v>
      </c>
      <c r="E62" s="148">
        <f t="shared" si="5"/>
        <v>996</v>
      </c>
      <c r="F62" s="148">
        <f t="shared" si="6"/>
        <v>0</v>
      </c>
      <c r="G62" s="149">
        <f t="shared" si="0"/>
        <v>0.99203715992037156</v>
      </c>
      <c r="H62" s="149">
        <f t="shared" si="0"/>
        <v>0.66091572660915732</v>
      </c>
      <c r="I62" s="149">
        <f t="shared" si="0"/>
        <v>0</v>
      </c>
      <c r="J62" s="174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1"/>
      <c r="BD62" s="151"/>
      <c r="BE62" s="151"/>
      <c r="BF62" s="151"/>
      <c r="BG62" s="151"/>
      <c r="BH62" s="151"/>
      <c r="BI62" s="152" t="s">
        <v>33</v>
      </c>
      <c r="BJ62" s="151" t="s">
        <v>33</v>
      </c>
      <c r="BK62" s="151"/>
      <c r="BL62" s="151" t="s">
        <v>33</v>
      </c>
      <c r="BM62" s="151"/>
      <c r="BN62" s="151">
        <v>1497</v>
      </c>
      <c r="BO62" s="151">
        <v>1495</v>
      </c>
      <c r="BP62" s="151">
        <v>1495</v>
      </c>
      <c r="BQ62" s="151">
        <v>1432</v>
      </c>
      <c r="BR62" s="151">
        <v>1004</v>
      </c>
      <c r="BS62" s="151">
        <v>996</v>
      </c>
      <c r="BT62" s="151">
        <v>975</v>
      </c>
      <c r="BU62" s="152">
        <v>959</v>
      </c>
      <c r="BV62" s="151">
        <v>935</v>
      </c>
      <c r="BW62" s="151"/>
      <c r="BX62" s="151"/>
      <c r="BY62" s="151"/>
      <c r="BZ62" s="151"/>
      <c r="CA62" s="144" t="e">
        <v>#N/A</v>
      </c>
      <c r="CB62" s="103"/>
      <c r="CC62" s="103"/>
    </row>
    <row r="63" spans="1:81" x14ac:dyDescent="0.25">
      <c r="A63" s="170" t="s">
        <v>357</v>
      </c>
      <c r="B63" s="146">
        <v>42736</v>
      </c>
      <c r="C63" s="129">
        <v>509</v>
      </c>
      <c r="D63" s="130">
        <f t="shared" si="4"/>
        <v>502</v>
      </c>
      <c r="E63" s="130">
        <f t="shared" si="5"/>
        <v>434</v>
      </c>
      <c r="F63" s="130">
        <f t="shared" si="6"/>
        <v>0</v>
      </c>
      <c r="G63" s="131">
        <f t="shared" ref="G63:I67" si="7">IFERROR(D63/$C63,"-")</f>
        <v>0.98624754420432215</v>
      </c>
      <c r="H63" s="131">
        <f t="shared" si="7"/>
        <v>0.8526522593320236</v>
      </c>
      <c r="I63" s="131">
        <f t="shared" si="7"/>
        <v>0</v>
      </c>
      <c r="J63" s="174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38"/>
      <c r="BD63" s="138"/>
      <c r="BE63" s="138"/>
      <c r="BF63" s="138"/>
      <c r="BG63" s="138"/>
      <c r="BH63" s="138"/>
      <c r="BI63" s="140"/>
      <c r="BJ63" s="138"/>
      <c r="BK63" s="138"/>
      <c r="BL63" s="138"/>
      <c r="BM63" s="138"/>
      <c r="BN63" s="138"/>
      <c r="BO63" s="138">
        <v>509</v>
      </c>
      <c r="BP63" s="138">
        <v>509</v>
      </c>
      <c r="BQ63" s="138">
        <v>502</v>
      </c>
      <c r="BR63" s="138">
        <v>449</v>
      </c>
      <c r="BS63" s="138">
        <v>444</v>
      </c>
      <c r="BT63" s="138">
        <v>434</v>
      </c>
      <c r="BU63" s="140">
        <v>407</v>
      </c>
      <c r="BV63" s="138">
        <v>400</v>
      </c>
      <c r="BW63" s="138"/>
      <c r="BX63" s="138"/>
      <c r="BY63" s="138"/>
      <c r="BZ63" s="138"/>
      <c r="CA63" s="144"/>
      <c r="CB63" s="144"/>
      <c r="CC63" s="103"/>
    </row>
    <row r="64" spans="1:81" x14ac:dyDescent="0.25">
      <c r="A64" s="170" t="s">
        <v>358</v>
      </c>
      <c r="B64" s="146">
        <v>42767</v>
      </c>
      <c r="C64" s="129">
        <v>1052</v>
      </c>
      <c r="D64" s="130">
        <f t="shared" si="4"/>
        <v>1009</v>
      </c>
      <c r="E64" s="130">
        <f t="shared" si="5"/>
        <v>926</v>
      </c>
      <c r="F64" s="130">
        <f t="shared" si="6"/>
        <v>0</v>
      </c>
      <c r="G64" s="131">
        <f t="shared" si="7"/>
        <v>0.95912547528517111</v>
      </c>
      <c r="H64" s="131">
        <f t="shared" si="7"/>
        <v>0.88022813688212931</v>
      </c>
      <c r="I64" s="131">
        <f t="shared" si="7"/>
        <v>0</v>
      </c>
      <c r="J64" s="174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38"/>
      <c r="BD64" s="138"/>
      <c r="BE64" s="138"/>
      <c r="BF64" s="138"/>
      <c r="BG64" s="138"/>
      <c r="BH64" s="138"/>
      <c r="BI64" s="140"/>
      <c r="BJ64" s="138"/>
      <c r="BK64" s="138"/>
      <c r="BL64" s="138"/>
      <c r="BM64" s="138"/>
      <c r="BN64" s="138"/>
      <c r="BO64" s="138"/>
      <c r="BP64" s="138">
        <v>1052</v>
      </c>
      <c r="BQ64" s="138">
        <v>1040</v>
      </c>
      <c r="BR64" s="138">
        <v>1009</v>
      </c>
      <c r="BS64" s="138">
        <v>1003</v>
      </c>
      <c r="BT64" s="138">
        <v>962</v>
      </c>
      <c r="BU64" s="140">
        <v>926</v>
      </c>
      <c r="BV64" s="138">
        <v>913</v>
      </c>
      <c r="BW64" s="138"/>
      <c r="BX64" s="138"/>
      <c r="BY64" s="138"/>
      <c r="BZ64" s="138"/>
      <c r="CA64" s="144"/>
      <c r="CB64" s="144"/>
      <c r="CC64" s="103"/>
    </row>
    <row r="65" spans="1:81" x14ac:dyDescent="0.25">
      <c r="A65" s="170" t="s">
        <v>359</v>
      </c>
      <c r="B65" s="146">
        <v>42795</v>
      </c>
      <c r="C65" s="129">
        <v>1209</v>
      </c>
      <c r="D65" s="130">
        <f t="shared" si="4"/>
        <v>1180</v>
      </c>
      <c r="E65" s="130">
        <f t="shared" si="5"/>
        <v>1074</v>
      </c>
      <c r="F65" s="130">
        <f t="shared" si="6"/>
        <v>0</v>
      </c>
      <c r="G65" s="131">
        <f t="shared" si="7"/>
        <v>0.9760132340777502</v>
      </c>
      <c r="H65" s="131">
        <f t="shared" si="7"/>
        <v>0.88833746898263022</v>
      </c>
      <c r="I65" s="131">
        <f t="shared" si="7"/>
        <v>0</v>
      </c>
      <c r="J65" s="174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38"/>
      <c r="BD65" s="138"/>
      <c r="BE65" s="138"/>
      <c r="BF65" s="138"/>
      <c r="BG65" s="138"/>
      <c r="BH65" s="138"/>
      <c r="BI65" s="140"/>
      <c r="BJ65" s="138"/>
      <c r="BK65" s="138"/>
      <c r="BL65" s="138"/>
      <c r="BM65" s="138"/>
      <c r="BN65" s="138"/>
      <c r="BO65" s="138"/>
      <c r="BP65" s="138"/>
      <c r="BQ65" s="138">
        <v>1201</v>
      </c>
      <c r="BR65" s="138">
        <v>1182</v>
      </c>
      <c r="BS65" s="138">
        <v>1180</v>
      </c>
      <c r="BT65" s="138">
        <v>1142</v>
      </c>
      <c r="BU65" s="140">
        <v>1092</v>
      </c>
      <c r="BV65" s="138">
        <v>1074</v>
      </c>
      <c r="BW65" s="138"/>
      <c r="BX65" s="138"/>
      <c r="BY65" s="138"/>
      <c r="BZ65" s="138"/>
      <c r="CA65" s="144"/>
      <c r="CB65" s="103"/>
      <c r="CC65" s="103"/>
    </row>
    <row r="66" spans="1:81" ht="17.25" customHeight="1" x14ac:dyDescent="0.25">
      <c r="A66" s="170" t="s">
        <v>360</v>
      </c>
      <c r="B66" s="146">
        <v>42826</v>
      </c>
      <c r="C66" s="129">
        <v>962</v>
      </c>
      <c r="D66" s="130">
        <f t="shared" si="4"/>
        <v>897</v>
      </c>
      <c r="E66" s="130">
        <f t="shared" si="5"/>
        <v>0</v>
      </c>
      <c r="F66" s="130">
        <f t="shared" si="6"/>
        <v>0</v>
      </c>
      <c r="G66" s="131">
        <f t="shared" si="7"/>
        <v>0.93243243243243246</v>
      </c>
      <c r="H66" s="131">
        <f t="shared" si="7"/>
        <v>0</v>
      </c>
      <c r="I66" s="131">
        <f t="shared" si="7"/>
        <v>0</v>
      </c>
      <c r="J66" s="174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38"/>
      <c r="BD66" s="138"/>
      <c r="BE66" s="138"/>
      <c r="BF66" s="138"/>
      <c r="BG66" s="138"/>
      <c r="BH66" s="138"/>
      <c r="BI66" s="140"/>
      <c r="BJ66" s="138"/>
      <c r="BK66" s="138"/>
      <c r="BL66" s="138"/>
      <c r="BM66" s="138"/>
      <c r="BN66" s="138"/>
      <c r="BO66" s="138"/>
      <c r="BP66" s="138"/>
      <c r="BQ66" s="138"/>
      <c r="BR66" s="138">
        <v>939</v>
      </c>
      <c r="BS66" s="138">
        <v>936</v>
      </c>
      <c r="BT66" s="138">
        <v>897</v>
      </c>
      <c r="BU66" s="140">
        <v>851</v>
      </c>
      <c r="BV66" s="138">
        <v>832</v>
      </c>
      <c r="BW66" s="138"/>
      <c r="BX66" s="138"/>
      <c r="BY66" s="138"/>
      <c r="BZ66" s="138"/>
      <c r="CA66" s="144"/>
      <c r="CB66" s="103"/>
      <c r="CC66" s="103"/>
    </row>
    <row r="67" spans="1:81" x14ac:dyDescent="0.25">
      <c r="A67" s="170" t="s">
        <v>361</v>
      </c>
      <c r="B67" s="146">
        <v>42856</v>
      </c>
      <c r="C67" s="129">
        <v>953</v>
      </c>
      <c r="D67" s="130">
        <f t="shared" si="4"/>
        <v>857</v>
      </c>
      <c r="E67" s="130">
        <f t="shared" si="5"/>
        <v>0</v>
      </c>
      <c r="F67" s="130">
        <f t="shared" si="6"/>
        <v>0</v>
      </c>
      <c r="G67" s="131">
        <f t="shared" si="7"/>
        <v>0.89926547743966423</v>
      </c>
      <c r="H67" s="131">
        <f t="shared" si="7"/>
        <v>0</v>
      </c>
      <c r="I67" s="131">
        <f t="shared" si="7"/>
        <v>0</v>
      </c>
      <c r="J67" s="174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38"/>
      <c r="BD67" s="138"/>
      <c r="BE67" s="138"/>
      <c r="BF67" s="138"/>
      <c r="BG67" s="138"/>
      <c r="BH67" s="138"/>
      <c r="BI67" s="14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>
        <v>934</v>
      </c>
      <c r="BT67" s="138">
        <v>887</v>
      </c>
      <c r="BU67" s="140">
        <v>857</v>
      </c>
      <c r="BV67" s="138">
        <v>814</v>
      </c>
      <c r="BW67" s="138"/>
      <c r="BX67" s="138"/>
      <c r="BY67" s="138"/>
      <c r="BZ67" s="138"/>
      <c r="CA67" s="144"/>
      <c r="CB67" s="103"/>
      <c r="CC67" s="103"/>
    </row>
    <row r="68" spans="1:81" x14ac:dyDescent="0.25">
      <c r="A68" s="170" t="s">
        <v>362</v>
      </c>
      <c r="B68" s="146">
        <v>42887</v>
      </c>
      <c r="C68" s="129">
        <v>1739</v>
      </c>
      <c r="D68" s="130">
        <f t="shared" si="4"/>
        <v>1647</v>
      </c>
      <c r="E68" s="130">
        <f t="shared" si="5"/>
        <v>0</v>
      </c>
      <c r="F68" s="130">
        <f t="shared" si="6"/>
        <v>0</v>
      </c>
      <c r="G68" s="131"/>
      <c r="H68" s="131"/>
      <c r="I68" s="131"/>
      <c r="J68" s="174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38"/>
      <c r="BD68" s="138"/>
      <c r="BE68" s="138"/>
      <c r="BF68" s="138"/>
      <c r="BG68" s="138"/>
      <c r="BH68" s="138"/>
      <c r="BI68" s="14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>
        <v>1717</v>
      </c>
      <c r="BU68" s="140">
        <v>1705</v>
      </c>
      <c r="BV68" s="138">
        <v>1647</v>
      </c>
      <c r="BW68" s="138"/>
      <c r="BX68" s="138"/>
      <c r="BY68" s="138"/>
      <c r="BZ68" s="138"/>
      <c r="CA68" s="144"/>
      <c r="CB68" s="103"/>
      <c r="CC68" s="103"/>
    </row>
    <row r="69" spans="1:81" x14ac:dyDescent="0.25">
      <c r="A69" s="170" t="s">
        <v>363</v>
      </c>
      <c r="B69" s="146">
        <v>42917</v>
      </c>
      <c r="C69" s="129">
        <v>1164</v>
      </c>
      <c r="D69" s="130"/>
      <c r="E69" s="130"/>
      <c r="F69" s="130"/>
      <c r="G69" s="131"/>
      <c r="H69" s="131"/>
      <c r="I69" s="131"/>
      <c r="J69" s="174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38"/>
      <c r="BD69" s="138"/>
      <c r="BE69" s="138"/>
      <c r="BF69" s="138"/>
      <c r="BG69" s="138"/>
      <c r="BH69" s="138"/>
      <c r="BI69" s="14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40">
        <v>1163</v>
      </c>
      <c r="BV69" s="138">
        <v>1160</v>
      </c>
      <c r="BW69" s="138"/>
      <c r="BX69" s="138"/>
      <c r="BY69" s="138"/>
      <c r="BZ69" s="138"/>
      <c r="CA69" s="144"/>
      <c r="CB69" s="103"/>
      <c r="CC69" s="103"/>
    </row>
    <row r="70" spans="1:81" x14ac:dyDescent="0.25">
      <c r="A70" s="170" t="s">
        <v>364</v>
      </c>
      <c r="B70" s="146">
        <v>42948</v>
      </c>
      <c r="C70" s="129"/>
      <c r="D70" s="130"/>
      <c r="E70" s="130"/>
      <c r="F70" s="130"/>
      <c r="G70" s="131"/>
      <c r="H70" s="131"/>
      <c r="I70" s="131"/>
      <c r="J70" s="174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38"/>
      <c r="BD70" s="138"/>
      <c r="BE70" s="138"/>
      <c r="BF70" s="138"/>
      <c r="BG70" s="138"/>
      <c r="BH70" s="138"/>
      <c r="BI70" s="14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40"/>
      <c r="BV70" s="138">
        <v>1329</v>
      </c>
      <c r="BW70" s="138"/>
      <c r="BX70" s="138"/>
      <c r="BY70" s="138"/>
      <c r="BZ70" s="138"/>
      <c r="CA70" s="144"/>
      <c r="CB70" s="103"/>
      <c r="CC70" s="103"/>
    </row>
    <row r="71" spans="1:81" x14ac:dyDescent="0.25">
      <c r="A71" s="170" t="s">
        <v>365</v>
      </c>
      <c r="B71" s="146">
        <v>42979</v>
      </c>
      <c r="C71" s="129"/>
      <c r="D71" s="130"/>
      <c r="E71" s="130"/>
      <c r="F71" s="130"/>
      <c r="G71" s="131"/>
      <c r="H71" s="131"/>
      <c r="I71" s="131"/>
      <c r="J71" s="174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38"/>
      <c r="BD71" s="138"/>
      <c r="BE71" s="138"/>
      <c r="BF71" s="138"/>
      <c r="BG71" s="138"/>
      <c r="BH71" s="138"/>
      <c r="BI71" s="14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40"/>
      <c r="BV71" s="138"/>
      <c r="BW71" s="138"/>
      <c r="BX71" s="138"/>
      <c r="BY71" s="138"/>
      <c r="BZ71" s="138"/>
      <c r="CA71" s="144"/>
      <c r="CB71" s="103"/>
      <c r="CC71" s="103"/>
    </row>
    <row r="72" spans="1:81" x14ac:dyDescent="0.25">
      <c r="A72" s="170" t="s">
        <v>366</v>
      </c>
      <c r="B72" s="146">
        <v>43009</v>
      </c>
      <c r="C72" s="145"/>
      <c r="D72" s="130"/>
      <c r="E72" s="130"/>
      <c r="F72" s="130"/>
      <c r="G72" s="131"/>
      <c r="H72" s="131"/>
      <c r="I72" s="131"/>
      <c r="J72" s="174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38"/>
      <c r="BD72" s="138"/>
      <c r="BE72" s="138"/>
      <c r="BF72" s="138"/>
      <c r="BG72" s="138"/>
      <c r="BH72" s="138"/>
      <c r="BI72" s="14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40"/>
      <c r="BV72" s="138"/>
      <c r="BW72" s="138"/>
      <c r="BX72" s="138"/>
      <c r="BY72" s="138"/>
      <c r="BZ72" s="138"/>
      <c r="CA72" s="144"/>
      <c r="CB72" s="103"/>
      <c r="CC72" s="103"/>
    </row>
    <row r="73" spans="1:81" x14ac:dyDescent="0.25">
      <c r="A73" s="170" t="s">
        <v>367</v>
      </c>
      <c r="B73" s="146">
        <v>43040</v>
      </c>
      <c r="C73" s="129"/>
      <c r="D73" s="130"/>
      <c r="E73" s="130"/>
      <c r="F73" s="130"/>
      <c r="G73" s="131"/>
      <c r="H73" s="131"/>
      <c r="I73" s="131"/>
      <c r="J73" s="174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38"/>
      <c r="BD73" s="138"/>
      <c r="BE73" s="138"/>
      <c r="BF73" s="138"/>
      <c r="BG73" s="138"/>
      <c r="BH73" s="138"/>
      <c r="BI73" s="14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40"/>
      <c r="BV73" s="138"/>
      <c r="BW73" s="138"/>
      <c r="BX73" s="138"/>
      <c r="BY73" s="138"/>
      <c r="BZ73" s="138"/>
      <c r="CA73" s="144"/>
      <c r="CB73" s="103"/>
      <c r="CC73" s="103"/>
    </row>
    <row r="74" spans="1:81" x14ac:dyDescent="0.25">
      <c r="A74" s="170" t="s">
        <v>368</v>
      </c>
      <c r="B74" s="146">
        <v>43070</v>
      </c>
      <c r="C74" s="147"/>
      <c r="D74" s="148"/>
      <c r="E74" s="148"/>
      <c r="F74" s="148"/>
      <c r="G74" s="149"/>
      <c r="H74" s="149"/>
      <c r="I74" s="149"/>
      <c r="J74" s="174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1"/>
      <c r="BD74" s="151"/>
      <c r="BE74" s="151"/>
      <c r="BF74" s="151"/>
      <c r="BG74" s="151"/>
      <c r="BH74" s="151"/>
      <c r="BI74" s="152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2"/>
      <c r="BV74" s="151"/>
      <c r="BW74" s="151"/>
      <c r="BX74" s="151"/>
      <c r="BY74" s="151"/>
      <c r="BZ74" s="151"/>
      <c r="CA74" s="144"/>
      <c r="CB74" s="103"/>
      <c r="CC74" s="103"/>
    </row>
    <row r="75" spans="1:81" x14ac:dyDescent="0.25">
      <c r="G75" s="175">
        <f>AVERAGE(G6:G67)</f>
        <v>0.94913125365296569</v>
      </c>
      <c r="H75" s="175">
        <f t="shared" ref="H75:I75" si="8">AVERAGE(H6:H67)</f>
        <v>0.60817239864506456</v>
      </c>
      <c r="I75" s="175">
        <f t="shared" si="8"/>
        <v>0.26682174988078755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7"/>
  <sheetViews>
    <sheetView showGridLines="0" zoomScale="80" zoomScaleNormal="8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C2" sqref="C2"/>
    </sheetView>
  </sheetViews>
  <sheetFormatPr defaultRowHeight="15" outlineLevelCol="1" x14ac:dyDescent="0.25"/>
  <cols>
    <col min="3" max="3" width="31.5" bestFit="1" customWidth="1" collapsed="1"/>
    <col min="4" max="14" width="9" customWidth="1" outlineLevel="1" collapsed="1"/>
    <col min="24" max="27" width="9" hidden="1" customWidth="1" outlineLevel="1" collapsed="1"/>
    <col min="28" max="28" width="9" collapsed="1"/>
  </cols>
  <sheetData>
    <row r="1" spans="2:28" s="85" customFormat="1" x14ac:dyDescent="0.25">
      <c r="B1" s="261" t="s">
        <v>428</v>
      </c>
      <c r="C1" s="261" t="s">
        <v>429</v>
      </c>
      <c r="D1" s="261">
        <v>201601</v>
      </c>
      <c r="E1" s="261">
        <v>201602</v>
      </c>
      <c r="F1" s="261">
        <v>201603</v>
      </c>
      <c r="G1" s="261">
        <v>201604</v>
      </c>
      <c r="H1" s="261">
        <v>201605</v>
      </c>
      <c r="I1" s="261">
        <v>201606</v>
      </c>
      <c r="J1" s="261">
        <v>201607</v>
      </c>
      <c r="K1" s="261">
        <v>201608</v>
      </c>
      <c r="L1" s="261">
        <v>201609</v>
      </c>
      <c r="M1" s="261">
        <v>201610</v>
      </c>
      <c r="N1" s="261">
        <v>201611</v>
      </c>
      <c r="O1" s="261">
        <v>201612</v>
      </c>
      <c r="P1" s="261">
        <v>201701</v>
      </c>
      <c r="Q1" s="261">
        <v>201702</v>
      </c>
      <c r="R1" s="261">
        <v>201703</v>
      </c>
      <c r="S1" s="261">
        <v>201704</v>
      </c>
      <c r="T1" s="261">
        <v>201705</v>
      </c>
      <c r="U1" s="261">
        <v>201706</v>
      </c>
      <c r="V1" s="261">
        <v>201707</v>
      </c>
      <c r="W1" s="261">
        <v>201708</v>
      </c>
      <c r="X1" s="261">
        <v>201709</v>
      </c>
      <c r="Y1" s="261">
        <v>201710</v>
      </c>
      <c r="Z1" s="261">
        <v>201711</v>
      </c>
      <c r="AA1" s="261">
        <v>201712</v>
      </c>
      <c r="AB1" s="261">
        <v>2017</v>
      </c>
    </row>
    <row r="2" spans="2:28" x14ac:dyDescent="0.25">
      <c r="B2" s="280"/>
      <c r="C2" s="155" t="s">
        <v>269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</row>
    <row r="3" spans="2:28" ht="15.75" x14ac:dyDescent="0.25">
      <c r="B3" s="271" t="s">
        <v>420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72" t="s">
        <v>421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73" t="s">
        <v>431</v>
      </c>
      <c r="C6" s="273" t="s">
        <v>422</v>
      </c>
      <c r="D6" s="274">
        <v>42400</v>
      </c>
      <c r="E6" s="274">
        <v>42429</v>
      </c>
      <c r="F6" s="274">
        <v>42460</v>
      </c>
      <c r="G6" s="274">
        <v>42490</v>
      </c>
      <c r="H6" s="274">
        <v>42521</v>
      </c>
      <c r="I6" s="274">
        <v>42551</v>
      </c>
      <c r="J6" s="274">
        <v>42582</v>
      </c>
      <c r="K6" s="274">
        <v>42613</v>
      </c>
      <c r="L6" s="274">
        <v>42643</v>
      </c>
      <c r="M6" s="274">
        <v>42674</v>
      </c>
      <c r="N6" s="274">
        <v>42704</v>
      </c>
      <c r="O6" s="274">
        <v>42735</v>
      </c>
      <c r="P6" s="274">
        <v>42736</v>
      </c>
      <c r="Q6" s="274">
        <v>42767</v>
      </c>
      <c r="R6" s="274">
        <v>42795</v>
      </c>
      <c r="S6" s="274">
        <v>42826</v>
      </c>
      <c r="T6" s="274">
        <v>42856</v>
      </c>
      <c r="U6" s="274">
        <v>42887</v>
      </c>
      <c r="V6" s="274">
        <v>42917</v>
      </c>
      <c r="W6" s="274">
        <v>42948</v>
      </c>
      <c r="X6" s="274">
        <v>42979</v>
      </c>
      <c r="Y6" s="274">
        <v>43009</v>
      </c>
      <c r="Z6" s="274">
        <v>43040</v>
      </c>
      <c r="AA6" s="274">
        <v>43070</v>
      </c>
      <c r="AB6" s="274" t="s">
        <v>61</v>
      </c>
    </row>
    <row r="7" spans="2:28" x14ac:dyDescent="0.25">
      <c r="B7" s="275" t="s">
        <v>423</v>
      </c>
      <c r="C7" s="276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</row>
    <row r="8" spans="2:28" x14ac:dyDescent="0.25">
      <c r="B8" s="281" t="s">
        <v>438</v>
      </c>
      <c r="C8" s="295" t="s">
        <v>452</v>
      </c>
      <c r="D8" s="309">
        <v>0.66724652085539504</v>
      </c>
      <c r="E8" s="323">
        <v>0.64359773135192699</v>
      </c>
      <c r="F8" s="337">
        <v>0.64232027068209896</v>
      </c>
      <c r="G8" s="351">
        <v>0.55676767566742902</v>
      </c>
      <c r="H8" s="365">
        <v>0.63571686620123602</v>
      </c>
      <c r="I8" s="379">
        <v>0.68192462261150899</v>
      </c>
      <c r="J8" s="393">
        <v>0.64905108084296703</v>
      </c>
      <c r="K8" s="407">
        <v>0.68362319087616596</v>
      </c>
      <c r="L8" s="421">
        <v>0.66340912325107304</v>
      </c>
      <c r="M8" s="435">
        <v>0.61891939292463305</v>
      </c>
      <c r="N8" s="449">
        <v>0.53226673509551603</v>
      </c>
      <c r="O8" s="463">
        <v>0.533932587784125</v>
      </c>
      <c r="P8" s="477">
        <v>0.59765719355849001</v>
      </c>
      <c r="Q8" s="491">
        <v>0.57077762985830205</v>
      </c>
      <c r="R8" s="505">
        <v>0.614206693529746</v>
      </c>
      <c r="S8" s="519">
        <v>0.371498008542957</v>
      </c>
      <c r="T8" s="533">
        <v>-1.6391278009244899E-2</v>
      </c>
      <c r="U8" s="547">
        <v>4.0380152901935102E-4</v>
      </c>
      <c r="V8" s="561">
        <v>-1.4384994999999999E-3</v>
      </c>
      <c r="W8" s="575">
        <v>-9.1214409999999997E-4</v>
      </c>
      <c r="X8" s="279"/>
      <c r="Y8" s="279"/>
      <c r="Z8" s="279"/>
      <c r="AA8" s="279"/>
      <c r="AB8" s="589">
        <v>0.44230529709999999</v>
      </c>
    </row>
    <row r="9" spans="2:28" x14ac:dyDescent="0.25">
      <c r="B9" s="282" t="s">
        <v>439</v>
      </c>
      <c r="C9" s="296" t="s">
        <v>453</v>
      </c>
      <c r="D9" s="310">
        <v>0</v>
      </c>
      <c r="E9" s="324">
        <v>0</v>
      </c>
      <c r="F9" s="338">
        <v>0</v>
      </c>
      <c r="G9" s="352">
        <v>0</v>
      </c>
      <c r="H9" s="366">
        <v>0</v>
      </c>
      <c r="I9" s="380">
        <v>0</v>
      </c>
      <c r="J9" s="394">
        <v>0</v>
      </c>
      <c r="K9" s="408">
        <v>0</v>
      </c>
      <c r="L9" s="422">
        <v>0</v>
      </c>
      <c r="M9" s="436">
        <v>0</v>
      </c>
      <c r="N9" s="450">
        <v>0</v>
      </c>
      <c r="O9" s="464">
        <v>0</v>
      </c>
      <c r="P9" s="478">
        <v>0</v>
      </c>
      <c r="Q9" s="492">
        <v>0</v>
      </c>
      <c r="R9" s="506">
        <v>0.106412305339968</v>
      </c>
      <c r="S9" s="520">
        <v>0.41047055708497898</v>
      </c>
      <c r="T9" s="534">
        <v>0.55532337647696794</v>
      </c>
      <c r="U9" s="548">
        <v>0.70969505448765702</v>
      </c>
      <c r="V9" s="562">
        <v>0.66300455780000001</v>
      </c>
      <c r="W9" s="576">
        <v>0.66410692739999999</v>
      </c>
      <c r="X9" s="279"/>
      <c r="Y9" s="279"/>
      <c r="Z9" s="279"/>
      <c r="AA9" s="279"/>
      <c r="AB9" s="590">
        <v>0.19129924870000001</v>
      </c>
    </row>
    <row r="10" spans="2:28" x14ac:dyDescent="0.25">
      <c r="B10" s="283" t="s">
        <v>440</v>
      </c>
      <c r="C10" s="297" t="s">
        <v>454</v>
      </c>
      <c r="D10" s="311">
        <v>5.6446246519687E-2</v>
      </c>
      <c r="E10" s="325">
        <v>4.5237554682740398E-2</v>
      </c>
      <c r="F10" s="339">
        <v>4.9555469371022703E-2</v>
      </c>
      <c r="G10" s="353">
        <v>9.1083352435644402E-2</v>
      </c>
      <c r="H10" s="367">
        <v>5.1644938777103501E-2</v>
      </c>
      <c r="I10" s="381">
        <v>4.1701152565331197E-2</v>
      </c>
      <c r="J10" s="395">
        <v>7.65378333188617E-2</v>
      </c>
      <c r="K10" s="409">
        <v>6.8261778592992498E-2</v>
      </c>
      <c r="L10" s="423">
        <v>6.4436151138658901E-2</v>
      </c>
      <c r="M10" s="437">
        <v>6.7270207803377405E-2</v>
      </c>
      <c r="N10" s="451">
        <v>0.11050157140667501</v>
      </c>
      <c r="O10" s="465">
        <v>0.11013376693733599</v>
      </c>
      <c r="P10" s="479">
        <v>6.2694124014087901E-2</v>
      </c>
      <c r="Q10" s="493">
        <v>6.9819378755618097E-2</v>
      </c>
      <c r="R10" s="507">
        <v>5.4989507599633301E-2</v>
      </c>
      <c r="S10" s="521">
        <v>6.4691585557426198E-2</v>
      </c>
      <c r="T10" s="535">
        <v>0.20948094392935801</v>
      </c>
      <c r="U10" s="549">
        <v>7.71061514388557E-2</v>
      </c>
      <c r="V10" s="563">
        <v>9.0684994599999999E-2</v>
      </c>
      <c r="W10" s="577">
        <v>0.1039608823</v>
      </c>
      <c r="X10" s="279"/>
      <c r="Y10" s="279"/>
      <c r="Z10" s="279"/>
      <c r="AA10" s="279"/>
      <c r="AB10" s="591">
        <v>8.4897999700000004E-2</v>
      </c>
    </row>
    <row r="11" spans="2:28" x14ac:dyDescent="0.25">
      <c r="B11" s="284" t="s">
        <v>441</v>
      </c>
      <c r="C11" s="298" t="s">
        <v>455</v>
      </c>
      <c r="D11" s="312">
        <v>-6.20020508969849E-4</v>
      </c>
      <c r="E11" s="326">
        <v>2.6852145159265602E-2</v>
      </c>
      <c r="F11" s="340">
        <v>4.1917070990631397E-2</v>
      </c>
      <c r="G11" s="354">
        <v>0.113883682827011</v>
      </c>
      <c r="H11" s="368">
        <v>3.0678242545243199E-2</v>
      </c>
      <c r="I11" s="382">
        <v>4.2281739298700202E-2</v>
      </c>
      <c r="J11" s="396">
        <v>4.4056634810679701E-2</v>
      </c>
      <c r="K11" s="410">
        <v>4.7523371003371701E-2</v>
      </c>
      <c r="L11" s="424">
        <v>6.5473522159592401E-2</v>
      </c>
      <c r="M11" s="438">
        <v>0.10654802433893</v>
      </c>
      <c r="N11" s="452">
        <v>0.180262056650519</v>
      </c>
      <c r="O11" s="466">
        <v>0.174377248442565</v>
      </c>
      <c r="P11" s="480">
        <v>0.15835435703372</v>
      </c>
      <c r="Q11" s="494">
        <v>0.193666970624953</v>
      </c>
      <c r="R11" s="508">
        <v>6.4249291794582802E-2</v>
      </c>
      <c r="S11" s="522">
        <v>2.54622467997502E-3</v>
      </c>
      <c r="T11" s="536">
        <v>8.9700487608681805E-3</v>
      </c>
      <c r="U11" s="550">
        <v>2.41344276796365E-2</v>
      </c>
      <c r="V11" s="564">
        <v>1.8430763700000002E-2</v>
      </c>
      <c r="W11" s="578">
        <v>1.4015578399999999E-2</v>
      </c>
      <c r="X11" s="279"/>
      <c r="Y11" s="279"/>
      <c r="Z11" s="279"/>
      <c r="AA11" s="279"/>
      <c r="AB11" s="592">
        <v>7.5403943400000006E-2</v>
      </c>
    </row>
    <row r="12" spans="2:28" x14ac:dyDescent="0.25">
      <c r="B12" s="285" t="s">
        <v>442</v>
      </c>
      <c r="C12" s="299" t="s">
        <v>33</v>
      </c>
      <c r="D12" s="313">
        <v>0.14346495657324901</v>
      </c>
      <c r="E12" s="327">
        <v>0.108364922803976</v>
      </c>
      <c r="F12" s="341">
        <v>0.118135163544902</v>
      </c>
      <c r="G12" s="355">
        <v>7.0910404309935296E-2</v>
      </c>
      <c r="H12" s="369">
        <v>0.112037639519009</v>
      </c>
      <c r="I12" s="383">
        <v>0.104247723646122</v>
      </c>
      <c r="J12" s="397">
        <v>9.1129551553008503E-2</v>
      </c>
      <c r="K12" s="411">
        <v>9.8722239806658896E-2</v>
      </c>
      <c r="L12" s="425">
        <v>8.1179918723030403E-2</v>
      </c>
      <c r="M12" s="439">
        <v>6.3933610441726699E-2</v>
      </c>
      <c r="N12" s="453">
        <v>6.3855381004460504E-2</v>
      </c>
      <c r="O12" s="467">
        <v>5.6300777531305003E-2</v>
      </c>
      <c r="P12" s="481">
        <v>6.0121026752775003E-2</v>
      </c>
      <c r="Q12" s="495">
        <v>5.83459768310199E-2</v>
      </c>
      <c r="R12" s="509">
        <v>5.6894906928611502E-2</v>
      </c>
      <c r="S12" s="523">
        <v>5.1889219423753297E-2</v>
      </c>
      <c r="T12" s="537">
        <v>6.7859023854187794E-2</v>
      </c>
      <c r="U12" s="551">
        <v>4.6696954247394201E-2</v>
      </c>
      <c r="V12" s="565">
        <v>6.2871197099999998E-2</v>
      </c>
      <c r="W12" s="579">
        <v>6.0387454299999997E-2</v>
      </c>
      <c r="X12" s="279"/>
      <c r="Y12" s="279"/>
      <c r="Z12" s="279"/>
      <c r="AA12" s="279"/>
      <c r="AB12" s="593">
        <v>7.1560321400000002E-2</v>
      </c>
    </row>
    <row r="13" spans="2:28" x14ac:dyDescent="0.25">
      <c r="B13" s="286" t="s">
        <v>443</v>
      </c>
      <c r="C13" s="300" t="s">
        <v>456</v>
      </c>
      <c r="D13" s="314">
        <v>2.9826180054423199E-2</v>
      </c>
      <c r="E13" s="328">
        <v>3.5190080992133103E-2</v>
      </c>
      <c r="F13" s="342">
        <v>1.9645578361953901E-2</v>
      </c>
      <c r="G13" s="356">
        <v>4.7194135530548097E-2</v>
      </c>
      <c r="H13" s="370">
        <v>2.37201628310354E-2</v>
      </c>
      <c r="I13" s="384">
        <v>1.7969186668725101E-2</v>
      </c>
      <c r="J13" s="398">
        <v>1.51985930792544E-2</v>
      </c>
      <c r="K13" s="412">
        <v>1.47513385387242E-2</v>
      </c>
      <c r="L13" s="426">
        <v>1.6482396563927099E-2</v>
      </c>
      <c r="M13" s="440">
        <v>1.9761296866483001E-2</v>
      </c>
      <c r="N13" s="454">
        <v>1.5118345386346901E-2</v>
      </c>
      <c r="O13" s="468">
        <v>1.06437116134886E-2</v>
      </c>
      <c r="P13" s="482">
        <v>1.6753282582528301E-2</v>
      </c>
      <c r="Q13" s="496">
        <v>1.34481094277177E-2</v>
      </c>
      <c r="R13" s="510">
        <v>1.17452453735913E-2</v>
      </c>
      <c r="S13" s="524">
        <v>9.5301608105517101E-3</v>
      </c>
      <c r="T13" s="538">
        <v>1.94506048831922E-2</v>
      </c>
      <c r="U13" s="552">
        <v>8.5029728446654705E-3</v>
      </c>
      <c r="V13" s="566">
        <v>1.3563271599999999E-2</v>
      </c>
      <c r="W13" s="580">
        <v>1.27147956E-2</v>
      </c>
      <c r="X13" s="279"/>
      <c r="Y13" s="279"/>
      <c r="Z13" s="279"/>
      <c r="AA13" s="279"/>
      <c r="AB13" s="594">
        <v>1.6227782900000001E-2</v>
      </c>
    </row>
    <row r="14" spans="2:28" x14ac:dyDescent="0.25">
      <c r="B14" s="287" t="s">
        <v>444</v>
      </c>
      <c r="C14" s="301" t="s">
        <v>456</v>
      </c>
      <c r="D14" s="315">
        <v>7.9513735674196402E-3</v>
      </c>
      <c r="E14" s="329">
        <v>1.0048780565721499E-2</v>
      </c>
      <c r="F14" s="343">
        <v>1.18451500694192E-2</v>
      </c>
      <c r="G14" s="357">
        <v>1.79656708211316E-2</v>
      </c>
      <c r="H14" s="371">
        <v>2.4857388580594001E-2</v>
      </c>
      <c r="I14" s="385">
        <v>1.5967380145939899E-2</v>
      </c>
      <c r="J14" s="399">
        <v>3.0773092714043299E-2</v>
      </c>
      <c r="K14" s="413">
        <v>9.1716047751524005E-3</v>
      </c>
      <c r="L14" s="427">
        <v>1.5790421781521801E-2</v>
      </c>
      <c r="M14" s="441">
        <v>1.4668734693324101E-2</v>
      </c>
      <c r="N14" s="455">
        <v>1.07156944164556E-2</v>
      </c>
      <c r="O14" s="469">
        <v>1.0997912842156E-2</v>
      </c>
      <c r="P14" s="483">
        <v>1.2418435579182501E-2</v>
      </c>
      <c r="Q14" s="497">
        <v>1.13262772919429E-2</v>
      </c>
      <c r="R14" s="511">
        <v>1.23994738061434E-2</v>
      </c>
      <c r="S14" s="525">
        <v>6.4122170977014897E-3</v>
      </c>
      <c r="T14" s="539">
        <v>1.2120602210562201E-2</v>
      </c>
      <c r="U14" s="553">
        <v>1.3208043485588E-2</v>
      </c>
      <c r="V14" s="567">
        <v>1.04626341E-2</v>
      </c>
      <c r="W14" s="581">
        <v>9.8262288999999992E-3</v>
      </c>
      <c r="X14" s="279"/>
      <c r="Y14" s="279"/>
      <c r="Z14" s="279"/>
      <c r="AA14" s="279"/>
      <c r="AB14" s="595">
        <v>1.3011738700000001E-2</v>
      </c>
    </row>
    <row r="15" spans="2:28" x14ac:dyDescent="0.25">
      <c r="B15" s="288" t="s">
        <v>445</v>
      </c>
      <c r="C15" s="302" t="s">
        <v>454</v>
      </c>
      <c r="D15" s="316">
        <v>-9.9234438244673196E-5</v>
      </c>
      <c r="E15" s="330">
        <v>2.80273889078103E-3</v>
      </c>
      <c r="F15" s="344">
        <v>4.1172388652043904E-3</v>
      </c>
      <c r="G15" s="358">
        <v>1.71531458775009E-2</v>
      </c>
      <c r="H15" s="372">
        <v>2.24971221265798E-2</v>
      </c>
      <c r="I15" s="386">
        <v>7.8100689575690101E-3</v>
      </c>
      <c r="J15" s="400">
        <v>9.1412397746053406E-3</v>
      </c>
      <c r="K15" s="414">
        <v>8.4527094749810398E-3</v>
      </c>
      <c r="L15" s="428">
        <v>1.83307882851723E-2</v>
      </c>
      <c r="M15" s="442">
        <v>1.3871114984562101E-2</v>
      </c>
      <c r="N15" s="456">
        <v>1.1288094895094299E-2</v>
      </c>
      <c r="O15" s="470">
        <v>2.3761359092586899E-2</v>
      </c>
      <c r="P15" s="484">
        <v>8.5630229743418693E-3</v>
      </c>
      <c r="Q15" s="498">
        <v>6.7505937904762201E-3</v>
      </c>
      <c r="R15" s="512">
        <v>9.0345814553722606E-3</v>
      </c>
      <c r="S15" s="526">
        <v>7.9365733440233902E-3</v>
      </c>
      <c r="T15" s="540">
        <v>1.9210175436345001E-2</v>
      </c>
      <c r="U15" s="554">
        <v>1.0251552179871899E-2</v>
      </c>
      <c r="V15" s="568">
        <v>9.4197130999999993E-3</v>
      </c>
      <c r="W15" s="582">
        <v>6.5468323000000004E-3</v>
      </c>
      <c r="X15" s="279"/>
      <c r="Y15" s="279"/>
      <c r="Z15" s="279"/>
      <c r="AA15" s="279"/>
      <c r="AB15" s="596">
        <v>1.2262477799999999E-2</v>
      </c>
    </row>
    <row r="16" spans="2:28" x14ac:dyDescent="0.25">
      <c r="B16" s="289" t="s">
        <v>446</v>
      </c>
      <c r="C16" s="303" t="s">
        <v>457</v>
      </c>
      <c r="D16" s="317">
        <v>1.1188799750122399E-2</v>
      </c>
      <c r="E16" s="331">
        <v>1.85142093263981E-2</v>
      </c>
      <c r="F16" s="345">
        <v>1.23987839595126E-2</v>
      </c>
      <c r="G16" s="359">
        <v>1.6031806993037599E-2</v>
      </c>
      <c r="H16" s="373">
        <v>1.12186714587594E-2</v>
      </c>
      <c r="I16" s="387">
        <v>9.7384573319854503E-3</v>
      </c>
      <c r="J16" s="401">
        <v>1.0883231135751599E-2</v>
      </c>
      <c r="K16" s="415">
        <v>1.3506259970508999E-2</v>
      </c>
      <c r="L16" s="429">
        <v>9.5004146324474594E-3</v>
      </c>
      <c r="M16" s="443">
        <v>1.63635301318736E-2</v>
      </c>
      <c r="N16" s="457">
        <v>7.1324101958070898E-3</v>
      </c>
      <c r="O16" s="471">
        <v>8.6465787035794606E-3</v>
      </c>
      <c r="P16" s="485">
        <v>9.9900113931997696E-3</v>
      </c>
      <c r="Q16" s="499">
        <v>7.0937218335127804E-3</v>
      </c>
      <c r="R16" s="513">
        <v>5.4691271789485399E-3</v>
      </c>
      <c r="S16" s="527">
        <v>4.9032889653324802E-3</v>
      </c>
      <c r="T16" s="541">
        <v>5.2493292127573704E-3</v>
      </c>
      <c r="U16" s="555">
        <v>1.0581836711298601E-2</v>
      </c>
      <c r="V16" s="569">
        <v>1.7376759799999999E-2</v>
      </c>
      <c r="W16" s="583">
        <v>1.3488032400000001E-2</v>
      </c>
      <c r="X16" s="279"/>
      <c r="Y16" s="279"/>
      <c r="Z16" s="279"/>
      <c r="AA16" s="279"/>
      <c r="AB16" s="597">
        <v>1.01975825E-2</v>
      </c>
    </row>
    <row r="17" spans="2:28" x14ac:dyDescent="0.25">
      <c r="B17" s="290" t="s">
        <v>447</v>
      </c>
      <c r="C17" s="304" t="s">
        <v>458</v>
      </c>
      <c r="D17" s="318">
        <v>0</v>
      </c>
      <c r="E17" s="332">
        <v>0</v>
      </c>
      <c r="F17" s="346">
        <v>0</v>
      </c>
      <c r="G17" s="360">
        <v>3.23531716303662E-4</v>
      </c>
      <c r="H17" s="374">
        <v>1.3324760836100501E-3</v>
      </c>
      <c r="I17" s="388">
        <v>7.3494032759766005E-4</v>
      </c>
      <c r="J17" s="402">
        <v>1.5789941204376399E-3</v>
      </c>
      <c r="K17" s="416">
        <v>1.7552835947941799E-3</v>
      </c>
      <c r="L17" s="430">
        <v>6.1685762358948697E-4</v>
      </c>
      <c r="M17" s="444">
        <v>2.3580369526824299E-4</v>
      </c>
      <c r="N17" s="458">
        <v>5.9313451405368801E-4</v>
      </c>
      <c r="O17" s="472">
        <v>5.8137684958714097E-4</v>
      </c>
      <c r="P17" s="486">
        <v>0</v>
      </c>
      <c r="Q17" s="500">
        <v>1.8382033841058201E-4</v>
      </c>
      <c r="R17" s="514">
        <v>0</v>
      </c>
      <c r="S17" s="528">
        <v>1.54906075790473E-4</v>
      </c>
      <c r="T17" s="542">
        <v>1.77129719505188E-3</v>
      </c>
      <c r="U17" s="556">
        <v>1.1107552924367E-4</v>
      </c>
      <c r="V17" s="570">
        <v>1.4685598E-3</v>
      </c>
      <c r="W17" s="584">
        <v>1.5032938E-3</v>
      </c>
      <c r="X17" s="279"/>
      <c r="Y17" s="279"/>
      <c r="Z17" s="279"/>
      <c r="AA17" s="279"/>
      <c r="AB17" s="598">
        <v>6.7149530000000003E-4</v>
      </c>
    </row>
    <row r="18" spans="2:28" x14ac:dyDescent="0.25">
      <c r="B18" s="291" t="s">
        <v>448</v>
      </c>
      <c r="C18" s="305" t="s">
        <v>459</v>
      </c>
      <c r="D18" s="319">
        <v>2.9965061532751399E-3</v>
      </c>
      <c r="E18" s="333">
        <v>0</v>
      </c>
      <c r="F18" s="347">
        <v>2.88488715211909E-4</v>
      </c>
      <c r="G18" s="361">
        <v>0</v>
      </c>
      <c r="H18" s="375">
        <v>3.8808534652458901E-4</v>
      </c>
      <c r="I18" s="389">
        <v>2.2867286974136001E-4</v>
      </c>
      <c r="J18" s="403">
        <v>2.00681189858533E-4</v>
      </c>
      <c r="K18" s="417">
        <v>3.4436406457708299E-4</v>
      </c>
      <c r="L18" s="431">
        <v>3.4918776947516299E-4</v>
      </c>
      <c r="M18" s="445">
        <v>5.1208785577069502E-4</v>
      </c>
      <c r="N18" s="459">
        <v>2.18922409849129E-4</v>
      </c>
      <c r="O18" s="473">
        <v>2.34434523782326E-4</v>
      </c>
      <c r="P18" s="487">
        <v>4.9071015869130304E-4</v>
      </c>
      <c r="Q18" s="501">
        <v>8.6817205652037297E-4</v>
      </c>
      <c r="R18" s="515">
        <v>1.4511399079431E-3</v>
      </c>
      <c r="S18" s="529">
        <v>-1.8177833502997E-4</v>
      </c>
      <c r="T18" s="543">
        <v>1.6484009974030301E-4</v>
      </c>
      <c r="U18" s="557">
        <v>3.01534963681003E-4</v>
      </c>
      <c r="V18" s="571">
        <v>9.1287189999999998E-4</v>
      </c>
      <c r="W18" s="585">
        <v>0</v>
      </c>
      <c r="X18" s="279"/>
      <c r="Y18" s="279"/>
      <c r="Z18" s="279"/>
      <c r="AA18" s="279"/>
      <c r="AB18" s="599">
        <v>4.1231489999999998E-4</v>
      </c>
    </row>
    <row r="19" spans="2:28" x14ac:dyDescent="0.25">
      <c r="B19" s="292" t="s">
        <v>449</v>
      </c>
      <c r="C19" s="306" t="s">
        <v>460</v>
      </c>
      <c r="D19" s="320">
        <v>0</v>
      </c>
      <c r="E19" s="334">
        <v>3.5314669753021602E-4</v>
      </c>
      <c r="F19" s="348">
        <v>2.9138471833561397E-4</v>
      </c>
      <c r="G19" s="362">
        <v>0</v>
      </c>
      <c r="H19" s="376">
        <v>6.2571036649983105E-4</v>
      </c>
      <c r="I19" s="390">
        <v>1.69981036016392E-4</v>
      </c>
      <c r="J19" s="404">
        <v>2.7135108919274301E-4</v>
      </c>
      <c r="K19" s="418">
        <v>3.1912534917872599E-4</v>
      </c>
      <c r="L19" s="432">
        <v>5.7584385872176799E-4</v>
      </c>
      <c r="M19" s="446">
        <v>1.32927478448888E-3</v>
      </c>
      <c r="N19" s="460">
        <v>3.2566937667825901E-4</v>
      </c>
      <c r="O19" s="474">
        <v>1.7954101801429101E-4</v>
      </c>
      <c r="P19" s="488">
        <v>9.9218886344278E-5</v>
      </c>
      <c r="Q19" s="502">
        <v>3.5623888401498203E-4</v>
      </c>
      <c r="R19" s="516">
        <v>0</v>
      </c>
      <c r="S19" s="530">
        <v>0</v>
      </c>
      <c r="T19" s="544">
        <v>6.4844632843046295E-4</v>
      </c>
      <c r="U19" s="558">
        <v>0</v>
      </c>
      <c r="V19" s="572">
        <v>0</v>
      </c>
      <c r="W19" s="586">
        <v>0</v>
      </c>
      <c r="X19" s="279"/>
      <c r="Y19" s="279"/>
      <c r="Z19" s="279"/>
      <c r="AA19" s="279"/>
      <c r="AB19" s="600">
        <v>2.6722820000000001E-4</v>
      </c>
    </row>
    <row r="20" spans="2:28" x14ac:dyDescent="0.25">
      <c r="B20" s="293" t="s">
        <v>450</v>
      </c>
      <c r="C20" s="307" t="s">
        <v>461</v>
      </c>
      <c r="D20" s="321">
        <v>7.5181381313781397E-4</v>
      </c>
      <c r="E20" s="335">
        <v>1.1719765607592001E-3</v>
      </c>
      <c r="F20" s="349">
        <v>4.2030073617569497E-4</v>
      </c>
      <c r="G20" s="363">
        <v>2.40120182631385E-4</v>
      </c>
      <c r="H20" s="377">
        <v>0</v>
      </c>
      <c r="I20" s="391">
        <v>3.2414491926730801E-4</v>
      </c>
      <c r="J20" s="405">
        <v>-1.75825110224718E-4</v>
      </c>
      <c r="K20" s="419">
        <v>4.8565692279599402E-4</v>
      </c>
      <c r="L20" s="433">
        <v>8.3087527634603895E-5</v>
      </c>
      <c r="M20" s="447">
        <v>8.5223343987539198E-5</v>
      </c>
      <c r="N20" s="461">
        <v>0</v>
      </c>
      <c r="O20" s="475">
        <v>6.2588565884211605E-5</v>
      </c>
      <c r="P20" s="489">
        <v>1.50213414245171E-4</v>
      </c>
      <c r="Q20" s="503">
        <v>0</v>
      </c>
      <c r="R20" s="517">
        <v>4.8639885490841801E-4</v>
      </c>
      <c r="S20" s="531">
        <v>0</v>
      </c>
      <c r="T20" s="545">
        <v>4.9239393720371203E-4</v>
      </c>
      <c r="U20" s="559">
        <v>4.3012519068955198E-5</v>
      </c>
      <c r="V20" s="573">
        <v>2.5869070000000003E-4</v>
      </c>
      <c r="W20" s="587">
        <v>2.9441899999999997E-4</v>
      </c>
      <c r="X20" s="279"/>
      <c r="Y20" s="279"/>
      <c r="Z20" s="279"/>
      <c r="AA20" s="279"/>
      <c r="AB20" s="601">
        <v>2.0401419999999999E-4</v>
      </c>
    </row>
    <row r="21" spans="2:28" x14ac:dyDescent="0.25">
      <c r="B21" s="294" t="s">
        <v>451</v>
      </c>
      <c r="C21" s="308" t="s">
        <v>462</v>
      </c>
      <c r="D21" s="322"/>
      <c r="E21" s="336"/>
      <c r="F21" s="350"/>
      <c r="G21" s="364"/>
      <c r="H21" s="378"/>
      <c r="I21" s="392"/>
      <c r="J21" s="406"/>
      <c r="K21" s="420"/>
      <c r="L21" s="434"/>
      <c r="M21" s="448"/>
      <c r="N21" s="462"/>
      <c r="O21" s="476"/>
      <c r="P21" s="490"/>
      <c r="Q21" s="504"/>
      <c r="R21" s="518"/>
      <c r="S21" s="532"/>
      <c r="T21" s="546"/>
      <c r="U21" s="560"/>
      <c r="V21" s="574">
        <v>0</v>
      </c>
      <c r="W21" s="588">
        <v>0</v>
      </c>
      <c r="X21" s="279"/>
      <c r="Y21" s="279"/>
      <c r="Z21" s="279"/>
      <c r="AA21" s="279"/>
      <c r="AB21" s="602">
        <v>0</v>
      </c>
    </row>
    <row r="22" spans="2:28" x14ac:dyDescent="0.25">
      <c r="B22" s="277"/>
      <c r="C22" s="278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</row>
    <row r="23" spans="2:28" x14ac:dyDescent="0.25">
      <c r="B23" s="603" t="s">
        <v>463</v>
      </c>
      <c r="C23" s="606" t="s">
        <v>33</v>
      </c>
      <c r="D23" s="609">
        <v>0.91915314233949474</v>
      </c>
      <c r="E23" s="612">
        <v>0.89213328703123218</v>
      </c>
      <c r="F23" s="615">
        <v>0.90093490001446841</v>
      </c>
      <c r="G23" s="618">
        <v>0.93155352636117295</v>
      </c>
      <c r="H23" s="621">
        <v>0.91471730383619476</v>
      </c>
      <c r="I23" s="624">
        <v>0.92309807037850455</v>
      </c>
      <c r="J23" s="627">
        <v>0.92864645851843575</v>
      </c>
      <c r="K23" s="630">
        <v>0.94691692296990171</v>
      </c>
      <c r="L23" s="633">
        <v>0.93622771331484445</v>
      </c>
      <c r="M23" s="636">
        <v>0.92349830186442528</v>
      </c>
      <c r="N23" s="639">
        <v>0.93227801535145549</v>
      </c>
      <c r="O23" s="642">
        <v>0.92985188390440987</v>
      </c>
      <c r="P23" s="645">
        <v>0.92729159634760605</v>
      </c>
      <c r="Q23" s="648">
        <v>0.93263688969248859</v>
      </c>
      <c r="R23" s="651">
        <v>0.93733867176944863</v>
      </c>
      <c r="S23" s="654">
        <v>0.92985096324746008</v>
      </c>
      <c r="T23" s="657">
        <v>0.88434980431542021</v>
      </c>
      <c r="U23" s="660">
        <v>0.90103641761598041</v>
      </c>
      <c r="V23" s="663">
        <v>0.88701551469999995</v>
      </c>
      <c r="W23" s="666">
        <v>0.88593230030000003</v>
      </c>
      <c r="X23" s="279"/>
      <c r="Y23" s="279"/>
      <c r="Z23" s="279"/>
      <c r="AA23" s="279"/>
      <c r="AB23" s="669">
        <v>0.91872144480000006</v>
      </c>
    </row>
    <row r="24" spans="2:28" x14ac:dyDescent="0.25">
      <c r="B24" s="604" t="s">
        <v>464</v>
      </c>
      <c r="C24" s="607" t="s">
        <v>33</v>
      </c>
      <c r="D24" s="610">
        <v>6.4239888739033205E-2</v>
      </c>
      <c r="E24" s="613">
        <v>6.7871905619221698E-2</v>
      </c>
      <c r="F24" s="616">
        <v>7.5575004345467295E-2</v>
      </c>
      <c r="G24" s="619">
        <v>6.7606652732758704E-2</v>
      </c>
      <c r="H24" s="622">
        <v>8.5019852344998301E-2</v>
      </c>
      <c r="I24" s="625">
        <v>7.5129981662062501E-2</v>
      </c>
      <c r="J24" s="628">
        <v>7.0860418185880694E-2</v>
      </c>
      <c r="K24" s="631">
        <v>5.2426995995488501E-2</v>
      </c>
      <c r="L24" s="634">
        <v>6.2740827190968004E-2</v>
      </c>
      <c r="M24" s="637">
        <v>7.5811236998267806E-2</v>
      </c>
      <c r="N24" s="640">
        <v>6.7490735482289899E-2</v>
      </c>
      <c r="O24" s="643">
        <v>6.9980818634764894E-2</v>
      </c>
      <c r="P24" s="646">
        <v>7.2708403652394199E-2</v>
      </c>
      <c r="Q24" s="649">
        <v>6.7001768693953398E-2</v>
      </c>
      <c r="R24" s="652">
        <v>6.2493917180532703E-2</v>
      </c>
      <c r="S24" s="655">
        <v>6.9434265903583106E-2</v>
      </c>
      <c r="T24" s="658">
        <v>0.115650195684581</v>
      </c>
      <c r="U24" s="661">
        <v>9.8963582384020005E-2</v>
      </c>
      <c r="V24" s="664">
        <v>0.11298448530000001</v>
      </c>
      <c r="W24" s="667">
        <v>0.1140676997</v>
      </c>
      <c r="X24" s="279"/>
      <c r="Y24" s="279"/>
      <c r="Z24" s="279"/>
      <c r="AA24" s="279"/>
      <c r="AB24" s="670">
        <v>7.9048044200000001E-2</v>
      </c>
    </row>
    <row r="25" spans="2:28" x14ac:dyDescent="0.25">
      <c r="B25" s="605" t="s">
        <v>465</v>
      </c>
      <c r="C25" s="608" t="s">
        <v>33</v>
      </c>
      <c r="D25" s="611">
        <v>1.6606968921471999E-2</v>
      </c>
      <c r="E25" s="614">
        <v>3.9994807349546198E-2</v>
      </c>
      <c r="F25" s="617">
        <v>2.34900956400644E-2</v>
      </c>
      <c r="G25" s="620">
        <v>8.3982090606840197E-4</v>
      </c>
      <c r="H25" s="623">
        <v>2.6284381880669602E-4</v>
      </c>
      <c r="I25" s="626">
        <v>1.7719479594331599E-3</v>
      </c>
      <c r="J25" s="629">
        <v>4.9312329568425804E-4</v>
      </c>
      <c r="K25" s="632">
        <v>6.5608103460902797E-4</v>
      </c>
      <c r="L25" s="635">
        <v>1.03145949418816E-3</v>
      </c>
      <c r="M25" s="638">
        <v>6.9046113730764503E-4</v>
      </c>
      <c r="N25" s="641">
        <v>2.31249166253668E-4</v>
      </c>
      <c r="O25" s="644">
        <v>1.6729746082539399E-4</v>
      </c>
      <c r="P25" s="647">
        <v>0</v>
      </c>
      <c r="Q25" s="650">
        <v>3.6134161355779202E-4</v>
      </c>
      <c r="R25" s="653">
        <v>1.67411050018672E-4</v>
      </c>
      <c r="S25" s="656">
        <v>7.1477084895755398E-4</v>
      </c>
      <c r="T25" s="659">
        <v>0</v>
      </c>
      <c r="U25" s="662">
        <v>0</v>
      </c>
      <c r="V25" s="665">
        <v>0</v>
      </c>
      <c r="W25" s="668"/>
      <c r="X25" s="60"/>
      <c r="Y25" s="60"/>
      <c r="Z25" s="60"/>
      <c r="AA25" s="60"/>
      <c r="AB25" s="671">
        <v>2.2305112000000002E-3</v>
      </c>
    </row>
    <row r="26" spans="2:28" x14ac:dyDescent="0.25">
      <c r="B26" s="672" t="s">
        <v>466</v>
      </c>
      <c r="C26" s="673" t="s">
        <v>33</v>
      </c>
      <c r="D26" s="674">
        <v>1</v>
      </c>
      <c r="E26" s="675">
        <v>1</v>
      </c>
      <c r="F26" s="676">
        <v>1</v>
      </c>
      <c r="G26" s="677">
        <v>1</v>
      </c>
      <c r="H26" s="678">
        <v>0.99999999999999978</v>
      </c>
      <c r="I26" s="679">
        <v>1.0000000000000002</v>
      </c>
      <c r="J26" s="680">
        <v>1.0000000000000007</v>
      </c>
      <c r="K26" s="681">
        <v>0.99999999999999922</v>
      </c>
      <c r="L26" s="682">
        <v>1.0000000000000007</v>
      </c>
      <c r="M26" s="683">
        <v>1.0000000000000007</v>
      </c>
      <c r="N26" s="684">
        <v>0.99999999999999911</v>
      </c>
      <c r="O26" s="685">
        <v>1.0000000000000002</v>
      </c>
      <c r="P26" s="686">
        <v>1.0000000000000002</v>
      </c>
      <c r="Q26" s="687">
        <v>0.99999999999999978</v>
      </c>
      <c r="R26" s="688">
        <v>1</v>
      </c>
      <c r="S26" s="689">
        <v>1.0000000000000007</v>
      </c>
      <c r="T26" s="690">
        <v>1.0000000000000011</v>
      </c>
      <c r="U26" s="691">
        <v>1.0000000000000004</v>
      </c>
      <c r="V26" s="692">
        <v>1</v>
      </c>
      <c r="W26" s="693">
        <v>1</v>
      </c>
      <c r="AB26" s="694">
        <v>1.0000000002</v>
      </c>
    </row>
    <row r="27" spans="2:28" x14ac:dyDescent="0.25">
      <c r="B27" s="695" t="s">
        <v>467</v>
      </c>
      <c r="C27" s="696" t="s">
        <v>33</v>
      </c>
      <c r="D27" s="697">
        <v>12838.285</v>
      </c>
      <c r="E27" s="698">
        <v>13773.312999999969</v>
      </c>
      <c r="F27" s="699">
        <v>34185.046000000002</v>
      </c>
      <c r="G27" s="700">
        <v>30847.053</v>
      </c>
      <c r="H27" s="701">
        <v>28153.601000000002</v>
      </c>
      <c r="I27" s="702">
        <v>42170.820000000094</v>
      </c>
      <c r="J27" s="703">
        <v>30013.258000000002</v>
      </c>
      <c r="K27" s="704">
        <v>31855.821</v>
      </c>
      <c r="L27" s="705">
        <v>49057.181000000099</v>
      </c>
      <c r="M27" s="706">
        <v>40118.116000000002</v>
      </c>
      <c r="N27" s="707">
        <v>51027.211000000098</v>
      </c>
      <c r="O27" s="708">
        <v>96296.744000000297</v>
      </c>
      <c r="P27" s="709">
        <v>25630.201000000001</v>
      </c>
      <c r="Q27" s="710">
        <v>40963.5</v>
      </c>
      <c r="R27" s="711">
        <v>57343.9</v>
      </c>
      <c r="S27" s="712">
        <v>51205.24</v>
      </c>
      <c r="T27" s="713">
        <v>53142.41</v>
      </c>
      <c r="U27" s="714">
        <v>58123.47</v>
      </c>
      <c r="V27" s="715">
        <v>45475.164000000004</v>
      </c>
      <c r="W27" s="716">
        <v>49745.432000000001</v>
      </c>
      <c r="AB27" s="716">
        <f>SUM(D27:W27)</f>
        <v>841965.76600000053</v>
      </c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0" zoomScaleNormal="80" workbookViewId="0">
      <pane xSplit="4" ySplit="7" topLeftCell="O8" activePane="bottomRight" state="frozen"/>
      <selection pane="topRight" activeCell="E1" sqref="E1"/>
      <selection pane="bottomLeft" activeCell="A8" sqref="A8"/>
      <selection pane="bottomRight" activeCell="D2" sqref="D2"/>
    </sheetView>
  </sheetViews>
  <sheetFormatPr defaultRowHeight="15" outlineLevelCol="1" x14ac:dyDescent="0.25"/>
  <cols>
    <col min="4" max="4" width="18.75" bestFit="1" customWidth="1" collapsed="1"/>
    <col min="29" max="32" width="0" hidden="1" customWidth="1" outlineLevel="1" collapsed="1"/>
    <col min="33" max="33" width="9" collapsed="1"/>
  </cols>
  <sheetData>
    <row r="1" spans="1:35" s="262" customFormat="1" ht="14.25" x14ac:dyDescent="0.2">
      <c r="A1" s="260" t="s">
        <v>402</v>
      </c>
      <c r="B1" s="260" t="s">
        <v>403</v>
      </c>
      <c r="C1" s="260" t="s">
        <v>404</v>
      </c>
      <c r="D1" s="260" t="s">
        <v>405</v>
      </c>
      <c r="E1" s="260" t="s">
        <v>251</v>
      </c>
      <c r="F1" s="261" t="s">
        <v>252</v>
      </c>
      <c r="G1" s="261" t="s">
        <v>50</v>
      </c>
      <c r="H1" s="261" t="s">
        <v>36</v>
      </c>
      <c r="I1" s="261" t="s">
        <v>37</v>
      </c>
      <c r="J1" s="261" t="s">
        <v>254</v>
      </c>
      <c r="K1" s="261" t="s">
        <v>285</v>
      </c>
      <c r="L1" s="260" t="s">
        <v>253</v>
      </c>
      <c r="M1" s="260" t="s">
        <v>406</v>
      </c>
      <c r="N1" s="260" t="s">
        <v>407</v>
      </c>
      <c r="O1" s="260" t="s">
        <v>408</v>
      </c>
      <c r="P1" s="261" t="s">
        <v>409</v>
      </c>
      <c r="Q1" s="261" t="s">
        <v>410</v>
      </c>
      <c r="R1" s="261" t="s">
        <v>411</v>
      </c>
      <c r="S1" s="261" t="s">
        <v>384</v>
      </c>
      <c r="T1" s="261" t="s">
        <v>385</v>
      </c>
      <c r="U1" s="261" t="s">
        <v>386</v>
      </c>
      <c r="V1" s="261" t="s">
        <v>387</v>
      </c>
      <c r="W1" s="261" t="s">
        <v>388</v>
      </c>
      <c r="X1" s="261" t="s">
        <v>389</v>
      </c>
      <c r="Y1" s="261" t="s">
        <v>390</v>
      </c>
      <c r="Z1" s="261" t="s">
        <v>391</v>
      </c>
      <c r="AA1" s="261" t="s">
        <v>392</v>
      </c>
      <c r="AB1" s="261" t="s">
        <v>396</v>
      </c>
      <c r="AC1" s="261" t="s">
        <v>397</v>
      </c>
      <c r="AD1" s="261" t="s">
        <v>398</v>
      </c>
      <c r="AE1" s="261" t="s">
        <v>399</v>
      </c>
      <c r="AF1" s="261" t="s">
        <v>400</v>
      </c>
      <c r="AG1" s="261" t="str">
        <f>TEXT(B2,"yyyymm") &amp; "_CASECOUNT"</f>
        <v>201708_CASECOUNT</v>
      </c>
      <c r="AH1" s="261" t="s">
        <v>293</v>
      </c>
      <c r="AI1" s="261" t="s">
        <v>412</v>
      </c>
    </row>
    <row r="2" spans="1:35" s="156" customFormat="1" ht="14.25" x14ac:dyDescent="0.2">
      <c r="A2" s="153"/>
      <c r="B2" s="180">
        <f>+Cover!$G$5</f>
        <v>42978</v>
      </c>
      <c r="C2" s="154"/>
      <c r="D2" s="155" t="s">
        <v>269</v>
      </c>
      <c r="E2" s="154"/>
    </row>
    <row r="3" spans="1:35" s="156" customFormat="1" ht="18" x14ac:dyDescent="0.25">
      <c r="A3" s="154"/>
      <c r="B3" s="157"/>
      <c r="C3" s="255"/>
      <c r="D3" s="154"/>
      <c r="E3" s="154"/>
    </row>
    <row r="4" spans="1:35" s="156" customFormat="1" ht="14.25" x14ac:dyDescent="0.2">
      <c r="A4" s="154"/>
      <c r="B4" s="158"/>
      <c r="C4" s="158"/>
      <c r="D4" s="154"/>
      <c r="E4" s="154"/>
    </row>
    <row r="5" spans="1:35" s="156" customFormat="1" x14ac:dyDescent="0.2">
      <c r="A5" s="159" t="s">
        <v>277</v>
      </c>
      <c r="B5" s="158"/>
      <c r="C5" s="158"/>
      <c r="D5" s="160" t="s">
        <v>278</v>
      </c>
      <c r="E5" s="161"/>
    </row>
    <row r="6" spans="1:35" s="156" customFormat="1" x14ac:dyDescent="0.25">
      <c r="E6" s="162" t="s">
        <v>279</v>
      </c>
      <c r="F6" s="163"/>
      <c r="G6" s="163"/>
      <c r="H6" s="163"/>
      <c r="I6" s="163"/>
      <c r="J6" s="163"/>
      <c r="K6" s="163"/>
      <c r="L6" s="164" t="s">
        <v>280</v>
      </c>
      <c r="M6" s="165"/>
      <c r="N6" s="165"/>
      <c r="O6" s="166" t="s">
        <v>281</v>
      </c>
      <c r="P6" s="167"/>
      <c r="Q6" s="167"/>
      <c r="R6" s="167"/>
      <c r="S6" s="162" t="s">
        <v>282</v>
      </c>
      <c r="T6" s="162"/>
      <c r="U6" s="168" t="s">
        <v>242</v>
      </c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</row>
    <row r="7" spans="1:35" s="156" customFormat="1" x14ac:dyDescent="0.25">
      <c r="A7" s="256" t="s">
        <v>235</v>
      </c>
      <c r="B7" s="256" t="s">
        <v>234</v>
      </c>
      <c r="C7" s="256" t="s">
        <v>283</v>
      </c>
      <c r="D7" s="256" t="s">
        <v>284</v>
      </c>
      <c r="E7" s="257" t="s">
        <v>251</v>
      </c>
      <c r="F7" s="258" t="s">
        <v>252</v>
      </c>
      <c r="G7" s="257" t="s">
        <v>50</v>
      </c>
      <c r="H7" s="259" t="s">
        <v>36</v>
      </c>
      <c r="I7" s="259" t="s">
        <v>37</v>
      </c>
      <c r="J7" s="258" t="s">
        <v>254</v>
      </c>
      <c r="K7" s="257" t="s">
        <v>285</v>
      </c>
      <c r="L7" s="257" t="s">
        <v>253</v>
      </c>
      <c r="M7" s="259" t="s">
        <v>286</v>
      </c>
      <c r="N7" s="258" t="s">
        <v>287</v>
      </c>
      <c r="O7" s="256" t="s">
        <v>288</v>
      </c>
      <c r="P7" s="256" t="s">
        <v>289</v>
      </c>
      <c r="Q7" s="256" t="s">
        <v>290</v>
      </c>
      <c r="R7" s="256" t="s">
        <v>291</v>
      </c>
      <c r="S7" s="257" t="s">
        <v>255</v>
      </c>
      <c r="T7" s="258" t="s">
        <v>256</v>
      </c>
      <c r="U7" s="256" t="s">
        <v>292</v>
      </c>
      <c r="V7" s="256" t="s">
        <v>257</v>
      </c>
      <c r="W7" s="256" t="s">
        <v>376</v>
      </c>
      <c r="X7" s="256" t="s">
        <v>377</v>
      </c>
      <c r="Y7" s="256" t="s">
        <v>378</v>
      </c>
      <c r="Z7" s="256" t="s">
        <v>379</v>
      </c>
      <c r="AA7" s="256" t="s">
        <v>380</v>
      </c>
      <c r="AB7" s="256" t="s">
        <v>432</v>
      </c>
      <c r="AC7" s="256" t="s">
        <v>433</v>
      </c>
      <c r="AD7" s="256" t="s">
        <v>434</v>
      </c>
      <c r="AE7" s="256" t="s">
        <v>435</v>
      </c>
      <c r="AF7" s="256" t="s">
        <v>436</v>
      </c>
      <c r="AG7" s="256" t="str">
        <f>TEXT(B2,"mmm") &amp; " Case"</f>
        <v>Aug Case</v>
      </c>
      <c r="AH7" s="256" t="s">
        <v>293</v>
      </c>
      <c r="AI7" s="256" t="s">
        <v>258</v>
      </c>
    </row>
    <row r="8" spans="1:35" x14ac:dyDescent="0.25">
      <c r="A8" s="717" t="s">
        <v>471</v>
      </c>
      <c r="B8" s="805" t="s">
        <v>702</v>
      </c>
      <c r="C8" s="893" t="s">
        <v>726</v>
      </c>
      <c r="D8" s="981" t="s">
        <v>814</v>
      </c>
      <c r="E8" s="1060">
        <v>159</v>
      </c>
      <c r="F8" s="1135">
        <v>162</v>
      </c>
      <c r="G8" s="1210">
        <v>0</v>
      </c>
      <c r="H8" s="1285">
        <v>131</v>
      </c>
      <c r="I8" s="1360">
        <v>5</v>
      </c>
      <c r="J8" s="1435">
        <v>26</v>
      </c>
      <c r="K8" s="1510">
        <v>15</v>
      </c>
      <c r="L8" s="1585">
        <v>42</v>
      </c>
      <c r="M8" s="1660">
        <v>40</v>
      </c>
      <c r="N8" s="1735">
        <v>2</v>
      </c>
      <c r="O8" s="1810">
        <v>11</v>
      </c>
      <c r="P8" s="1881">
        <v>0.42307692307692307</v>
      </c>
      <c r="Q8" s="1952">
        <v>4</v>
      </c>
      <c r="R8" s="2023">
        <v>1</v>
      </c>
      <c r="S8" s="2064">
        <v>43</v>
      </c>
      <c r="T8" s="2139">
        <v>0.26791277258566976</v>
      </c>
      <c r="W8" s="2327">
        <v>100.852</v>
      </c>
      <c r="X8" s="2389">
        <v>809.2</v>
      </c>
      <c r="Y8" s="2452">
        <v>611.02200000000005</v>
      </c>
      <c r="Z8" s="2517">
        <v>691.24599999999998</v>
      </c>
      <c r="AA8" s="2583">
        <v>978.71600000000001</v>
      </c>
      <c r="AB8" s="2654">
        <v>1063.5809999999999</v>
      </c>
      <c r="AG8" s="2729">
        <v>77</v>
      </c>
      <c r="AH8" s="2804">
        <v>13.812740259740259</v>
      </c>
      <c r="AI8" s="2879">
        <v>4254.6170000000002</v>
      </c>
    </row>
    <row r="9" spans="1:35" x14ac:dyDescent="0.25">
      <c r="A9" s="718" t="s">
        <v>471</v>
      </c>
      <c r="B9" s="806" t="s">
        <v>702</v>
      </c>
      <c r="C9" s="894" t="s">
        <v>727</v>
      </c>
      <c r="D9" s="982" t="s">
        <v>815</v>
      </c>
      <c r="E9" s="1061">
        <v>566</v>
      </c>
      <c r="F9" s="1136">
        <v>499</v>
      </c>
      <c r="G9" s="1211">
        <v>0</v>
      </c>
      <c r="H9" s="1286">
        <v>443</v>
      </c>
      <c r="I9" s="1361">
        <v>15</v>
      </c>
      <c r="J9" s="1436">
        <v>41</v>
      </c>
      <c r="K9" s="1511">
        <v>82</v>
      </c>
      <c r="L9" s="1586">
        <v>99</v>
      </c>
      <c r="M9" s="1661">
        <v>99</v>
      </c>
      <c r="N9" s="1736">
        <v>0</v>
      </c>
      <c r="O9" s="1811">
        <v>17</v>
      </c>
      <c r="P9" s="1882">
        <v>0.41463414634146339</v>
      </c>
      <c r="Q9" s="1953">
        <v>5</v>
      </c>
      <c r="R9" s="2024">
        <v>1</v>
      </c>
      <c r="S9" s="2065">
        <v>70</v>
      </c>
      <c r="T9" s="2140">
        <v>0.13145539906103287</v>
      </c>
      <c r="U9" s="2214">
        <v>901.29399999999998</v>
      </c>
      <c r="V9" s="2268">
        <v>1371.9459999999999</v>
      </c>
      <c r="W9" s="2328">
        <v>2876.96</v>
      </c>
      <c r="X9" s="2390">
        <v>2433.9949999999999</v>
      </c>
      <c r="Y9" s="2453">
        <v>1437.1189999999999</v>
      </c>
      <c r="Z9" s="2518">
        <v>2019.4960000000001</v>
      </c>
      <c r="AA9" s="2584">
        <v>1552.143</v>
      </c>
      <c r="AB9" s="2655">
        <v>1409.98</v>
      </c>
      <c r="AG9" s="2730">
        <v>112</v>
      </c>
      <c r="AH9" s="2805">
        <v>12.589107142857143</v>
      </c>
      <c r="AI9" s="2880">
        <v>14002.933000000001</v>
      </c>
    </row>
    <row r="10" spans="1:35" x14ac:dyDescent="0.25">
      <c r="A10" s="719" t="s">
        <v>471</v>
      </c>
      <c r="B10" s="807" t="s">
        <v>702</v>
      </c>
      <c r="C10" s="895" t="s">
        <v>728</v>
      </c>
      <c r="D10" s="983" t="s">
        <v>816</v>
      </c>
      <c r="E10" s="1062">
        <v>190</v>
      </c>
      <c r="F10" s="1137">
        <v>153</v>
      </c>
      <c r="G10" s="1212">
        <v>0</v>
      </c>
      <c r="H10" s="1287">
        <v>120</v>
      </c>
      <c r="I10" s="1362">
        <v>7</v>
      </c>
      <c r="J10" s="1437">
        <v>26</v>
      </c>
      <c r="K10" s="1512">
        <v>14</v>
      </c>
      <c r="L10" s="1587">
        <v>14</v>
      </c>
      <c r="M10" s="1662">
        <v>14</v>
      </c>
      <c r="N10" s="1737">
        <v>0</v>
      </c>
      <c r="O10" s="1812">
        <v>5</v>
      </c>
      <c r="P10" s="1883">
        <v>0.19230769230769232</v>
      </c>
      <c r="Q10" s="1954">
        <v>1</v>
      </c>
      <c r="R10" s="2025">
        <v>1</v>
      </c>
      <c r="S10" s="2066">
        <v>32</v>
      </c>
      <c r="T10" s="2141">
        <v>0.18658892128279883</v>
      </c>
      <c r="U10" s="2215">
        <v>362.863</v>
      </c>
      <c r="V10" s="2269">
        <v>667.52099999999996</v>
      </c>
      <c r="W10" s="2329">
        <v>1282.866</v>
      </c>
      <c r="X10" s="2391">
        <v>1087.7729999999999</v>
      </c>
      <c r="Y10" s="2454">
        <v>664.81</v>
      </c>
      <c r="Z10" s="2519">
        <v>991.96699999999998</v>
      </c>
      <c r="AA10" s="2585">
        <v>372.82</v>
      </c>
      <c r="AB10" s="2656">
        <v>517.56899999999996</v>
      </c>
      <c r="AG10" s="2731">
        <v>42</v>
      </c>
      <c r="AH10" s="2806">
        <v>12.323071428571428</v>
      </c>
      <c r="AI10" s="2881">
        <v>5948.1890000000003</v>
      </c>
    </row>
    <row r="11" spans="1:35" x14ac:dyDescent="0.25">
      <c r="A11" s="720" t="s">
        <v>471</v>
      </c>
      <c r="B11" s="808" t="s">
        <v>702</v>
      </c>
      <c r="C11" s="896" t="s">
        <v>729</v>
      </c>
      <c r="D11" s="984" t="s">
        <v>816</v>
      </c>
      <c r="E11" s="1063">
        <v>149</v>
      </c>
      <c r="F11" s="1138">
        <v>197</v>
      </c>
      <c r="G11" s="1213">
        <v>0</v>
      </c>
      <c r="H11" s="1288">
        <v>174</v>
      </c>
      <c r="I11" s="1363">
        <v>5</v>
      </c>
      <c r="J11" s="1438">
        <v>18</v>
      </c>
      <c r="K11" s="1513">
        <v>1</v>
      </c>
      <c r="L11" s="1588">
        <v>78</v>
      </c>
      <c r="M11" s="1663">
        <v>78</v>
      </c>
      <c r="N11" s="1738">
        <v>0</v>
      </c>
      <c r="O11" s="1813">
        <v>5</v>
      </c>
      <c r="P11" s="1884">
        <v>0.27777777777777779</v>
      </c>
      <c r="Q11" s="1955">
        <v>1</v>
      </c>
      <c r="R11" s="2026">
        <v>1</v>
      </c>
      <c r="S11" s="2067">
        <v>24</v>
      </c>
      <c r="T11" s="2142">
        <v>0.13872832369942195</v>
      </c>
      <c r="U11" s="2216">
        <v>383.71</v>
      </c>
      <c r="V11" s="2270">
        <v>394.50799999999998</v>
      </c>
      <c r="W11" s="2330">
        <v>481.86</v>
      </c>
      <c r="X11" s="2392">
        <v>389.72300000000001</v>
      </c>
      <c r="Y11" s="2455">
        <v>253.142</v>
      </c>
      <c r="Z11" s="2520">
        <v>340.40300000000002</v>
      </c>
      <c r="AA11" s="2586">
        <v>453.351</v>
      </c>
      <c r="AB11" s="2657">
        <v>311.25400000000002</v>
      </c>
      <c r="AG11" s="2732">
        <v>25</v>
      </c>
      <c r="AH11" s="2807">
        <v>12.45016</v>
      </c>
      <c r="AI11" s="2882">
        <v>3007.951</v>
      </c>
    </row>
    <row r="12" spans="1:35" x14ac:dyDescent="0.25">
      <c r="A12" s="721" t="s">
        <v>471</v>
      </c>
      <c r="B12" s="809" t="s">
        <v>703</v>
      </c>
      <c r="C12" s="897" t="s">
        <v>730</v>
      </c>
      <c r="D12" s="985" t="s">
        <v>817</v>
      </c>
      <c r="E12" s="1064">
        <v>262</v>
      </c>
      <c r="F12" s="1139">
        <v>244</v>
      </c>
      <c r="G12" s="1214">
        <v>0</v>
      </c>
      <c r="H12" s="1289">
        <v>200</v>
      </c>
      <c r="I12" s="1364">
        <v>9</v>
      </c>
      <c r="J12" s="1439">
        <v>35</v>
      </c>
      <c r="K12" s="1514">
        <v>7</v>
      </c>
      <c r="L12" s="1589">
        <v>20</v>
      </c>
      <c r="M12" s="1664">
        <v>20</v>
      </c>
      <c r="N12" s="1739">
        <v>0</v>
      </c>
      <c r="O12" s="1814">
        <v>6</v>
      </c>
      <c r="P12" s="1885">
        <v>0.17142857142857143</v>
      </c>
      <c r="Q12" s="1956">
        <v>4</v>
      </c>
      <c r="R12" s="2027">
        <v>1</v>
      </c>
      <c r="S12" s="2068">
        <v>24</v>
      </c>
      <c r="T12" s="2143">
        <v>9.4861660079051377E-2</v>
      </c>
      <c r="U12" s="2217">
        <v>512.09199999999998</v>
      </c>
      <c r="V12" s="2271">
        <v>813.197</v>
      </c>
      <c r="W12" s="2331">
        <v>1464.654</v>
      </c>
      <c r="X12" s="2393">
        <v>1108.2750000000001</v>
      </c>
      <c r="Y12" s="2456">
        <v>634.60799999999995</v>
      </c>
      <c r="Z12" s="2521">
        <v>1553.7190000000001</v>
      </c>
      <c r="AA12" s="2587">
        <v>693.10900000000004</v>
      </c>
      <c r="AB12" s="2658">
        <v>635.05600000000004</v>
      </c>
      <c r="AG12" s="2733">
        <v>48</v>
      </c>
      <c r="AH12" s="2808">
        <v>13.230333333333334</v>
      </c>
      <c r="AI12" s="2883">
        <v>7414.71</v>
      </c>
    </row>
    <row r="13" spans="1:35" x14ac:dyDescent="0.25">
      <c r="A13" s="722" t="s">
        <v>471</v>
      </c>
      <c r="B13" s="810" t="s">
        <v>703</v>
      </c>
      <c r="C13" s="898" t="s">
        <v>731</v>
      </c>
      <c r="D13" s="986" t="s">
        <v>818</v>
      </c>
      <c r="E13" s="1065">
        <v>204</v>
      </c>
      <c r="F13" s="1140">
        <v>195</v>
      </c>
      <c r="G13" s="1215">
        <v>0</v>
      </c>
      <c r="H13" s="1290">
        <v>160</v>
      </c>
      <c r="I13" s="1365">
        <v>5</v>
      </c>
      <c r="J13" s="1440">
        <v>30</v>
      </c>
      <c r="K13" s="1515">
        <v>0</v>
      </c>
      <c r="L13" s="1590">
        <v>31</v>
      </c>
      <c r="M13" s="1665">
        <v>31</v>
      </c>
      <c r="N13" s="1740">
        <v>0</v>
      </c>
      <c r="O13" s="1815">
        <v>11</v>
      </c>
      <c r="P13" s="1886">
        <v>0.36666666666666664</v>
      </c>
      <c r="Q13" s="1957">
        <v>4</v>
      </c>
      <c r="R13" s="2028">
        <v>1</v>
      </c>
      <c r="S13" s="2069">
        <v>57</v>
      </c>
      <c r="T13" s="2144">
        <v>0.2857142857142857</v>
      </c>
      <c r="U13" s="2218">
        <v>643.30899999999997</v>
      </c>
      <c r="V13" s="2272">
        <v>769.31399999999996</v>
      </c>
      <c r="W13" s="2332">
        <v>1065.951</v>
      </c>
      <c r="X13" s="2394">
        <v>1172.83</v>
      </c>
      <c r="Y13" s="2457">
        <v>1116.145</v>
      </c>
      <c r="Z13" s="2522">
        <v>907.3</v>
      </c>
      <c r="AA13" s="2588">
        <v>1071.6199999999999</v>
      </c>
      <c r="AB13" s="2659">
        <v>1276.027</v>
      </c>
      <c r="AG13" s="2734">
        <v>93</v>
      </c>
      <c r="AH13" s="2809">
        <v>13.720720430107527</v>
      </c>
      <c r="AI13" s="2884">
        <v>8022.4960000000001</v>
      </c>
    </row>
    <row r="14" spans="1:35" x14ac:dyDescent="0.25">
      <c r="A14" s="723" t="s">
        <v>471</v>
      </c>
      <c r="B14" s="811" t="s">
        <v>703</v>
      </c>
      <c r="C14" s="899" t="s">
        <v>732</v>
      </c>
    </row>
    <row r="15" spans="1:35" x14ac:dyDescent="0.25">
      <c r="A15" s="724" t="s">
        <v>470</v>
      </c>
      <c r="B15" s="812" t="s">
        <v>704</v>
      </c>
      <c r="C15" s="900" t="s">
        <v>733</v>
      </c>
      <c r="D15" s="987" t="s">
        <v>819</v>
      </c>
      <c r="E15" s="1066">
        <v>211</v>
      </c>
      <c r="F15" s="1141">
        <v>234</v>
      </c>
      <c r="G15" s="1216">
        <v>0</v>
      </c>
      <c r="H15" s="1291">
        <v>201</v>
      </c>
      <c r="I15" s="1366">
        <v>2</v>
      </c>
      <c r="J15" s="1441">
        <v>31</v>
      </c>
      <c r="K15" s="1516">
        <v>0</v>
      </c>
      <c r="L15" s="1591">
        <v>66</v>
      </c>
      <c r="M15" s="1666">
        <v>63</v>
      </c>
      <c r="N15" s="1741">
        <v>3</v>
      </c>
      <c r="O15" s="1816">
        <v>16</v>
      </c>
      <c r="P15" s="1887">
        <v>0.5161290322580645</v>
      </c>
      <c r="Q15" s="1958">
        <v>0</v>
      </c>
      <c r="S15" s="2070">
        <v>41</v>
      </c>
      <c r="T15" s="2145">
        <v>0.1842696629213483</v>
      </c>
      <c r="V15" s="2273">
        <v>143.73400000000001</v>
      </c>
      <c r="W15" s="2333">
        <v>509.416</v>
      </c>
      <c r="X15" s="2395">
        <v>544.74800000000005</v>
      </c>
      <c r="Y15" s="2458">
        <v>188.44499999999999</v>
      </c>
      <c r="Z15" s="2523">
        <v>702.44200000000001</v>
      </c>
      <c r="AA15" s="2589">
        <v>753.34299999999996</v>
      </c>
      <c r="AB15" s="2660">
        <v>892.46400000000006</v>
      </c>
      <c r="AG15" s="2735">
        <v>68</v>
      </c>
      <c r="AH15" s="2810">
        <v>13.124470588235296</v>
      </c>
      <c r="AI15" s="2885">
        <v>3734.5920000000001</v>
      </c>
    </row>
    <row r="16" spans="1:35" x14ac:dyDescent="0.25">
      <c r="A16" s="725" t="s">
        <v>470</v>
      </c>
      <c r="B16" s="813" t="s">
        <v>704</v>
      </c>
      <c r="C16" s="901" t="s">
        <v>734</v>
      </c>
      <c r="D16" s="988" t="s">
        <v>820</v>
      </c>
      <c r="E16" s="1067">
        <v>282</v>
      </c>
      <c r="F16" s="1142">
        <v>295</v>
      </c>
      <c r="G16" s="1217">
        <v>0</v>
      </c>
      <c r="H16" s="1292">
        <v>224</v>
      </c>
      <c r="I16" s="1367">
        <v>22</v>
      </c>
      <c r="J16" s="1442">
        <v>49</v>
      </c>
      <c r="K16" s="1517">
        <v>2</v>
      </c>
      <c r="L16" s="1592">
        <v>57</v>
      </c>
      <c r="M16" s="1667">
        <v>54</v>
      </c>
      <c r="N16" s="1742">
        <v>3</v>
      </c>
      <c r="O16" s="1817">
        <v>15</v>
      </c>
      <c r="P16" s="1888">
        <v>0.30612244897959184</v>
      </c>
      <c r="Q16" s="1959">
        <v>6</v>
      </c>
      <c r="R16" s="2029">
        <v>1</v>
      </c>
      <c r="S16" s="2071">
        <v>77</v>
      </c>
      <c r="T16" s="2146">
        <v>0.26689774696707108</v>
      </c>
      <c r="U16" s="2219">
        <v>759.18700000000001</v>
      </c>
      <c r="V16" s="2274">
        <v>1038.06</v>
      </c>
      <c r="W16" s="2334">
        <v>994.91800000000001</v>
      </c>
      <c r="X16" s="2396">
        <v>966.44200000000001</v>
      </c>
      <c r="Y16" s="2459">
        <v>930.93600000000004</v>
      </c>
      <c r="Z16" s="2524">
        <v>1055.1179999999999</v>
      </c>
      <c r="AA16" s="2590">
        <v>813.774</v>
      </c>
      <c r="AB16" s="2661">
        <v>1302.8599999999999</v>
      </c>
      <c r="AG16" s="2736">
        <v>99</v>
      </c>
      <c r="AH16" s="2811">
        <v>13.16020202020202</v>
      </c>
      <c r="AI16" s="2886">
        <v>7861.2950000000001</v>
      </c>
    </row>
    <row r="17" spans="1:35" x14ac:dyDescent="0.25">
      <c r="A17" s="726" t="s">
        <v>470</v>
      </c>
      <c r="B17" s="814" t="s">
        <v>704</v>
      </c>
      <c r="C17" s="902" t="s">
        <v>735</v>
      </c>
      <c r="D17" s="989" t="s">
        <v>821</v>
      </c>
      <c r="E17" s="1068">
        <v>331</v>
      </c>
      <c r="F17" s="1143">
        <v>378</v>
      </c>
      <c r="G17" s="1218">
        <v>0</v>
      </c>
      <c r="H17" s="1293">
        <v>310</v>
      </c>
      <c r="I17" s="1368">
        <v>26</v>
      </c>
      <c r="J17" s="1443">
        <v>42</v>
      </c>
      <c r="K17" s="1518">
        <v>0</v>
      </c>
      <c r="L17" s="1593">
        <v>80</v>
      </c>
      <c r="M17" s="1668">
        <v>80</v>
      </c>
      <c r="N17" s="1743">
        <v>0</v>
      </c>
      <c r="O17" s="1818">
        <v>18</v>
      </c>
      <c r="P17" s="1889">
        <v>0.42857142857142855</v>
      </c>
      <c r="Q17" s="1960">
        <v>8</v>
      </c>
      <c r="R17" s="2030">
        <v>1</v>
      </c>
      <c r="S17" s="2072">
        <v>73</v>
      </c>
      <c r="T17" s="2147">
        <v>0.20592383638928069</v>
      </c>
      <c r="U17" s="2220">
        <v>765.41</v>
      </c>
      <c r="V17" s="2275">
        <v>1180.972</v>
      </c>
      <c r="W17" s="2335">
        <v>1563.673</v>
      </c>
      <c r="X17" s="2397">
        <v>1637.6659999999999</v>
      </c>
      <c r="Y17" s="2460">
        <v>1204.4280000000001</v>
      </c>
      <c r="Z17" s="2525">
        <v>1867.7809999999999</v>
      </c>
      <c r="AA17" s="2591">
        <v>1851.145</v>
      </c>
      <c r="AB17" s="2662">
        <v>1522.7059999999999</v>
      </c>
      <c r="AG17" s="2737">
        <v>118</v>
      </c>
      <c r="AH17" s="2812">
        <v>12.90428813559322</v>
      </c>
      <c r="AI17" s="2887">
        <v>11593.781000000001</v>
      </c>
    </row>
    <row r="18" spans="1:35" x14ac:dyDescent="0.25">
      <c r="A18" s="727" t="s">
        <v>470</v>
      </c>
      <c r="B18" s="815" t="s">
        <v>704</v>
      </c>
      <c r="C18" s="903" t="s">
        <v>736</v>
      </c>
    </row>
    <row r="19" spans="1:35" x14ac:dyDescent="0.25">
      <c r="A19" s="728" t="s">
        <v>472</v>
      </c>
      <c r="B19" s="816" t="s">
        <v>705</v>
      </c>
      <c r="C19" s="904" t="s">
        <v>737</v>
      </c>
      <c r="D19" s="990" t="s">
        <v>822</v>
      </c>
      <c r="E19" s="1069">
        <v>15</v>
      </c>
      <c r="F19" s="1144">
        <v>4</v>
      </c>
      <c r="G19" s="1219">
        <v>0</v>
      </c>
      <c r="H19" s="1294">
        <v>1</v>
      </c>
      <c r="I19" s="1369">
        <v>0</v>
      </c>
      <c r="J19" s="1444">
        <v>3</v>
      </c>
      <c r="K19" s="1519">
        <v>0</v>
      </c>
      <c r="L19" s="1594">
        <v>0</v>
      </c>
      <c r="M19" s="1669">
        <v>0</v>
      </c>
      <c r="N19" s="1744">
        <v>0</v>
      </c>
      <c r="S19" s="2073">
        <v>0</v>
      </c>
      <c r="T19" s="2148">
        <v>0</v>
      </c>
      <c r="Z19" s="2526">
        <v>0</v>
      </c>
      <c r="AA19" s="2592">
        <v>0</v>
      </c>
      <c r="AB19" s="2663">
        <v>-12.948</v>
      </c>
      <c r="AG19" s="2738">
        <v>-1</v>
      </c>
      <c r="AH19" s="2813">
        <v>12.948</v>
      </c>
      <c r="AI19" s="2888">
        <v>-12.948</v>
      </c>
    </row>
    <row r="20" spans="1:35" x14ac:dyDescent="0.25">
      <c r="A20" s="729" t="s">
        <v>472</v>
      </c>
      <c r="B20" s="817" t="s">
        <v>705</v>
      </c>
      <c r="C20" s="905" t="s">
        <v>738</v>
      </c>
      <c r="D20" s="991" t="s">
        <v>822</v>
      </c>
      <c r="E20" s="1070">
        <v>0</v>
      </c>
      <c r="F20" s="1145">
        <v>5</v>
      </c>
      <c r="G20" s="1220">
        <v>0</v>
      </c>
      <c r="H20" s="1295">
        <v>1</v>
      </c>
      <c r="I20" s="1370">
        <v>0</v>
      </c>
      <c r="J20" s="1445">
        <v>4</v>
      </c>
      <c r="K20" s="1520">
        <v>0</v>
      </c>
      <c r="L20" s="1595">
        <v>5</v>
      </c>
      <c r="M20" s="1670">
        <v>1</v>
      </c>
      <c r="N20" s="1745">
        <v>4</v>
      </c>
      <c r="O20" s="1819">
        <v>3</v>
      </c>
      <c r="P20" s="1890">
        <v>0.75</v>
      </c>
      <c r="Q20" s="1961">
        <v>0</v>
      </c>
      <c r="S20" s="2074">
        <v>5</v>
      </c>
      <c r="T20" s="2149">
        <v>2</v>
      </c>
      <c r="AB20" s="2664">
        <v>100.762</v>
      </c>
      <c r="AG20" s="2739">
        <v>7</v>
      </c>
      <c r="AH20" s="2814">
        <v>14.394571428571428</v>
      </c>
      <c r="AI20" s="2889">
        <v>100.762</v>
      </c>
    </row>
    <row r="21" spans="1:35" x14ac:dyDescent="0.25">
      <c r="A21" s="730" t="s">
        <v>472</v>
      </c>
      <c r="B21" s="818" t="s">
        <v>705</v>
      </c>
      <c r="C21" s="906" t="s">
        <v>739</v>
      </c>
      <c r="D21" s="992" t="s">
        <v>822</v>
      </c>
      <c r="E21" s="1071">
        <v>215</v>
      </c>
      <c r="F21" s="1146">
        <v>197</v>
      </c>
      <c r="G21" s="1221">
        <v>0</v>
      </c>
      <c r="H21" s="1296">
        <v>152</v>
      </c>
      <c r="I21" s="1371">
        <v>13</v>
      </c>
      <c r="J21" s="1446">
        <v>32</v>
      </c>
      <c r="K21" s="1521">
        <v>0</v>
      </c>
      <c r="L21" s="1596">
        <v>15</v>
      </c>
      <c r="M21" s="1671">
        <v>15</v>
      </c>
      <c r="N21" s="1746">
        <v>0</v>
      </c>
      <c r="O21" s="1820">
        <v>6</v>
      </c>
      <c r="P21" s="1891">
        <v>0.1875</v>
      </c>
      <c r="Q21" s="1962">
        <v>2</v>
      </c>
      <c r="R21" s="2031">
        <v>1</v>
      </c>
      <c r="S21" s="2075">
        <v>40</v>
      </c>
      <c r="T21" s="2150">
        <v>0.1941747572815534</v>
      </c>
      <c r="U21" s="2221">
        <v>1306.336</v>
      </c>
      <c r="V21" s="2276">
        <v>1399.374</v>
      </c>
      <c r="W21" s="2336">
        <v>2186.5079999999998</v>
      </c>
      <c r="X21" s="2398">
        <v>1390.0429999999999</v>
      </c>
      <c r="Y21" s="2461">
        <v>1150.8630000000001</v>
      </c>
      <c r="Z21" s="2527">
        <v>1124.864</v>
      </c>
      <c r="AA21" s="2593">
        <v>1358.4269999999999</v>
      </c>
      <c r="AB21" s="2665">
        <v>1079.856</v>
      </c>
      <c r="AG21" s="2740">
        <v>72</v>
      </c>
      <c r="AH21" s="2815">
        <v>14.997999999999999</v>
      </c>
      <c r="AI21" s="2890">
        <v>10996.271000000001</v>
      </c>
    </row>
    <row r="22" spans="1:35" x14ac:dyDescent="0.25">
      <c r="A22" s="731" t="s">
        <v>472</v>
      </c>
      <c r="B22" s="819" t="s">
        <v>705</v>
      </c>
      <c r="C22" s="907" t="s">
        <v>740</v>
      </c>
      <c r="D22" s="993" t="s">
        <v>822</v>
      </c>
      <c r="E22" s="1072">
        <v>191</v>
      </c>
      <c r="F22" s="1147">
        <v>187</v>
      </c>
      <c r="G22" s="1222">
        <v>0</v>
      </c>
      <c r="H22" s="1297">
        <v>164</v>
      </c>
      <c r="I22" s="1372">
        <v>6</v>
      </c>
      <c r="J22" s="1447">
        <v>17</v>
      </c>
      <c r="K22" s="1522">
        <v>1</v>
      </c>
      <c r="L22" s="1597">
        <v>25</v>
      </c>
      <c r="M22" s="1672">
        <v>25</v>
      </c>
      <c r="N22" s="1747">
        <v>0</v>
      </c>
      <c r="O22" s="1821">
        <v>9</v>
      </c>
      <c r="P22" s="1892">
        <v>0.52941176470588236</v>
      </c>
      <c r="Q22" s="1963">
        <v>2</v>
      </c>
      <c r="R22" s="2032">
        <v>1</v>
      </c>
      <c r="S22" s="2076">
        <v>38</v>
      </c>
      <c r="T22" s="2151">
        <v>0.20105820105820105</v>
      </c>
      <c r="U22" s="2222">
        <v>254.44800000000001</v>
      </c>
      <c r="V22" s="2277">
        <v>231.309</v>
      </c>
      <c r="W22" s="2337">
        <v>751.75900000000001</v>
      </c>
      <c r="X22" s="2399">
        <v>651.62</v>
      </c>
      <c r="Y22" s="2462">
        <v>836.49300000000005</v>
      </c>
      <c r="Z22" s="2528">
        <v>1361.953</v>
      </c>
      <c r="AA22" s="2594">
        <v>1085.549</v>
      </c>
      <c r="AB22" s="2666">
        <v>1073.9849999999999</v>
      </c>
      <c r="AG22" s="2741">
        <v>76</v>
      </c>
      <c r="AH22" s="2816">
        <v>14.131381578947368</v>
      </c>
      <c r="AI22" s="2891">
        <v>6247.116</v>
      </c>
    </row>
    <row r="23" spans="1:35" x14ac:dyDescent="0.25">
      <c r="A23" s="732" t="s">
        <v>472</v>
      </c>
      <c r="B23" s="820" t="s">
        <v>706</v>
      </c>
      <c r="C23" s="908" t="s">
        <v>741</v>
      </c>
      <c r="D23" s="994" t="s">
        <v>823</v>
      </c>
      <c r="E23" s="1073">
        <v>137</v>
      </c>
      <c r="F23" s="1148">
        <v>131</v>
      </c>
      <c r="G23" s="1223">
        <v>0</v>
      </c>
      <c r="H23" s="1298">
        <v>95</v>
      </c>
      <c r="I23" s="1373">
        <v>14</v>
      </c>
      <c r="J23" s="1448">
        <v>22</v>
      </c>
      <c r="K23" s="1523">
        <v>0</v>
      </c>
      <c r="L23" s="1598">
        <v>16</v>
      </c>
      <c r="M23" s="1673">
        <v>16</v>
      </c>
      <c r="N23" s="1748">
        <v>0</v>
      </c>
      <c r="O23" s="1822">
        <v>8</v>
      </c>
      <c r="P23" s="1893">
        <v>0.36363636363636365</v>
      </c>
      <c r="Q23" s="1964">
        <v>2</v>
      </c>
      <c r="R23" s="2033">
        <v>1</v>
      </c>
      <c r="S23" s="2077">
        <v>21</v>
      </c>
      <c r="T23" s="2152">
        <v>0.15671641791044777</v>
      </c>
      <c r="U23" s="2223">
        <v>191.654</v>
      </c>
      <c r="V23" s="2278">
        <v>552.74400000000003</v>
      </c>
      <c r="W23" s="2338">
        <v>1072.693</v>
      </c>
      <c r="X23" s="2400">
        <v>379.166</v>
      </c>
      <c r="Y23" s="2463">
        <v>592.47500000000002</v>
      </c>
      <c r="Z23" s="2529">
        <v>686.62800000000004</v>
      </c>
      <c r="AA23" s="2595">
        <v>684.27499999999998</v>
      </c>
      <c r="AB23" s="2667">
        <v>352.654</v>
      </c>
      <c r="AG23" s="2742">
        <v>28</v>
      </c>
      <c r="AH23" s="2817">
        <v>12.594785714285715</v>
      </c>
      <c r="AI23" s="2892">
        <v>4512.2889999999998</v>
      </c>
    </row>
    <row r="24" spans="1:35" x14ac:dyDescent="0.25">
      <c r="A24" s="733" t="s">
        <v>472</v>
      </c>
      <c r="B24" s="821" t="s">
        <v>706</v>
      </c>
      <c r="C24" s="909" t="s">
        <v>742</v>
      </c>
      <c r="D24" s="995" t="s">
        <v>823</v>
      </c>
      <c r="E24" s="1074">
        <v>82</v>
      </c>
      <c r="F24" s="1149">
        <v>73</v>
      </c>
      <c r="G24" s="1224">
        <v>0</v>
      </c>
      <c r="H24" s="1299">
        <v>57</v>
      </c>
      <c r="I24" s="1374">
        <v>3</v>
      </c>
      <c r="J24" s="1449">
        <v>13</v>
      </c>
      <c r="K24" s="1524">
        <v>0</v>
      </c>
      <c r="L24" s="1599">
        <v>8</v>
      </c>
      <c r="M24" s="1674">
        <v>7</v>
      </c>
      <c r="N24" s="1749">
        <v>1</v>
      </c>
      <c r="O24" s="1823">
        <v>5</v>
      </c>
      <c r="P24" s="1894">
        <v>0.38461538461538464</v>
      </c>
      <c r="Q24" s="1965">
        <v>1</v>
      </c>
      <c r="R24" s="2034">
        <v>1</v>
      </c>
      <c r="S24" s="2078">
        <v>8</v>
      </c>
      <c r="T24" s="2153">
        <v>0.1032258064516129</v>
      </c>
      <c r="X24" s="2401">
        <v>535.79700000000003</v>
      </c>
      <c r="Y24" s="2464">
        <v>227.863</v>
      </c>
      <c r="Z24" s="2530">
        <v>716.41700000000003</v>
      </c>
      <c r="AA24" s="2596">
        <v>265.83</v>
      </c>
      <c r="AB24" s="2668">
        <v>324.12799999999999</v>
      </c>
      <c r="AG24" s="2743">
        <v>15</v>
      </c>
      <c r="AH24" s="2818">
        <v>21.608533333333334</v>
      </c>
      <c r="AI24" s="2893">
        <v>2070.0349999999999</v>
      </c>
    </row>
    <row r="25" spans="1:35" x14ac:dyDescent="0.25">
      <c r="A25" s="734" t="s">
        <v>472</v>
      </c>
      <c r="B25" s="822" t="s">
        <v>706</v>
      </c>
      <c r="C25" s="910" t="s">
        <v>743</v>
      </c>
      <c r="D25" s="996" t="s">
        <v>824</v>
      </c>
      <c r="E25" s="1075">
        <v>97</v>
      </c>
      <c r="F25" s="1150">
        <v>97</v>
      </c>
      <c r="G25" s="1225">
        <v>0</v>
      </c>
      <c r="H25" s="1300">
        <v>75</v>
      </c>
      <c r="I25" s="1375">
        <v>1</v>
      </c>
      <c r="J25" s="1450">
        <v>21</v>
      </c>
      <c r="K25" s="1525">
        <v>0</v>
      </c>
      <c r="L25" s="1600">
        <v>11</v>
      </c>
      <c r="M25" s="1675">
        <v>10</v>
      </c>
      <c r="N25" s="1750">
        <v>1</v>
      </c>
      <c r="O25" s="1824">
        <v>7</v>
      </c>
      <c r="P25" s="1895">
        <v>0.33333333333333331</v>
      </c>
      <c r="Q25" s="1966">
        <v>1</v>
      </c>
      <c r="R25" s="2035">
        <v>1</v>
      </c>
      <c r="S25" s="2079">
        <v>15</v>
      </c>
      <c r="T25" s="2154">
        <v>0.15463917525773196</v>
      </c>
      <c r="U25" s="2224">
        <v>67.263000000000005</v>
      </c>
      <c r="V25" s="2279">
        <v>337.17399999999998</v>
      </c>
      <c r="W25" s="2339">
        <v>358.36500000000001</v>
      </c>
      <c r="X25" s="2402">
        <v>244.22</v>
      </c>
      <c r="Y25" s="2465">
        <v>132.221</v>
      </c>
      <c r="Z25" s="2531">
        <v>397.024</v>
      </c>
      <c r="AA25" s="2597">
        <v>115.07</v>
      </c>
      <c r="AB25" s="2669">
        <v>226.042</v>
      </c>
      <c r="AG25" s="2744">
        <v>17</v>
      </c>
      <c r="AH25" s="2819">
        <v>13.296588235294118</v>
      </c>
      <c r="AI25" s="2894">
        <v>1877.3789999999999</v>
      </c>
    </row>
    <row r="26" spans="1:35" x14ac:dyDescent="0.25">
      <c r="A26" s="735" t="s">
        <v>472</v>
      </c>
      <c r="B26" s="823" t="s">
        <v>706</v>
      </c>
      <c r="C26" s="911" t="s">
        <v>744</v>
      </c>
    </row>
    <row r="27" spans="1:35" x14ac:dyDescent="0.25">
      <c r="A27" s="736" t="s">
        <v>469</v>
      </c>
      <c r="B27" s="824" t="s">
        <v>707</v>
      </c>
      <c r="C27" s="912" t="s">
        <v>745</v>
      </c>
      <c r="D27" s="997" t="s">
        <v>825</v>
      </c>
      <c r="E27" s="1076">
        <v>38</v>
      </c>
      <c r="F27" s="1151">
        <v>34</v>
      </c>
      <c r="G27" s="1226">
        <v>0</v>
      </c>
      <c r="H27" s="1301">
        <v>19</v>
      </c>
      <c r="I27" s="1376">
        <v>0</v>
      </c>
      <c r="J27" s="1451">
        <v>15</v>
      </c>
      <c r="K27" s="1526">
        <v>0</v>
      </c>
      <c r="L27" s="1601">
        <v>8</v>
      </c>
      <c r="M27" s="1676">
        <v>5</v>
      </c>
      <c r="N27" s="1751">
        <v>3</v>
      </c>
      <c r="O27" s="1825">
        <v>3</v>
      </c>
      <c r="P27" s="1896">
        <v>0.2</v>
      </c>
      <c r="Q27" s="1967">
        <v>0</v>
      </c>
      <c r="S27" s="2080">
        <v>2</v>
      </c>
      <c r="T27" s="2155">
        <v>5.5555555555555552E-2</v>
      </c>
      <c r="U27" s="2225">
        <v>20.756</v>
      </c>
      <c r="V27" s="2280">
        <v>22.82</v>
      </c>
      <c r="W27" s="2340">
        <v>12.381</v>
      </c>
      <c r="X27" s="2403">
        <v>173.82499999999999</v>
      </c>
      <c r="Y27" s="2466">
        <v>15.315</v>
      </c>
      <c r="AA27" s="2598">
        <v>26.431999999999999</v>
      </c>
      <c r="AB27" s="2670">
        <v>32.624000000000002</v>
      </c>
      <c r="AG27" s="2745">
        <v>3</v>
      </c>
      <c r="AH27" s="2820">
        <v>10.874666666666668</v>
      </c>
      <c r="AI27" s="2895">
        <v>304.15300000000002</v>
      </c>
    </row>
    <row r="28" spans="1:35" x14ac:dyDescent="0.25">
      <c r="A28" s="737" t="s">
        <v>469</v>
      </c>
      <c r="B28" s="825" t="s">
        <v>707</v>
      </c>
      <c r="C28" s="913" t="s">
        <v>746</v>
      </c>
      <c r="D28" s="998" t="s">
        <v>825</v>
      </c>
      <c r="E28" s="1077">
        <v>22</v>
      </c>
      <c r="F28" s="1152">
        <v>23</v>
      </c>
      <c r="G28" s="1227">
        <v>0</v>
      </c>
      <c r="H28" s="1302">
        <v>14</v>
      </c>
      <c r="I28" s="1377">
        <v>0</v>
      </c>
      <c r="J28" s="1452">
        <v>9</v>
      </c>
      <c r="K28" s="1527">
        <v>0</v>
      </c>
      <c r="L28" s="1602">
        <v>11</v>
      </c>
      <c r="M28" s="1677">
        <v>5</v>
      </c>
      <c r="N28" s="1752">
        <v>6</v>
      </c>
      <c r="O28" s="1826">
        <v>6</v>
      </c>
      <c r="P28" s="1897">
        <v>0.66666666666666663</v>
      </c>
      <c r="Q28" s="1968">
        <v>0</v>
      </c>
      <c r="S28" s="2081">
        <v>1</v>
      </c>
      <c r="T28" s="2156">
        <v>4.4444444444444446E-2</v>
      </c>
      <c r="U28" s="2226">
        <v>123.18899999999999</v>
      </c>
      <c r="V28" s="2281">
        <v>-0.38400000000000001</v>
      </c>
      <c r="W28" s="2341">
        <v>170.017</v>
      </c>
      <c r="X28" s="2404">
        <v>116.111</v>
      </c>
      <c r="Y28" s="2467">
        <v>12.153</v>
      </c>
      <c r="Z28" s="2532">
        <v>31.143999999999998</v>
      </c>
      <c r="AA28" s="2599">
        <v>44.756999999999998</v>
      </c>
      <c r="AB28" s="2671">
        <v>33.182000000000002</v>
      </c>
      <c r="AG28" s="2746">
        <v>2</v>
      </c>
      <c r="AH28" s="2821">
        <v>16.591000000000001</v>
      </c>
      <c r="AI28" s="2896">
        <v>530.16899999999998</v>
      </c>
    </row>
    <row r="29" spans="1:35" x14ac:dyDescent="0.25">
      <c r="A29" s="738" t="s">
        <v>469</v>
      </c>
      <c r="B29" s="826" t="s">
        <v>707</v>
      </c>
      <c r="C29" s="914" t="s">
        <v>747</v>
      </c>
      <c r="D29" s="999" t="s">
        <v>825</v>
      </c>
      <c r="E29" s="1078">
        <v>73</v>
      </c>
      <c r="F29" s="1153">
        <v>68</v>
      </c>
      <c r="G29" s="1228">
        <v>0</v>
      </c>
      <c r="H29" s="1303">
        <v>43</v>
      </c>
      <c r="I29" s="1378">
        <v>1</v>
      </c>
      <c r="J29" s="1453">
        <v>24</v>
      </c>
      <c r="K29" s="1528">
        <v>0</v>
      </c>
      <c r="L29" s="1603">
        <v>4</v>
      </c>
      <c r="M29" s="1678">
        <v>4</v>
      </c>
      <c r="N29" s="1753">
        <v>0</v>
      </c>
      <c r="O29" s="1827">
        <v>2</v>
      </c>
      <c r="P29" s="1898">
        <v>8.3333333333333329E-2</v>
      </c>
      <c r="Q29" s="1969">
        <v>1</v>
      </c>
      <c r="R29" s="2036">
        <v>1</v>
      </c>
      <c r="S29" s="2082">
        <v>3</v>
      </c>
      <c r="T29" s="2157">
        <v>4.2553191489361701E-2</v>
      </c>
      <c r="V29" s="2282">
        <v>25.5</v>
      </c>
      <c r="W29" s="2342">
        <v>99.915000000000006</v>
      </c>
      <c r="X29" s="2405">
        <v>82.302999999999997</v>
      </c>
      <c r="Y29" s="2468">
        <v>326.67500000000001</v>
      </c>
      <c r="Z29" s="2533">
        <v>166.85599999999999</v>
      </c>
      <c r="AA29" s="2600">
        <v>178.53399999999999</v>
      </c>
      <c r="AB29" s="2672">
        <v>156.37700000000001</v>
      </c>
      <c r="AG29" s="2747">
        <v>9</v>
      </c>
      <c r="AH29" s="2822">
        <v>17.375222222222224</v>
      </c>
      <c r="AI29" s="2897">
        <v>1036.1600000000001</v>
      </c>
    </row>
    <row r="30" spans="1:35" x14ac:dyDescent="0.25">
      <c r="A30" s="739" t="s">
        <v>469</v>
      </c>
      <c r="B30" s="827" t="s">
        <v>708</v>
      </c>
      <c r="C30" s="915" t="s">
        <v>748</v>
      </c>
      <c r="D30" s="1000" t="s">
        <v>826</v>
      </c>
      <c r="E30" s="1079">
        <v>64</v>
      </c>
      <c r="F30" s="1154">
        <v>56</v>
      </c>
      <c r="G30" s="1229">
        <v>0</v>
      </c>
      <c r="H30" s="1304">
        <v>39</v>
      </c>
      <c r="I30" s="1379">
        <v>1</v>
      </c>
      <c r="J30" s="1454">
        <v>16</v>
      </c>
      <c r="K30" s="1529">
        <v>1</v>
      </c>
      <c r="L30" s="1604">
        <v>6</v>
      </c>
      <c r="M30" s="1679">
        <v>5</v>
      </c>
      <c r="N30" s="1754">
        <v>1</v>
      </c>
      <c r="O30" s="1828">
        <v>4</v>
      </c>
      <c r="P30" s="1899">
        <v>0.25</v>
      </c>
      <c r="Q30" s="1970">
        <v>0</v>
      </c>
      <c r="S30" s="2083">
        <v>14</v>
      </c>
      <c r="T30" s="2158">
        <v>0.23333333333333334</v>
      </c>
      <c r="U30" s="2227">
        <v>207.00200000000001</v>
      </c>
      <c r="V30" s="2283">
        <v>123.292</v>
      </c>
      <c r="W30" s="2343">
        <v>323.52800000000002</v>
      </c>
      <c r="X30" s="2406">
        <v>357.45400000000001</v>
      </c>
      <c r="Y30" s="2469">
        <v>286.43099999999998</v>
      </c>
      <c r="Z30" s="2534">
        <v>354.39299999999997</v>
      </c>
      <c r="AA30" s="2601">
        <v>257.37900000000002</v>
      </c>
      <c r="AB30" s="2673">
        <v>352.81</v>
      </c>
      <c r="AG30" s="2748">
        <v>21</v>
      </c>
      <c r="AH30" s="2823">
        <v>16.800476190476189</v>
      </c>
      <c r="AI30" s="2898">
        <v>2262.2890000000002</v>
      </c>
    </row>
    <row r="31" spans="1:35" x14ac:dyDescent="0.25">
      <c r="A31" s="740" t="s">
        <v>469</v>
      </c>
      <c r="B31" s="828" t="s">
        <v>708</v>
      </c>
      <c r="C31" s="916" t="s">
        <v>749</v>
      </c>
      <c r="D31" s="1001" t="s">
        <v>826</v>
      </c>
      <c r="E31" s="1080">
        <v>27</v>
      </c>
      <c r="F31" s="1155">
        <v>32</v>
      </c>
      <c r="G31" s="1230">
        <v>0</v>
      </c>
      <c r="H31" s="1305">
        <v>24</v>
      </c>
      <c r="I31" s="1380">
        <v>0</v>
      </c>
      <c r="J31" s="1455">
        <v>8</v>
      </c>
      <c r="K31" s="1530">
        <v>0</v>
      </c>
      <c r="L31" s="1605">
        <v>5</v>
      </c>
      <c r="M31" s="1680">
        <v>5</v>
      </c>
      <c r="N31" s="1755">
        <v>0</v>
      </c>
      <c r="O31" s="1829">
        <v>3</v>
      </c>
      <c r="P31" s="1900">
        <v>0.375</v>
      </c>
      <c r="Q31" s="1971">
        <v>0</v>
      </c>
      <c r="S31" s="2084">
        <v>4</v>
      </c>
      <c r="T31" s="2159">
        <v>0.13559322033898305</v>
      </c>
      <c r="Y31" s="2470">
        <v>62.186</v>
      </c>
      <c r="Z31" s="2535">
        <v>50.942</v>
      </c>
      <c r="AA31" s="2602">
        <v>217.078</v>
      </c>
      <c r="AB31" s="2674">
        <v>94.305999999999997</v>
      </c>
      <c r="AG31" s="2749">
        <v>7</v>
      </c>
      <c r="AH31" s="2824">
        <v>13.472285714285714</v>
      </c>
      <c r="AI31" s="2899">
        <v>424.512</v>
      </c>
    </row>
    <row r="32" spans="1:35" x14ac:dyDescent="0.25">
      <c r="A32" s="741" t="s">
        <v>469</v>
      </c>
      <c r="B32" s="829" t="s">
        <v>708</v>
      </c>
      <c r="C32" s="917" t="s">
        <v>750</v>
      </c>
      <c r="D32" s="1002" t="s">
        <v>827</v>
      </c>
      <c r="E32" s="1081">
        <v>63</v>
      </c>
      <c r="F32" s="1156">
        <v>59</v>
      </c>
      <c r="G32" s="1231">
        <v>0</v>
      </c>
      <c r="H32" s="1306">
        <v>45</v>
      </c>
      <c r="I32" s="1381">
        <v>4</v>
      </c>
      <c r="J32" s="1456">
        <v>10</v>
      </c>
      <c r="K32" s="1531">
        <v>0</v>
      </c>
      <c r="L32" s="1606">
        <v>7</v>
      </c>
      <c r="M32" s="1681">
        <v>5</v>
      </c>
      <c r="N32" s="1756">
        <v>2</v>
      </c>
      <c r="O32" s="1830">
        <v>3</v>
      </c>
      <c r="P32" s="1901">
        <v>0.3</v>
      </c>
      <c r="Q32" s="1972">
        <v>1</v>
      </c>
      <c r="R32" s="2037">
        <v>1</v>
      </c>
      <c r="S32" s="2085">
        <v>7</v>
      </c>
      <c r="T32" s="2160">
        <v>0.11475409836065574</v>
      </c>
      <c r="U32" s="2228">
        <v>403.49</v>
      </c>
      <c r="V32" s="2284">
        <v>328.45600000000002</v>
      </c>
      <c r="W32" s="2344">
        <v>310.20499999999998</v>
      </c>
      <c r="X32" s="2407">
        <v>419.221</v>
      </c>
      <c r="Y32" s="2471">
        <v>322.75299999999999</v>
      </c>
      <c r="Z32" s="2536">
        <v>291.339</v>
      </c>
      <c r="AA32" s="2603">
        <v>11.951000000000001</v>
      </c>
      <c r="AB32" s="2675">
        <v>101.22799999999999</v>
      </c>
      <c r="AG32" s="2750">
        <v>7</v>
      </c>
      <c r="AH32" s="2825">
        <v>14.461142857142857</v>
      </c>
      <c r="AI32" s="2900">
        <v>2188.643</v>
      </c>
    </row>
    <row r="33" spans="1:35" x14ac:dyDescent="0.25">
      <c r="A33" s="742" t="s">
        <v>469</v>
      </c>
      <c r="B33" s="830" t="s">
        <v>708</v>
      </c>
      <c r="C33" s="918" t="s">
        <v>751</v>
      </c>
      <c r="D33" s="1003" t="s">
        <v>827</v>
      </c>
      <c r="E33" s="1082">
        <v>29</v>
      </c>
      <c r="F33" s="1157">
        <v>24</v>
      </c>
      <c r="G33" s="1232">
        <v>0</v>
      </c>
      <c r="H33" s="1307">
        <v>17</v>
      </c>
      <c r="I33" s="1382">
        <v>1</v>
      </c>
      <c r="J33" s="1457">
        <v>6</v>
      </c>
      <c r="K33" s="1532">
        <v>0</v>
      </c>
      <c r="L33" s="1607">
        <v>0</v>
      </c>
      <c r="M33" s="1682">
        <v>0</v>
      </c>
      <c r="N33" s="1757">
        <v>0</v>
      </c>
      <c r="S33" s="2086">
        <v>2</v>
      </c>
      <c r="T33" s="2161">
        <v>7.5471698113207544E-2</v>
      </c>
      <c r="U33" s="2229">
        <v>173.43</v>
      </c>
      <c r="V33" s="2285">
        <v>108.41200000000001</v>
      </c>
      <c r="W33" s="2345">
        <v>112.956</v>
      </c>
      <c r="X33" s="2408">
        <v>90.129000000000005</v>
      </c>
      <c r="Y33" s="2472">
        <v>12.89</v>
      </c>
      <c r="Z33" s="2537">
        <v>38.531999999999996</v>
      </c>
      <c r="AA33" s="2604">
        <v>137.05099999999999</v>
      </c>
      <c r="AB33" s="2676">
        <v>35.67</v>
      </c>
      <c r="AG33" s="2751">
        <v>2</v>
      </c>
      <c r="AH33" s="2826">
        <v>17.835000000000001</v>
      </c>
      <c r="AI33" s="2901">
        <v>709.07</v>
      </c>
    </row>
    <row r="34" spans="1:35" x14ac:dyDescent="0.25">
      <c r="A34" s="743" t="s">
        <v>469</v>
      </c>
      <c r="B34" s="831" t="s">
        <v>708</v>
      </c>
      <c r="C34" s="919" t="s">
        <v>752</v>
      </c>
      <c r="D34" s="1004" t="s">
        <v>828</v>
      </c>
    </row>
    <row r="35" spans="1:35" x14ac:dyDescent="0.25">
      <c r="A35" s="744" t="s">
        <v>469</v>
      </c>
      <c r="B35" s="832" t="s">
        <v>708</v>
      </c>
      <c r="C35" s="920" t="s">
        <v>753</v>
      </c>
      <c r="D35" s="1005" t="s">
        <v>829</v>
      </c>
      <c r="E35" s="1083">
        <v>84</v>
      </c>
      <c r="F35" s="1158">
        <v>89</v>
      </c>
      <c r="G35" s="1233">
        <v>0</v>
      </c>
      <c r="H35" s="1308">
        <v>72</v>
      </c>
      <c r="I35" s="1383">
        <v>2</v>
      </c>
      <c r="J35" s="1458">
        <v>15</v>
      </c>
      <c r="K35" s="1533">
        <v>2</v>
      </c>
      <c r="L35" s="1608">
        <v>19</v>
      </c>
      <c r="M35" s="1683">
        <v>19</v>
      </c>
      <c r="N35" s="1758">
        <v>0</v>
      </c>
      <c r="O35" s="1831">
        <v>9</v>
      </c>
      <c r="P35" s="1902">
        <v>0.6</v>
      </c>
      <c r="Q35" s="1973">
        <v>2</v>
      </c>
      <c r="R35" s="2038">
        <v>1</v>
      </c>
      <c r="S35" s="2087">
        <v>25</v>
      </c>
      <c r="T35" s="2162">
        <v>0.28901734104046245</v>
      </c>
      <c r="U35" s="2230">
        <v>269.01499999999999</v>
      </c>
      <c r="V35" s="2286">
        <v>697.48500000000001</v>
      </c>
      <c r="W35" s="2346">
        <v>788.00599999999997</v>
      </c>
      <c r="X35" s="2409">
        <v>850.41800000000001</v>
      </c>
      <c r="Y35" s="2473">
        <v>813.38800000000003</v>
      </c>
      <c r="Z35" s="2538">
        <v>501.05599999999998</v>
      </c>
      <c r="AA35" s="2605">
        <v>754.48599999999999</v>
      </c>
      <c r="AB35" s="2677">
        <v>1130.212</v>
      </c>
      <c r="AG35" s="2752">
        <v>44</v>
      </c>
      <c r="AH35" s="2827">
        <v>25.686636363636364</v>
      </c>
      <c r="AI35" s="2902">
        <v>5804.0659999999998</v>
      </c>
    </row>
    <row r="36" spans="1:35" x14ac:dyDescent="0.25">
      <c r="A36" s="745" t="s">
        <v>469</v>
      </c>
      <c r="B36" s="833" t="s">
        <v>709</v>
      </c>
      <c r="C36" s="921" t="s">
        <v>754</v>
      </c>
      <c r="D36" s="1006" t="s">
        <v>825</v>
      </c>
      <c r="E36" s="1084">
        <v>7</v>
      </c>
      <c r="F36" s="1159">
        <v>7</v>
      </c>
      <c r="G36" s="1234">
        <v>0</v>
      </c>
      <c r="H36" s="1309">
        <v>4</v>
      </c>
      <c r="I36" s="1384">
        <v>0</v>
      </c>
      <c r="J36" s="1459">
        <v>3</v>
      </c>
      <c r="K36" s="1534">
        <v>0</v>
      </c>
      <c r="L36" s="1609">
        <v>0</v>
      </c>
      <c r="M36" s="1684">
        <v>0</v>
      </c>
      <c r="N36" s="1759">
        <v>0</v>
      </c>
      <c r="S36" s="2088">
        <v>4</v>
      </c>
      <c r="T36" s="2163">
        <v>0.5714285714285714</v>
      </c>
      <c r="AA36" s="2606">
        <v>107.188</v>
      </c>
      <c r="AB36" s="2678">
        <v>240.23</v>
      </c>
      <c r="AG36" s="2753">
        <v>14</v>
      </c>
      <c r="AH36" s="2828">
        <v>17.159285714285712</v>
      </c>
      <c r="AI36" s="2903">
        <v>347.41800000000001</v>
      </c>
    </row>
    <row r="37" spans="1:35" x14ac:dyDescent="0.25">
      <c r="A37" s="746" t="s">
        <v>469</v>
      </c>
      <c r="B37" s="834" t="s">
        <v>709</v>
      </c>
      <c r="C37" s="922" t="s">
        <v>755</v>
      </c>
      <c r="D37" s="1007" t="s">
        <v>825</v>
      </c>
      <c r="E37" s="1085">
        <v>76</v>
      </c>
      <c r="F37" s="1160">
        <v>81</v>
      </c>
      <c r="G37" s="1235">
        <v>0</v>
      </c>
      <c r="H37" s="1310">
        <v>73</v>
      </c>
      <c r="I37" s="1385">
        <v>1</v>
      </c>
      <c r="J37" s="1460">
        <v>7</v>
      </c>
      <c r="K37" s="1535">
        <v>12</v>
      </c>
      <c r="L37" s="1610">
        <v>8</v>
      </c>
      <c r="M37" s="1685">
        <v>8</v>
      </c>
      <c r="N37" s="1760">
        <v>0</v>
      </c>
      <c r="O37" s="1832">
        <v>4</v>
      </c>
      <c r="P37" s="1903">
        <v>0.5714285714285714</v>
      </c>
      <c r="Q37" s="1974">
        <v>0</v>
      </c>
      <c r="S37" s="2089">
        <v>23</v>
      </c>
      <c r="T37" s="2164">
        <v>0.2929936305732484</v>
      </c>
      <c r="U37" s="2231">
        <v>215.79300000000001</v>
      </c>
      <c r="V37" s="2287">
        <v>448.596</v>
      </c>
      <c r="W37" s="2347">
        <v>1633.075</v>
      </c>
      <c r="X37" s="2410">
        <v>758.20299999999997</v>
      </c>
      <c r="Y37" s="2474">
        <v>1319.096</v>
      </c>
      <c r="Z37" s="2539">
        <v>2480.1889999999999</v>
      </c>
      <c r="AA37" s="2607">
        <v>1941.327</v>
      </c>
      <c r="AB37" s="2679">
        <v>2109.8980000000001</v>
      </c>
      <c r="AG37" s="2754">
        <v>98</v>
      </c>
      <c r="AH37" s="2829">
        <v>21.52957142857143</v>
      </c>
      <c r="AI37" s="2904">
        <v>10906.177</v>
      </c>
    </row>
    <row r="38" spans="1:35" x14ac:dyDescent="0.25">
      <c r="A38" s="747" t="s">
        <v>474</v>
      </c>
      <c r="B38" s="835" t="s">
        <v>710</v>
      </c>
      <c r="C38" s="923" t="s">
        <v>756</v>
      </c>
      <c r="D38" s="1008" t="s">
        <v>830</v>
      </c>
      <c r="E38" s="1086">
        <v>206</v>
      </c>
      <c r="F38" s="1161">
        <v>190</v>
      </c>
      <c r="G38" s="1236">
        <v>0</v>
      </c>
      <c r="H38" s="1311">
        <v>134</v>
      </c>
      <c r="I38" s="1386">
        <v>17</v>
      </c>
      <c r="J38" s="1461">
        <v>39</v>
      </c>
      <c r="K38" s="1536">
        <v>35</v>
      </c>
      <c r="L38" s="1611">
        <v>21</v>
      </c>
      <c r="M38" s="1686">
        <v>21</v>
      </c>
      <c r="N38" s="1761">
        <v>0</v>
      </c>
      <c r="O38" s="1833">
        <v>14</v>
      </c>
      <c r="P38" s="1904">
        <v>0.35897435897435898</v>
      </c>
      <c r="Q38" s="1975">
        <v>2</v>
      </c>
      <c r="R38" s="2039">
        <v>1</v>
      </c>
      <c r="S38" s="2090">
        <v>41</v>
      </c>
      <c r="T38" s="2165">
        <v>0.20707070707070707</v>
      </c>
      <c r="U38" s="2232">
        <v>437.14</v>
      </c>
      <c r="V38" s="2288">
        <v>833.10199999999998</v>
      </c>
      <c r="W38" s="2348">
        <v>1200.165</v>
      </c>
      <c r="X38" s="2411">
        <v>839.53200000000004</v>
      </c>
      <c r="Y38" s="2475">
        <v>698</v>
      </c>
      <c r="Z38" s="2540">
        <v>1220.779</v>
      </c>
      <c r="AA38" s="2608">
        <v>667.68600000000004</v>
      </c>
      <c r="AB38" s="2680">
        <v>987.21299999999997</v>
      </c>
      <c r="AG38" s="2755">
        <v>72</v>
      </c>
      <c r="AH38" s="2830">
        <v>13.711291666666666</v>
      </c>
      <c r="AI38" s="2905">
        <v>6883.6170000000002</v>
      </c>
    </row>
    <row r="39" spans="1:35" x14ac:dyDescent="0.25">
      <c r="A39" s="748" t="s">
        <v>474</v>
      </c>
      <c r="B39" s="836" t="s">
        <v>710</v>
      </c>
      <c r="C39" s="924" t="s">
        <v>757</v>
      </c>
      <c r="D39" s="1009" t="s">
        <v>831</v>
      </c>
      <c r="E39" s="1087">
        <v>124</v>
      </c>
      <c r="F39" s="1162">
        <v>122</v>
      </c>
      <c r="G39" s="1237">
        <v>0</v>
      </c>
      <c r="H39" s="1312">
        <v>74</v>
      </c>
      <c r="I39" s="1387">
        <v>13</v>
      </c>
      <c r="J39" s="1462">
        <v>35</v>
      </c>
      <c r="K39" s="1537">
        <v>1</v>
      </c>
      <c r="L39" s="1612">
        <v>16</v>
      </c>
      <c r="M39" s="1687">
        <v>14</v>
      </c>
      <c r="N39" s="1762">
        <v>2</v>
      </c>
      <c r="O39" s="1834">
        <v>8</v>
      </c>
      <c r="P39" s="1905">
        <v>0.22857142857142856</v>
      </c>
      <c r="Q39" s="1976">
        <v>0</v>
      </c>
      <c r="S39" s="2091">
        <v>36</v>
      </c>
      <c r="T39" s="2166">
        <v>0.29268292682926828</v>
      </c>
      <c r="U39" s="2233">
        <v>-43.679000000000002</v>
      </c>
      <c r="V39" s="2289">
        <v>399.375</v>
      </c>
      <c r="W39" s="2349">
        <v>420.59</v>
      </c>
      <c r="X39" s="2412">
        <v>744.76499999999999</v>
      </c>
      <c r="Y39" s="2476">
        <v>825.08699999999999</v>
      </c>
      <c r="Z39" s="2541">
        <v>611.54399999999998</v>
      </c>
      <c r="AA39" s="2609">
        <v>598.625</v>
      </c>
      <c r="AB39" s="2681">
        <v>602.08600000000001</v>
      </c>
      <c r="AG39" s="2756">
        <v>46</v>
      </c>
      <c r="AH39" s="2831">
        <v>13.088826086956521</v>
      </c>
      <c r="AI39" s="2906">
        <v>4158.393</v>
      </c>
    </row>
    <row r="40" spans="1:35" x14ac:dyDescent="0.25">
      <c r="A40" s="749" t="s">
        <v>474</v>
      </c>
      <c r="B40" s="837" t="s">
        <v>710</v>
      </c>
      <c r="C40" s="925" t="s">
        <v>758</v>
      </c>
      <c r="D40" s="1010" t="s">
        <v>832</v>
      </c>
      <c r="E40" s="1088">
        <v>79</v>
      </c>
      <c r="F40" s="1163">
        <v>55</v>
      </c>
      <c r="G40" s="1238">
        <v>0</v>
      </c>
      <c r="H40" s="1313">
        <v>38</v>
      </c>
      <c r="I40" s="1388">
        <v>3</v>
      </c>
      <c r="J40" s="1463">
        <v>14</v>
      </c>
      <c r="K40" s="1538">
        <v>7</v>
      </c>
      <c r="L40" s="1613">
        <v>5</v>
      </c>
      <c r="M40" s="1688">
        <v>5</v>
      </c>
      <c r="N40" s="1763">
        <v>0</v>
      </c>
      <c r="O40" s="1835">
        <v>3</v>
      </c>
      <c r="P40" s="1906">
        <v>0.21428571428571427</v>
      </c>
      <c r="Q40" s="1977">
        <v>0</v>
      </c>
      <c r="S40" s="2092">
        <v>3</v>
      </c>
      <c r="T40" s="2167">
        <v>4.4776119402985072E-2</v>
      </c>
      <c r="U40" s="2234">
        <v>267.56900000000002</v>
      </c>
      <c r="V40" s="2290">
        <v>332.899</v>
      </c>
      <c r="W40" s="2350">
        <v>364.14400000000001</v>
      </c>
      <c r="X40" s="2413">
        <v>559.04499999999996</v>
      </c>
      <c r="Y40" s="2477">
        <v>377.52699999999999</v>
      </c>
      <c r="Z40" s="2542">
        <v>10.725</v>
      </c>
      <c r="AA40" s="2610">
        <v>246.34299999999999</v>
      </c>
      <c r="AB40" s="2682">
        <v>26.597000000000001</v>
      </c>
      <c r="AG40" s="2757">
        <v>3</v>
      </c>
      <c r="AH40" s="2832">
        <v>8.8656666666666677</v>
      </c>
      <c r="AI40" s="2907">
        <v>2184.8490000000002</v>
      </c>
    </row>
    <row r="41" spans="1:35" x14ac:dyDescent="0.25">
      <c r="A41" s="750" t="s">
        <v>474</v>
      </c>
      <c r="B41" s="838" t="s">
        <v>710</v>
      </c>
      <c r="C41" s="926" t="s">
        <v>759</v>
      </c>
    </row>
    <row r="42" spans="1:35" x14ac:dyDescent="0.25">
      <c r="A42" s="751" t="s">
        <v>474</v>
      </c>
      <c r="B42" s="839" t="s">
        <v>711</v>
      </c>
      <c r="C42" s="927" t="s">
        <v>760</v>
      </c>
      <c r="D42" s="1011" t="s">
        <v>833</v>
      </c>
      <c r="E42" s="1089">
        <v>341</v>
      </c>
      <c r="F42" s="1164">
        <v>341</v>
      </c>
      <c r="G42" s="1239">
        <v>0</v>
      </c>
      <c r="H42" s="1314">
        <v>253</v>
      </c>
      <c r="I42" s="1389">
        <v>17</v>
      </c>
      <c r="J42" s="1464">
        <v>71</v>
      </c>
      <c r="K42" s="1539">
        <v>1</v>
      </c>
      <c r="L42" s="1614">
        <v>59</v>
      </c>
      <c r="M42" s="1689">
        <v>55</v>
      </c>
      <c r="N42" s="1764">
        <v>4</v>
      </c>
      <c r="O42" s="1836">
        <v>20</v>
      </c>
      <c r="P42" s="1907">
        <v>0.28169014084507044</v>
      </c>
      <c r="Q42" s="1978">
        <v>5</v>
      </c>
      <c r="R42" s="2040">
        <v>1</v>
      </c>
      <c r="S42" s="2093">
        <v>71</v>
      </c>
      <c r="T42" s="2168">
        <v>0.20821114369501467</v>
      </c>
      <c r="U42" s="2235">
        <v>329.43200000000002</v>
      </c>
      <c r="V42" s="2291">
        <v>602.65200000000004</v>
      </c>
      <c r="W42" s="2351">
        <v>1034.1210000000001</v>
      </c>
      <c r="X42" s="2414">
        <v>1592.931</v>
      </c>
      <c r="Y42" s="2478">
        <v>932.40200000000004</v>
      </c>
      <c r="Z42" s="2543">
        <v>974.83</v>
      </c>
      <c r="AA42" s="2611">
        <v>1079.211</v>
      </c>
      <c r="AB42" s="2683">
        <v>1395.048</v>
      </c>
      <c r="AG42" s="2758">
        <v>96</v>
      </c>
      <c r="AH42" s="2833">
        <v>14.531750000000001</v>
      </c>
      <c r="AI42" s="2908">
        <v>7940.6270000000004</v>
      </c>
    </row>
    <row r="43" spans="1:35" x14ac:dyDescent="0.25">
      <c r="A43" s="752" t="s">
        <v>474</v>
      </c>
      <c r="B43" s="840" t="s">
        <v>711</v>
      </c>
      <c r="C43" s="928" t="s">
        <v>761</v>
      </c>
      <c r="D43" s="1012" t="s">
        <v>834</v>
      </c>
      <c r="E43" s="1090">
        <v>123</v>
      </c>
      <c r="F43" s="1165">
        <v>117</v>
      </c>
      <c r="G43" s="1240">
        <v>0</v>
      </c>
      <c r="H43" s="1315">
        <v>86</v>
      </c>
      <c r="I43" s="1390">
        <v>12</v>
      </c>
      <c r="J43" s="1465">
        <v>19</v>
      </c>
      <c r="K43" s="1540">
        <v>0</v>
      </c>
      <c r="L43" s="1615">
        <v>4</v>
      </c>
      <c r="M43" s="1690">
        <v>4</v>
      </c>
      <c r="N43" s="1765">
        <v>0</v>
      </c>
      <c r="O43" s="1837">
        <v>1</v>
      </c>
      <c r="P43" s="1908">
        <v>5.2631578947368418E-2</v>
      </c>
      <c r="Q43" s="1979">
        <v>2</v>
      </c>
      <c r="R43" s="2041">
        <v>1</v>
      </c>
      <c r="S43" s="2094">
        <v>17</v>
      </c>
      <c r="T43" s="2169">
        <v>0.14166666666666666</v>
      </c>
      <c r="U43" s="2236">
        <v>300.17700000000002</v>
      </c>
      <c r="V43" s="2292">
        <v>621.88499999999999</v>
      </c>
      <c r="W43" s="2352">
        <v>621.05200000000002</v>
      </c>
      <c r="X43" s="2415">
        <v>401.69900000000001</v>
      </c>
      <c r="Y43" s="2479">
        <v>351.22199999999998</v>
      </c>
      <c r="Z43" s="2544">
        <v>1083.453</v>
      </c>
      <c r="AA43" s="2612">
        <v>572.97699999999998</v>
      </c>
      <c r="AB43" s="2684">
        <v>288.52300000000002</v>
      </c>
      <c r="AG43" s="2759">
        <v>20</v>
      </c>
      <c r="AH43" s="2834">
        <v>14.426150000000002</v>
      </c>
      <c r="AI43" s="2909">
        <v>4240.9880000000003</v>
      </c>
    </row>
    <row r="44" spans="1:35" x14ac:dyDescent="0.25">
      <c r="A44" s="753" t="s">
        <v>468</v>
      </c>
      <c r="B44" s="841" t="s">
        <v>712</v>
      </c>
      <c r="C44" s="929" t="s">
        <v>762</v>
      </c>
      <c r="D44" s="1013" t="s">
        <v>835</v>
      </c>
      <c r="E44" s="1091">
        <v>37</v>
      </c>
      <c r="F44" s="1166">
        <v>30</v>
      </c>
      <c r="G44" s="1241">
        <v>0</v>
      </c>
      <c r="H44" s="1316">
        <v>22</v>
      </c>
      <c r="I44" s="1391">
        <v>1</v>
      </c>
      <c r="J44" s="1466">
        <v>7</v>
      </c>
      <c r="K44" s="1541">
        <v>0</v>
      </c>
      <c r="L44" s="1616">
        <v>1</v>
      </c>
      <c r="M44" s="1691">
        <v>1</v>
      </c>
      <c r="N44" s="1766">
        <v>0</v>
      </c>
      <c r="O44" s="1838">
        <v>1</v>
      </c>
      <c r="P44" s="1909">
        <v>0.14285714285714285</v>
      </c>
      <c r="Q44" s="1980">
        <v>0</v>
      </c>
      <c r="S44" s="2095">
        <v>8</v>
      </c>
      <c r="T44" s="2170">
        <v>0.23880597014925373</v>
      </c>
      <c r="U44" s="2237">
        <v>151.53700000000001</v>
      </c>
      <c r="V44" s="2293">
        <v>58.667999999999999</v>
      </c>
      <c r="W44" s="2353">
        <v>546.4</v>
      </c>
      <c r="X44" s="2416">
        <v>573.61</v>
      </c>
      <c r="Y44" s="2480">
        <v>684.12800000000004</v>
      </c>
      <c r="Z44" s="2545">
        <v>518.48</v>
      </c>
      <c r="AA44" s="2613">
        <v>432.892</v>
      </c>
      <c r="AB44" s="2685">
        <v>307.94499999999999</v>
      </c>
      <c r="AG44" s="2760">
        <v>7</v>
      </c>
      <c r="AH44" s="2835">
        <v>43.992142857142859</v>
      </c>
      <c r="AI44" s="2910">
        <v>3273.66</v>
      </c>
    </row>
    <row r="45" spans="1:35" x14ac:dyDescent="0.25">
      <c r="A45" s="754" t="s">
        <v>468</v>
      </c>
      <c r="B45" s="842" t="s">
        <v>712</v>
      </c>
      <c r="C45" s="930" t="s">
        <v>763</v>
      </c>
      <c r="D45" s="1014" t="s">
        <v>836</v>
      </c>
    </row>
    <row r="46" spans="1:35" x14ac:dyDescent="0.25">
      <c r="A46" s="755" t="s">
        <v>468</v>
      </c>
      <c r="B46" s="843" t="s">
        <v>712</v>
      </c>
      <c r="C46" s="931" t="s">
        <v>764</v>
      </c>
      <c r="D46" s="1015" t="s">
        <v>837</v>
      </c>
      <c r="E46" s="1092">
        <v>59</v>
      </c>
      <c r="F46" s="1167">
        <v>65</v>
      </c>
      <c r="G46" s="1242">
        <v>0</v>
      </c>
      <c r="H46" s="1317">
        <v>45</v>
      </c>
      <c r="I46" s="1392">
        <v>2</v>
      </c>
      <c r="J46" s="1467">
        <v>18</v>
      </c>
      <c r="K46" s="1542">
        <v>0</v>
      </c>
      <c r="L46" s="1617">
        <v>14</v>
      </c>
      <c r="M46" s="1692">
        <v>12</v>
      </c>
      <c r="N46" s="1767">
        <v>2</v>
      </c>
      <c r="O46" s="1839">
        <v>6</v>
      </c>
      <c r="P46" s="1910">
        <v>0.33333333333333331</v>
      </c>
      <c r="Q46" s="1981">
        <v>0</v>
      </c>
      <c r="S46" s="2096">
        <v>16</v>
      </c>
      <c r="T46" s="2171">
        <v>0.25806451612903225</v>
      </c>
      <c r="U46" s="2238">
        <v>226.958</v>
      </c>
      <c r="V46" s="2294">
        <v>376.09</v>
      </c>
      <c r="W46" s="2354">
        <v>612.21600000000001</v>
      </c>
      <c r="X46" s="2417">
        <v>653.36199999999997</v>
      </c>
      <c r="Y46" s="2481">
        <v>1117.9159999999999</v>
      </c>
      <c r="Z46" s="2546">
        <v>484.07</v>
      </c>
      <c r="AA46" s="2614">
        <v>465.279</v>
      </c>
      <c r="AB46" s="2686">
        <v>480.22899999999998</v>
      </c>
      <c r="AG46" s="2761">
        <v>27</v>
      </c>
      <c r="AH46" s="2836">
        <v>17.786259259259257</v>
      </c>
      <c r="AI46" s="2911">
        <v>4416.12</v>
      </c>
    </row>
    <row r="47" spans="1:35" x14ac:dyDescent="0.25">
      <c r="A47" s="756" t="s">
        <v>468</v>
      </c>
      <c r="B47" s="844" t="s">
        <v>712</v>
      </c>
      <c r="C47" s="932" t="s">
        <v>765</v>
      </c>
      <c r="D47" s="1016" t="s">
        <v>837</v>
      </c>
      <c r="E47" s="1093">
        <v>22</v>
      </c>
      <c r="F47" s="1168">
        <v>20</v>
      </c>
      <c r="G47" s="1243">
        <v>0</v>
      </c>
      <c r="H47" s="1318">
        <v>13</v>
      </c>
      <c r="I47" s="1393">
        <v>1</v>
      </c>
      <c r="J47" s="1468">
        <v>6</v>
      </c>
      <c r="K47" s="1543">
        <v>1</v>
      </c>
      <c r="L47" s="1618">
        <v>5</v>
      </c>
      <c r="M47" s="1693">
        <v>5</v>
      </c>
      <c r="N47" s="1768">
        <v>0</v>
      </c>
      <c r="O47" s="1840">
        <v>2</v>
      </c>
      <c r="P47" s="1911">
        <v>0.33333333333333331</v>
      </c>
      <c r="Q47" s="1982">
        <v>1</v>
      </c>
      <c r="R47" s="2042">
        <v>1</v>
      </c>
      <c r="S47" s="2097">
        <v>10</v>
      </c>
      <c r="T47" s="2172">
        <v>0.47619047619047616</v>
      </c>
      <c r="U47" s="2239">
        <v>29.137</v>
      </c>
      <c r="V47" s="2295">
        <v>218.226</v>
      </c>
      <c r="W47" s="2355">
        <v>139.96799999999999</v>
      </c>
      <c r="X47" s="2418">
        <v>211.679</v>
      </c>
      <c r="Y47" s="2482">
        <v>188.97</v>
      </c>
      <c r="Z47" s="2547">
        <v>236.78</v>
      </c>
      <c r="AA47" s="2615">
        <v>34.250999999999998</v>
      </c>
      <c r="AB47" s="2687">
        <v>287.95999999999998</v>
      </c>
      <c r="AG47" s="2762">
        <v>16</v>
      </c>
      <c r="AH47" s="2837">
        <v>17.997499999999999</v>
      </c>
      <c r="AI47" s="2912">
        <v>1346.971</v>
      </c>
    </row>
    <row r="48" spans="1:35" x14ac:dyDescent="0.25">
      <c r="A48" s="757" t="s">
        <v>468</v>
      </c>
      <c r="B48" s="845" t="s">
        <v>712</v>
      </c>
      <c r="C48" s="933" t="s">
        <v>766</v>
      </c>
    </row>
    <row r="49" spans="1:35" x14ac:dyDescent="0.25">
      <c r="A49" s="758" t="s">
        <v>468</v>
      </c>
      <c r="B49" s="846" t="s">
        <v>712</v>
      </c>
      <c r="C49" s="934" t="s">
        <v>767</v>
      </c>
      <c r="D49" s="1017" t="s">
        <v>838</v>
      </c>
      <c r="E49" s="1094">
        <v>75</v>
      </c>
      <c r="F49" s="1169">
        <v>55</v>
      </c>
      <c r="G49" s="1244">
        <v>0</v>
      </c>
      <c r="H49" s="1319">
        <v>36</v>
      </c>
      <c r="I49" s="1394">
        <v>7</v>
      </c>
      <c r="J49" s="1469">
        <v>12</v>
      </c>
      <c r="K49" s="1544">
        <v>19</v>
      </c>
      <c r="L49" s="1619">
        <v>1</v>
      </c>
      <c r="M49" s="1694">
        <v>1</v>
      </c>
      <c r="N49" s="1769">
        <v>0</v>
      </c>
      <c r="O49" s="1841">
        <v>1</v>
      </c>
      <c r="P49" s="1912">
        <v>8.3333333333333329E-2</v>
      </c>
      <c r="Q49" s="1983">
        <v>0</v>
      </c>
      <c r="S49" s="2098">
        <v>12</v>
      </c>
      <c r="T49" s="2173">
        <v>0.18461538461538463</v>
      </c>
      <c r="U49" s="2240">
        <v>241.565</v>
      </c>
      <c r="V49" s="2296">
        <v>750.24900000000002</v>
      </c>
      <c r="W49" s="2356">
        <v>733.99400000000003</v>
      </c>
      <c r="X49" s="2419">
        <v>898.67899999999997</v>
      </c>
      <c r="Y49" s="2483">
        <v>921.16899999999998</v>
      </c>
      <c r="Z49" s="2548">
        <v>649.11500000000001</v>
      </c>
      <c r="AA49" s="2616">
        <v>873.54700000000003</v>
      </c>
      <c r="AB49" s="2688">
        <v>379.37200000000001</v>
      </c>
      <c r="AG49" s="2763">
        <v>20</v>
      </c>
      <c r="AH49" s="2838">
        <v>18.968600000000002</v>
      </c>
      <c r="AI49" s="2913">
        <v>5447.69</v>
      </c>
    </row>
    <row r="50" spans="1:35" x14ac:dyDescent="0.25">
      <c r="A50" s="759" t="s">
        <v>468</v>
      </c>
      <c r="B50" s="847" t="s">
        <v>713</v>
      </c>
      <c r="C50" s="935" t="s">
        <v>768</v>
      </c>
      <c r="D50" s="1018" t="s">
        <v>839</v>
      </c>
      <c r="E50" s="1095">
        <v>0</v>
      </c>
      <c r="F50" s="1170">
        <v>8</v>
      </c>
      <c r="G50" s="1245">
        <v>0</v>
      </c>
      <c r="H50" s="1320">
        <v>6</v>
      </c>
      <c r="I50" s="1395">
        <v>0</v>
      </c>
      <c r="J50" s="1470">
        <v>2</v>
      </c>
      <c r="K50" s="1545">
        <v>0</v>
      </c>
      <c r="L50" s="1620">
        <v>8</v>
      </c>
      <c r="M50" s="1695">
        <v>6</v>
      </c>
      <c r="N50" s="1770">
        <v>2</v>
      </c>
      <c r="O50" s="1842">
        <v>2</v>
      </c>
      <c r="P50" s="1913">
        <v>1</v>
      </c>
      <c r="Q50" s="1984">
        <v>0</v>
      </c>
      <c r="S50" s="2099">
        <v>2</v>
      </c>
      <c r="T50" s="2174">
        <v>0.5</v>
      </c>
      <c r="AB50" s="2689">
        <v>24.33</v>
      </c>
      <c r="AG50" s="2764">
        <v>2</v>
      </c>
      <c r="AH50" s="2839">
        <v>12.164999999999999</v>
      </c>
      <c r="AI50" s="2914">
        <v>24.33</v>
      </c>
    </row>
    <row r="51" spans="1:35" x14ac:dyDescent="0.25">
      <c r="A51" s="760" t="s">
        <v>468</v>
      </c>
      <c r="B51" s="848" t="s">
        <v>714</v>
      </c>
      <c r="C51" s="936" t="s">
        <v>769</v>
      </c>
      <c r="D51" s="1019" t="s">
        <v>840</v>
      </c>
      <c r="E51" s="1096">
        <v>73</v>
      </c>
      <c r="F51" s="1171">
        <v>70</v>
      </c>
      <c r="G51" s="1246">
        <v>0</v>
      </c>
      <c r="H51" s="1321">
        <v>46</v>
      </c>
      <c r="I51" s="1396">
        <v>5</v>
      </c>
      <c r="J51" s="1471">
        <v>19</v>
      </c>
      <c r="K51" s="1546">
        <v>0</v>
      </c>
      <c r="L51" s="1621">
        <v>2</v>
      </c>
      <c r="M51" s="1696">
        <v>2</v>
      </c>
      <c r="N51" s="1771">
        <v>0</v>
      </c>
      <c r="O51" s="1843">
        <v>2</v>
      </c>
      <c r="P51" s="1914">
        <v>0.10526315789473684</v>
      </c>
      <c r="Q51" s="1985">
        <v>0</v>
      </c>
      <c r="S51" s="2100">
        <v>19</v>
      </c>
      <c r="T51" s="2175">
        <v>0.26573426573426573</v>
      </c>
      <c r="U51" s="2241">
        <v>379.72899999999998</v>
      </c>
      <c r="V51" s="2297">
        <v>313.63099999999997</v>
      </c>
      <c r="W51" s="2357">
        <v>467.86500000000001</v>
      </c>
      <c r="X51" s="2420">
        <v>284.07900000000001</v>
      </c>
      <c r="Y51" s="2484">
        <v>441.23200000000003</v>
      </c>
      <c r="Z51" s="2549">
        <v>396.59199999999998</v>
      </c>
      <c r="AA51" s="2617">
        <v>524.053</v>
      </c>
      <c r="AB51" s="2690">
        <v>472.375</v>
      </c>
      <c r="AG51" s="2765">
        <v>25</v>
      </c>
      <c r="AH51" s="2840">
        <v>18.895</v>
      </c>
      <c r="AI51" s="2915">
        <v>3279.556</v>
      </c>
    </row>
    <row r="52" spans="1:35" x14ac:dyDescent="0.25">
      <c r="A52" s="761" t="s">
        <v>468</v>
      </c>
      <c r="B52" s="849" t="s">
        <v>714</v>
      </c>
      <c r="C52" s="937" t="s">
        <v>770</v>
      </c>
      <c r="D52" s="1020" t="s">
        <v>841</v>
      </c>
      <c r="E52" s="1097">
        <v>50</v>
      </c>
      <c r="F52" s="1172">
        <v>54</v>
      </c>
      <c r="G52" s="1247">
        <v>0</v>
      </c>
      <c r="H52" s="1322">
        <v>36</v>
      </c>
      <c r="I52" s="1397">
        <v>1</v>
      </c>
      <c r="J52" s="1472">
        <v>17</v>
      </c>
      <c r="K52" s="1547">
        <v>3</v>
      </c>
      <c r="L52" s="1622">
        <v>8</v>
      </c>
      <c r="M52" s="1697">
        <v>8</v>
      </c>
      <c r="N52" s="1772">
        <v>0</v>
      </c>
      <c r="O52" s="1844">
        <v>4</v>
      </c>
      <c r="P52" s="1915">
        <v>0.23529411764705882</v>
      </c>
      <c r="Q52" s="1986">
        <v>1</v>
      </c>
      <c r="R52" s="2043">
        <v>1</v>
      </c>
      <c r="S52" s="2101">
        <v>23</v>
      </c>
      <c r="T52" s="2176">
        <v>0.44230769230769229</v>
      </c>
      <c r="Z52" s="2550">
        <v>683.22799999999995</v>
      </c>
      <c r="AA52" s="2618">
        <v>819.02599999999995</v>
      </c>
      <c r="AB52" s="2691">
        <v>1082.672</v>
      </c>
      <c r="AG52" s="2766">
        <v>58</v>
      </c>
      <c r="AH52" s="2841">
        <v>18.666758620689656</v>
      </c>
      <c r="AI52" s="2916">
        <v>2584.9259999999999</v>
      </c>
    </row>
    <row r="53" spans="1:35" x14ac:dyDescent="0.25">
      <c r="A53" s="762" t="s">
        <v>468</v>
      </c>
      <c r="B53" s="850" t="s">
        <v>714</v>
      </c>
      <c r="C53" s="938" t="s">
        <v>771</v>
      </c>
      <c r="D53" s="1021" t="s">
        <v>842</v>
      </c>
      <c r="E53" s="1098">
        <v>34</v>
      </c>
      <c r="F53" s="1173">
        <v>27</v>
      </c>
      <c r="G53" s="1248">
        <v>0</v>
      </c>
      <c r="H53" s="1323">
        <v>13</v>
      </c>
      <c r="I53" s="1398">
        <v>1</v>
      </c>
      <c r="J53" s="1473">
        <v>13</v>
      </c>
      <c r="K53" s="1548">
        <v>2</v>
      </c>
      <c r="L53" s="1623">
        <v>1</v>
      </c>
      <c r="M53" s="1698">
        <v>1</v>
      </c>
      <c r="N53" s="1773">
        <v>0</v>
      </c>
      <c r="O53" s="1845">
        <v>1</v>
      </c>
      <c r="P53" s="1916">
        <v>7.6923076923076927E-2</v>
      </c>
      <c r="Q53" s="1987">
        <v>0</v>
      </c>
      <c r="S53" s="2102">
        <v>3</v>
      </c>
      <c r="T53" s="2177">
        <v>9.8360655737704916E-2</v>
      </c>
      <c r="U53" s="2242">
        <v>36.908000000000001</v>
      </c>
      <c r="V53" s="2298">
        <v>124.35</v>
      </c>
      <c r="W53" s="2358">
        <v>842.68799999999999</v>
      </c>
      <c r="X53" s="2421">
        <v>261.64299999999997</v>
      </c>
      <c r="Y53" s="2485">
        <v>224.25200000000001</v>
      </c>
      <c r="Z53" s="2551">
        <v>230.09399999999999</v>
      </c>
      <c r="AA53" s="2619">
        <v>197.18100000000001</v>
      </c>
      <c r="AB53" s="2692">
        <v>211.51300000000001</v>
      </c>
      <c r="AG53" s="2767">
        <v>12</v>
      </c>
      <c r="AH53" s="2842">
        <v>17.626083333333334</v>
      </c>
      <c r="AI53" s="2917">
        <v>2128.6289999999999</v>
      </c>
    </row>
    <row r="54" spans="1:35" x14ac:dyDescent="0.25">
      <c r="A54" s="763" t="s">
        <v>468</v>
      </c>
      <c r="B54" s="851" t="s">
        <v>715</v>
      </c>
      <c r="C54" s="939" t="s">
        <v>772</v>
      </c>
      <c r="D54" s="1022" t="s">
        <v>843</v>
      </c>
      <c r="E54" s="1099">
        <v>37</v>
      </c>
      <c r="F54" s="1174">
        <v>38</v>
      </c>
      <c r="G54" s="1249">
        <v>0</v>
      </c>
      <c r="H54" s="1324">
        <v>22</v>
      </c>
      <c r="I54" s="1399">
        <v>2</v>
      </c>
      <c r="J54" s="1474">
        <v>14</v>
      </c>
      <c r="K54" s="1549">
        <v>1</v>
      </c>
      <c r="L54" s="1624">
        <v>5</v>
      </c>
      <c r="M54" s="1699">
        <v>5</v>
      </c>
      <c r="N54" s="1774">
        <v>0</v>
      </c>
      <c r="O54" s="1846">
        <v>1</v>
      </c>
      <c r="P54" s="1917">
        <v>7.1428571428571425E-2</v>
      </c>
      <c r="Q54" s="1988">
        <v>1</v>
      </c>
      <c r="R54" s="2044">
        <v>1</v>
      </c>
      <c r="S54" s="2103">
        <v>8</v>
      </c>
      <c r="T54" s="2178">
        <v>0.21333333333333335</v>
      </c>
      <c r="U54" s="2243">
        <v>154.798</v>
      </c>
      <c r="V54" s="2299">
        <v>179.191</v>
      </c>
      <c r="W54" s="2359">
        <v>274.53800000000001</v>
      </c>
      <c r="X54" s="2422">
        <v>178.62799999999999</v>
      </c>
      <c r="Y54" s="2486">
        <v>51.401000000000003</v>
      </c>
      <c r="Z54" s="2552">
        <v>208.88499999999999</v>
      </c>
      <c r="AA54" s="2620">
        <v>319.69900000000001</v>
      </c>
      <c r="AB54" s="2693">
        <v>10.579000000000001</v>
      </c>
      <c r="AG54" s="2768">
        <v>9</v>
      </c>
      <c r="AH54" s="2843">
        <v>1.1754444444444445</v>
      </c>
      <c r="AI54" s="2918">
        <v>1377.7190000000001</v>
      </c>
    </row>
    <row r="55" spans="1:35" x14ac:dyDescent="0.25">
      <c r="A55" s="764" t="s">
        <v>468</v>
      </c>
      <c r="B55" s="852" t="s">
        <v>715</v>
      </c>
      <c r="C55" s="940" t="s">
        <v>773</v>
      </c>
      <c r="D55" s="1023" t="s">
        <v>844</v>
      </c>
      <c r="E55" s="1100">
        <v>195</v>
      </c>
      <c r="F55" s="1175">
        <v>223</v>
      </c>
      <c r="G55" s="1250">
        <v>0</v>
      </c>
      <c r="H55" s="1325">
        <v>193</v>
      </c>
      <c r="I55" s="1400">
        <v>10</v>
      </c>
      <c r="J55" s="1475">
        <v>20</v>
      </c>
      <c r="K55" s="1550">
        <v>1</v>
      </c>
      <c r="L55" s="1625">
        <v>31</v>
      </c>
      <c r="M55" s="1700">
        <v>31</v>
      </c>
      <c r="N55" s="1775">
        <v>0</v>
      </c>
      <c r="O55" s="1847">
        <v>8</v>
      </c>
      <c r="P55" s="1918">
        <v>0.4</v>
      </c>
      <c r="Q55" s="1989">
        <v>0</v>
      </c>
      <c r="S55" s="2104">
        <v>85</v>
      </c>
      <c r="T55" s="2179">
        <v>0.40669856459330145</v>
      </c>
      <c r="U55" s="2244">
        <v>3292.7759999999998</v>
      </c>
      <c r="V55" s="2300">
        <v>6609.683</v>
      </c>
      <c r="W55" s="2360">
        <v>6829.5559999999996</v>
      </c>
      <c r="X55" s="2423">
        <v>5643.7719999999999</v>
      </c>
      <c r="Y55" s="2487">
        <v>6019.0079999999998</v>
      </c>
      <c r="Z55" s="2553">
        <v>10661.888999999999</v>
      </c>
      <c r="AA55" s="2621">
        <v>5299.9870000000001</v>
      </c>
      <c r="AB55" s="2694">
        <v>5960.11</v>
      </c>
      <c r="AG55" s="2769">
        <v>260</v>
      </c>
      <c r="AH55" s="2844">
        <v>22.923499999999997</v>
      </c>
      <c r="AI55" s="2919">
        <v>50316.781000000003</v>
      </c>
    </row>
    <row r="56" spans="1:35" x14ac:dyDescent="0.25">
      <c r="A56" s="765" t="s">
        <v>468</v>
      </c>
      <c r="B56" s="853" t="s">
        <v>715</v>
      </c>
      <c r="C56" s="941" t="s">
        <v>774</v>
      </c>
      <c r="D56" s="1024" t="s">
        <v>845</v>
      </c>
      <c r="E56" s="1101">
        <v>75</v>
      </c>
      <c r="F56" s="1176">
        <v>75</v>
      </c>
      <c r="G56" s="1251">
        <v>0</v>
      </c>
      <c r="H56" s="1326">
        <v>59</v>
      </c>
      <c r="I56" s="1401">
        <v>6</v>
      </c>
      <c r="J56" s="1476">
        <v>10</v>
      </c>
      <c r="K56" s="1551">
        <v>0</v>
      </c>
      <c r="L56" s="1626">
        <v>2</v>
      </c>
      <c r="M56" s="1701">
        <v>2</v>
      </c>
      <c r="N56" s="1776">
        <v>0</v>
      </c>
      <c r="O56" s="1848">
        <v>1</v>
      </c>
      <c r="P56" s="1919">
        <v>0.1</v>
      </c>
      <c r="Q56" s="1990">
        <v>0</v>
      </c>
      <c r="S56" s="2105">
        <v>46</v>
      </c>
      <c r="T56" s="2180">
        <v>0.61333333333333329</v>
      </c>
      <c r="U56" s="2245">
        <v>2662.625</v>
      </c>
      <c r="V56" s="2301">
        <v>3746.09</v>
      </c>
      <c r="W56" s="2361">
        <v>4580.857</v>
      </c>
      <c r="X56" s="2424">
        <v>4420.7299999999996</v>
      </c>
      <c r="Y56" s="2488">
        <v>4465.8209999999999</v>
      </c>
      <c r="Z56" s="2554">
        <v>5760.1279999999997</v>
      </c>
      <c r="AA56" s="2622">
        <v>4361.7740000000003</v>
      </c>
      <c r="AB56" s="2695">
        <v>4464.3490000000002</v>
      </c>
      <c r="AG56" s="2770">
        <v>136</v>
      </c>
      <c r="AH56" s="2845">
        <v>32.826095588235297</v>
      </c>
      <c r="AI56" s="2920">
        <v>34462.374000000003</v>
      </c>
    </row>
    <row r="57" spans="1:35" x14ac:dyDescent="0.25">
      <c r="A57" s="766" t="s">
        <v>468</v>
      </c>
      <c r="B57" s="854" t="s">
        <v>716</v>
      </c>
      <c r="C57" s="942" t="s">
        <v>775</v>
      </c>
      <c r="D57" s="1025" t="s">
        <v>846</v>
      </c>
      <c r="E57" s="1102">
        <v>63</v>
      </c>
      <c r="F57" s="1177">
        <v>62</v>
      </c>
      <c r="G57" s="1252">
        <v>0</v>
      </c>
      <c r="H57" s="1327">
        <v>45</v>
      </c>
      <c r="I57" s="1402">
        <v>3</v>
      </c>
      <c r="J57" s="1477">
        <v>14</v>
      </c>
      <c r="K57" s="1552">
        <v>20</v>
      </c>
      <c r="L57" s="1627">
        <v>5</v>
      </c>
      <c r="M57" s="1702">
        <v>5</v>
      </c>
      <c r="N57" s="1777">
        <v>0</v>
      </c>
      <c r="O57" s="1849">
        <v>5</v>
      </c>
      <c r="P57" s="1920">
        <v>0.35714285714285715</v>
      </c>
      <c r="Q57" s="1991">
        <v>0</v>
      </c>
      <c r="S57" s="2106">
        <v>17</v>
      </c>
      <c r="T57" s="2181">
        <v>0.27200000000000002</v>
      </c>
      <c r="U57" s="2246">
        <v>258.12900000000002</v>
      </c>
      <c r="V57" s="2302">
        <v>332.62099999999998</v>
      </c>
      <c r="W57" s="2362">
        <v>372.82100000000003</v>
      </c>
      <c r="X57" s="2425">
        <v>715.87099999999998</v>
      </c>
      <c r="Y57" s="2489">
        <v>5712.03</v>
      </c>
      <c r="Z57" s="2555">
        <v>491.82400000000001</v>
      </c>
      <c r="AA57" s="2623">
        <v>383.24099999999999</v>
      </c>
      <c r="AB57" s="2696">
        <v>715.76599999999996</v>
      </c>
      <c r="AG57" s="2771">
        <v>36</v>
      </c>
      <c r="AH57" s="2846">
        <v>19.882388888888887</v>
      </c>
      <c r="AI57" s="2921">
        <v>8982.3029999999999</v>
      </c>
    </row>
    <row r="58" spans="1:35" x14ac:dyDescent="0.25">
      <c r="A58" s="767" t="s">
        <v>468</v>
      </c>
      <c r="B58" s="855" t="s">
        <v>716</v>
      </c>
      <c r="C58" s="943" t="s">
        <v>776</v>
      </c>
      <c r="D58" s="1026" t="s">
        <v>847</v>
      </c>
      <c r="E58" s="1103">
        <v>49</v>
      </c>
      <c r="F58" s="1178">
        <v>41</v>
      </c>
      <c r="G58" s="1253">
        <v>0</v>
      </c>
      <c r="H58" s="1328">
        <v>20</v>
      </c>
      <c r="I58" s="1403">
        <v>2</v>
      </c>
      <c r="J58" s="1478">
        <v>19</v>
      </c>
      <c r="K58" s="1553">
        <v>1</v>
      </c>
      <c r="L58" s="1628">
        <v>1</v>
      </c>
      <c r="M58" s="1703">
        <v>1</v>
      </c>
      <c r="N58" s="1778">
        <v>0</v>
      </c>
      <c r="O58" s="1850">
        <v>0</v>
      </c>
      <c r="P58" s="1921">
        <v>0</v>
      </c>
      <c r="Q58" s="1992">
        <v>1</v>
      </c>
      <c r="R58" s="2045">
        <v>1</v>
      </c>
      <c r="S58" s="2107">
        <v>5</v>
      </c>
      <c r="T58" s="2182">
        <v>0.1111111111111111</v>
      </c>
      <c r="U58" s="2247">
        <v>278.59699999999998</v>
      </c>
      <c r="V58" s="2303">
        <v>344.899</v>
      </c>
      <c r="W58" s="2363">
        <v>841.38599999999997</v>
      </c>
      <c r="X58" s="2426">
        <v>1291.944</v>
      </c>
      <c r="Y58" s="2490">
        <v>480.47699999999998</v>
      </c>
      <c r="Z58" s="2556">
        <v>356.88799999999998</v>
      </c>
      <c r="AA58" s="2624">
        <v>436.57400000000001</v>
      </c>
      <c r="AB58" s="2697">
        <v>54.468000000000004</v>
      </c>
      <c r="AG58" s="2772">
        <v>6</v>
      </c>
      <c r="AH58" s="2847">
        <v>9.0780000000000012</v>
      </c>
      <c r="AI58" s="2922">
        <v>4085.2330000000002</v>
      </c>
    </row>
    <row r="59" spans="1:35" x14ac:dyDescent="0.25">
      <c r="A59" s="768" t="s">
        <v>468</v>
      </c>
      <c r="B59" s="856" t="s">
        <v>716</v>
      </c>
      <c r="C59" s="944" t="s">
        <v>777</v>
      </c>
      <c r="D59" s="1027" t="s">
        <v>848</v>
      </c>
      <c r="E59" s="1104">
        <v>24</v>
      </c>
      <c r="F59" s="1179">
        <v>21</v>
      </c>
      <c r="G59" s="1254">
        <v>0</v>
      </c>
      <c r="H59" s="1329">
        <v>13</v>
      </c>
      <c r="I59" s="1404">
        <v>2</v>
      </c>
      <c r="J59" s="1479">
        <v>6</v>
      </c>
      <c r="K59" s="1554">
        <v>0</v>
      </c>
      <c r="L59" s="1629">
        <v>3</v>
      </c>
      <c r="M59" s="1704">
        <v>3</v>
      </c>
      <c r="N59" s="1779">
        <v>0</v>
      </c>
      <c r="O59" s="1851">
        <v>3</v>
      </c>
      <c r="P59" s="1922">
        <v>0.5</v>
      </c>
      <c r="Q59" s="1993">
        <v>0</v>
      </c>
      <c r="S59" s="2108">
        <v>10</v>
      </c>
      <c r="T59" s="2183">
        <v>0.44444444444444442</v>
      </c>
      <c r="U59" s="2248">
        <v>313.97500000000002</v>
      </c>
      <c r="V59" s="2304">
        <v>224.542</v>
      </c>
      <c r="W59" s="2364">
        <v>519.15599999999995</v>
      </c>
      <c r="X59" s="2427">
        <v>355.81400000000002</v>
      </c>
      <c r="Y59" s="2491">
        <v>413.077</v>
      </c>
      <c r="Z59" s="2557">
        <v>588.57399999999996</v>
      </c>
      <c r="AA59" s="2625">
        <v>140.05799999999999</v>
      </c>
      <c r="AB59" s="2698">
        <v>316.84500000000003</v>
      </c>
      <c r="AG59" s="2773">
        <v>16</v>
      </c>
      <c r="AH59" s="2848">
        <v>19.802812500000002</v>
      </c>
      <c r="AI59" s="2923">
        <v>2872.0410000000002</v>
      </c>
    </row>
    <row r="60" spans="1:35" x14ac:dyDescent="0.25">
      <c r="A60" s="769" t="s">
        <v>468</v>
      </c>
      <c r="B60" s="857" t="s">
        <v>717</v>
      </c>
      <c r="C60" s="945" t="s">
        <v>778</v>
      </c>
      <c r="D60" s="1028" t="s">
        <v>849</v>
      </c>
      <c r="E60" s="1105">
        <v>10</v>
      </c>
      <c r="F60" s="1180">
        <v>20</v>
      </c>
      <c r="G60" s="1255">
        <v>0</v>
      </c>
      <c r="H60" s="1330">
        <v>14</v>
      </c>
      <c r="I60" s="1405">
        <v>0</v>
      </c>
      <c r="J60" s="1480">
        <v>6</v>
      </c>
      <c r="K60" s="1555">
        <v>0</v>
      </c>
      <c r="L60" s="1630">
        <v>10</v>
      </c>
      <c r="M60" s="1705">
        <v>7</v>
      </c>
      <c r="N60" s="1780">
        <v>3</v>
      </c>
      <c r="O60" s="1852">
        <v>4</v>
      </c>
      <c r="P60" s="1923">
        <v>0.66666666666666663</v>
      </c>
      <c r="Q60" s="1994">
        <v>0</v>
      </c>
      <c r="S60" s="2109">
        <v>8</v>
      </c>
      <c r="T60" s="2184">
        <v>0.53333333333333333</v>
      </c>
      <c r="AA60" s="2626">
        <v>39.659999999999997</v>
      </c>
      <c r="AB60" s="2699">
        <v>578.64400000000001</v>
      </c>
      <c r="AG60" s="2774">
        <v>18</v>
      </c>
      <c r="AH60" s="2849">
        <v>32.146888888888888</v>
      </c>
      <c r="AI60" s="2924">
        <v>618.30399999999997</v>
      </c>
    </row>
    <row r="61" spans="1:35" x14ac:dyDescent="0.25">
      <c r="A61" s="770" t="s">
        <v>468</v>
      </c>
      <c r="B61" s="858" t="s">
        <v>717</v>
      </c>
      <c r="C61" s="946" t="s">
        <v>779</v>
      </c>
      <c r="D61" s="1029" t="s">
        <v>850</v>
      </c>
      <c r="E61" s="1106">
        <v>3</v>
      </c>
      <c r="F61" s="1181">
        <v>10</v>
      </c>
      <c r="G61" s="1256">
        <v>0</v>
      </c>
      <c r="H61" s="1331">
        <v>3</v>
      </c>
      <c r="I61" s="1406">
        <v>0</v>
      </c>
      <c r="J61" s="1481">
        <v>7</v>
      </c>
      <c r="K61" s="1556">
        <v>0</v>
      </c>
      <c r="L61" s="1631">
        <v>7</v>
      </c>
      <c r="M61" s="1706">
        <v>2</v>
      </c>
      <c r="N61" s="1781">
        <v>5</v>
      </c>
      <c r="O61" s="1853">
        <v>3</v>
      </c>
      <c r="P61" s="1924">
        <v>0.42857142857142855</v>
      </c>
      <c r="Q61" s="1995">
        <v>0</v>
      </c>
      <c r="S61" s="2110">
        <v>4</v>
      </c>
      <c r="T61" s="2185">
        <v>0.61538461538461542</v>
      </c>
      <c r="AB61" s="2700">
        <v>58.774000000000001</v>
      </c>
      <c r="AG61" s="2775">
        <v>4</v>
      </c>
      <c r="AH61" s="2850">
        <v>14.6935</v>
      </c>
      <c r="AI61" s="2925">
        <v>58.774000000000001</v>
      </c>
    </row>
    <row r="62" spans="1:35" x14ac:dyDescent="0.25">
      <c r="A62" s="771" t="s">
        <v>468</v>
      </c>
      <c r="B62" s="859" t="s">
        <v>717</v>
      </c>
      <c r="C62" s="947" t="s">
        <v>780</v>
      </c>
      <c r="D62" s="1030" t="s">
        <v>851</v>
      </c>
      <c r="E62" s="1107">
        <v>6</v>
      </c>
      <c r="F62" s="1182">
        <v>15</v>
      </c>
      <c r="G62" s="1257">
        <v>0</v>
      </c>
      <c r="H62" s="1332">
        <v>10</v>
      </c>
      <c r="I62" s="1407">
        <v>0</v>
      </c>
      <c r="J62" s="1482">
        <v>5</v>
      </c>
      <c r="K62" s="1557">
        <v>0</v>
      </c>
      <c r="L62" s="1632">
        <v>9</v>
      </c>
      <c r="M62" s="1707">
        <v>7</v>
      </c>
      <c r="N62" s="1782">
        <v>2</v>
      </c>
      <c r="O62" s="1854">
        <v>4</v>
      </c>
      <c r="P62" s="1925">
        <v>0.8</v>
      </c>
      <c r="Q62" s="1996">
        <v>0</v>
      </c>
      <c r="S62" s="2111">
        <v>7</v>
      </c>
      <c r="T62" s="2186">
        <v>0.66666666666666663</v>
      </c>
      <c r="AA62" s="2627">
        <v>29.943000000000001</v>
      </c>
      <c r="AB62" s="2701">
        <v>193.34</v>
      </c>
      <c r="AG62" s="2776">
        <v>11</v>
      </c>
      <c r="AH62" s="2851">
        <v>17.576363636363638</v>
      </c>
      <c r="AI62" s="2926">
        <v>223.28299999999999</v>
      </c>
    </row>
    <row r="63" spans="1:35" x14ac:dyDescent="0.25">
      <c r="A63" s="772" t="s">
        <v>475</v>
      </c>
      <c r="B63" s="860" t="s">
        <v>718</v>
      </c>
      <c r="C63" s="948" t="s">
        <v>781</v>
      </c>
      <c r="D63" s="1031" t="s">
        <v>852</v>
      </c>
      <c r="E63" s="1108">
        <v>118</v>
      </c>
      <c r="F63" s="1183">
        <v>108</v>
      </c>
      <c r="G63" s="1258">
        <v>0</v>
      </c>
      <c r="H63" s="1333">
        <v>88</v>
      </c>
      <c r="I63" s="1408">
        <v>3</v>
      </c>
      <c r="J63" s="1483">
        <v>17</v>
      </c>
      <c r="K63" s="1558">
        <v>5</v>
      </c>
      <c r="L63" s="1633">
        <v>6</v>
      </c>
      <c r="M63" s="1708">
        <v>6</v>
      </c>
      <c r="N63" s="1783">
        <v>0</v>
      </c>
      <c r="O63" s="1855">
        <v>3</v>
      </c>
      <c r="P63" s="1926">
        <v>0.17647058823529413</v>
      </c>
      <c r="Q63" s="1997">
        <v>0</v>
      </c>
      <c r="S63" s="2112">
        <v>10</v>
      </c>
      <c r="T63" s="2187">
        <v>8.8495575221238937E-2</v>
      </c>
      <c r="U63" s="2249">
        <v>74.915000000000006</v>
      </c>
      <c r="V63" s="2305">
        <v>273.142</v>
      </c>
      <c r="W63" s="2365">
        <v>877.74900000000002</v>
      </c>
      <c r="X63" s="2428">
        <v>427.43</v>
      </c>
      <c r="Y63" s="2492">
        <v>843.87300000000005</v>
      </c>
      <c r="Z63" s="2558">
        <v>388.63400000000001</v>
      </c>
      <c r="AA63" s="2628">
        <v>389.29199999999997</v>
      </c>
      <c r="AB63" s="2702">
        <v>283.95699999999999</v>
      </c>
      <c r="AG63" s="2777">
        <v>15</v>
      </c>
      <c r="AH63" s="2852">
        <v>18.930466666666668</v>
      </c>
      <c r="AI63" s="2927">
        <v>3558.9920000000002</v>
      </c>
    </row>
    <row r="64" spans="1:35" x14ac:dyDescent="0.25">
      <c r="A64" s="773" t="s">
        <v>475</v>
      </c>
      <c r="B64" s="861" t="s">
        <v>718</v>
      </c>
      <c r="C64" s="949" t="s">
        <v>782</v>
      </c>
      <c r="D64" s="1032" t="s">
        <v>853</v>
      </c>
      <c r="E64" s="1109">
        <v>81</v>
      </c>
      <c r="F64" s="1184">
        <v>82</v>
      </c>
      <c r="G64" s="1259">
        <v>0</v>
      </c>
      <c r="H64" s="1334">
        <v>54</v>
      </c>
      <c r="I64" s="1409">
        <v>6</v>
      </c>
      <c r="J64" s="1484">
        <v>22</v>
      </c>
      <c r="K64" s="1559">
        <v>0</v>
      </c>
      <c r="L64" s="1634">
        <v>9</v>
      </c>
      <c r="M64" s="1709">
        <v>9</v>
      </c>
      <c r="N64" s="1784">
        <v>0</v>
      </c>
      <c r="O64" s="1856">
        <v>6</v>
      </c>
      <c r="P64" s="1927">
        <v>0.27272727272727271</v>
      </c>
      <c r="Q64" s="1998">
        <v>0</v>
      </c>
      <c r="S64" s="2113">
        <v>11</v>
      </c>
      <c r="T64" s="2188">
        <v>0.13496932515337423</v>
      </c>
      <c r="U64" s="2250">
        <v>511.33600000000001</v>
      </c>
      <c r="V64" s="2306">
        <v>707.25</v>
      </c>
      <c r="W64" s="2366">
        <v>656.61599999999999</v>
      </c>
      <c r="X64" s="2429">
        <v>793.45799999999997</v>
      </c>
      <c r="Y64" s="2493">
        <v>593.73699999999997</v>
      </c>
      <c r="Z64" s="2559">
        <v>977.69899999999996</v>
      </c>
      <c r="AA64" s="2629">
        <v>589.81399999999996</v>
      </c>
      <c r="AB64" s="2703">
        <v>269.10199999999998</v>
      </c>
      <c r="AG64" s="2778">
        <v>18</v>
      </c>
      <c r="AH64" s="2853">
        <v>14.950111111111109</v>
      </c>
      <c r="AI64" s="2928">
        <v>5099.0119999999997</v>
      </c>
    </row>
    <row r="65" spans="1:35" x14ac:dyDescent="0.25">
      <c r="A65" s="774" t="s">
        <v>475</v>
      </c>
      <c r="B65" s="862" t="s">
        <v>719</v>
      </c>
      <c r="C65" s="950" t="s">
        <v>783</v>
      </c>
      <c r="D65" s="1033" t="s">
        <v>854</v>
      </c>
      <c r="E65" s="1110">
        <v>81</v>
      </c>
      <c r="F65" s="1185">
        <v>73</v>
      </c>
      <c r="G65" s="1260">
        <v>0</v>
      </c>
      <c r="H65" s="1335">
        <v>48</v>
      </c>
      <c r="I65" s="1410">
        <v>12</v>
      </c>
      <c r="J65" s="1485">
        <v>13</v>
      </c>
      <c r="K65" s="1560">
        <v>0</v>
      </c>
      <c r="L65" s="1635">
        <v>7</v>
      </c>
      <c r="M65" s="1710">
        <v>7</v>
      </c>
      <c r="N65" s="1785">
        <v>0</v>
      </c>
      <c r="O65" s="1857">
        <v>3</v>
      </c>
      <c r="P65" s="1928">
        <v>0.23076923076923078</v>
      </c>
      <c r="Q65" s="1999">
        <v>2</v>
      </c>
      <c r="R65" s="2046">
        <v>1</v>
      </c>
      <c r="S65" s="2114">
        <v>15</v>
      </c>
      <c r="T65" s="2189">
        <v>0.19480519480519481</v>
      </c>
      <c r="U65" s="2251">
        <v>419.43599999999998</v>
      </c>
      <c r="V65" s="2307">
        <v>782.52300000000002</v>
      </c>
      <c r="W65" s="2367">
        <v>721.75199999999995</v>
      </c>
      <c r="X65" s="2430">
        <v>967.65300000000002</v>
      </c>
      <c r="Y65" s="2494">
        <v>735.63</v>
      </c>
      <c r="Z65" s="2560">
        <v>554.02300000000002</v>
      </c>
      <c r="AA65" s="2630">
        <v>325.48</v>
      </c>
      <c r="AB65" s="2704">
        <v>428.411</v>
      </c>
      <c r="AG65" s="2779">
        <v>24</v>
      </c>
      <c r="AH65" s="2854">
        <v>17.850458333333332</v>
      </c>
      <c r="AI65" s="2929">
        <v>4934.9080000000004</v>
      </c>
    </row>
    <row r="66" spans="1:35" x14ac:dyDescent="0.25">
      <c r="A66" s="775" t="s">
        <v>475</v>
      </c>
      <c r="B66" s="863" t="s">
        <v>719</v>
      </c>
      <c r="C66" s="951" t="s">
        <v>784</v>
      </c>
      <c r="D66" s="1034" t="s">
        <v>855</v>
      </c>
      <c r="E66" s="1111">
        <v>70</v>
      </c>
      <c r="F66" s="1186">
        <v>72</v>
      </c>
      <c r="G66" s="1261">
        <v>0</v>
      </c>
      <c r="H66" s="1336">
        <v>52</v>
      </c>
      <c r="I66" s="1411">
        <v>6</v>
      </c>
      <c r="J66" s="1486">
        <v>14</v>
      </c>
      <c r="K66" s="1561">
        <v>2</v>
      </c>
      <c r="L66" s="1636">
        <v>8</v>
      </c>
      <c r="M66" s="1711">
        <v>8</v>
      </c>
      <c r="N66" s="1786">
        <v>0</v>
      </c>
      <c r="O66" s="1858">
        <v>3</v>
      </c>
      <c r="P66" s="1929">
        <v>0.21428571428571427</v>
      </c>
      <c r="Q66" s="2000">
        <v>2</v>
      </c>
      <c r="R66" s="2047">
        <v>1</v>
      </c>
      <c r="S66" s="2115">
        <v>12</v>
      </c>
      <c r="T66" s="2190">
        <v>0.16901408450704225</v>
      </c>
      <c r="U66" s="2252">
        <v>124.27200000000001</v>
      </c>
      <c r="V66" s="2308">
        <v>416.65699999999998</v>
      </c>
      <c r="W66" s="2368">
        <v>499.68200000000002</v>
      </c>
      <c r="X66" s="2431">
        <v>710.49400000000003</v>
      </c>
      <c r="Y66" s="2495">
        <v>565.90499999999997</v>
      </c>
      <c r="Z66" s="2561">
        <v>663.04499999999996</v>
      </c>
      <c r="AA66" s="2631">
        <v>527.88800000000003</v>
      </c>
      <c r="AB66" s="2705">
        <v>931.16499999999996</v>
      </c>
      <c r="AG66" s="2780">
        <v>15</v>
      </c>
      <c r="AH66" s="2855">
        <v>62.077666666666666</v>
      </c>
      <c r="AI66" s="2930">
        <v>4439.1080000000002</v>
      </c>
    </row>
    <row r="67" spans="1:35" x14ac:dyDescent="0.25">
      <c r="A67" s="776" t="s">
        <v>475</v>
      </c>
      <c r="B67" s="864" t="s">
        <v>719</v>
      </c>
      <c r="C67" s="952" t="s">
        <v>785</v>
      </c>
      <c r="D67" s="1035" t="s">
        <v>856</v>
      </c>
      <c r="E67" s="1112">
        <v>87</v>
      </c>
      <c r="F67" s="1187">
        <v>88</v>
      </c>
      <c r="G67" s="1262">
        <v>0</v>
      </c>
      <c r="H67" s="1337">
        <v>65</v>
      </c>
      <c r="I67" s="1412">
        <v>6</v>
      </c>
      <c r="J67" s="1487">
        <v>17</v>
      </c>
      <c r="K67" s="1562">
        <v>0</v>
      </c>
      <c r="L67" s="1637">
        <v>10</v>
      </c>
      <c r="M67" s="1712">
        <v>8</v>
      </c>
      <c r="N67" s="1787">
        <v>2</v>
      </c>
      <c r="O67" s="1859">
        <v>2</v>
      </c>
      <c r="P67" s="1930">
        <v>0.11764705882352941</v>
      </c>
      <c r="Q67" s="2001">
        <v>2</v>
      </c>
      <c r="R67" s="2048">
        <v>1</v>
      </c>
      <c r="S67" s="2116">
        <v>12</v>
      </c>
      <c r="T67" s="2191">
        <v>0.13714285714285715</v>
      </c>
      <c r="U67" s="2253">
        <v>-117.711</v>
      </c>
      <c r="V67" s="2309">
        <v>576.36400000000003</v>
      </c>
      <c r="W67" s="2369">
        <v>568.69000000000005</v>
      </c>
      <c r="X67" s="2432">
        <v>224.518</v>
      </c>
      <c r="Y67" s="2496">
        <v>623.16600000000005</v>
      </c>
      <c r="Z67" s="2562">
        <v>871.25699999999995</v>
      </c>
      <c r="AA67" s="2632">
        <v>887.45699999999999</v>
      </c>
      <c r="AB67" s="2706">
        <v>283.274</v>
      </c>
      <c r="AG67" s="2781">
        <v>18</v>
      </c>
      <c r="AH67" s="2856">
        <v>15.737444444444444</v>
      </c>
      <c r="AI67" s="2931">
        <v>3917.0149999999999</v>
      </c>
    </row>
    <row r="68" spans="1:35" x14ac:dyDescent="0.25">
      <c r="A68" s="777" t="s">
        <v>475</v>
      </c>
      <c r="B68" s="865" t="s">
        <v>719</v>
      </c>
      <c r="C68" s="953" t="s">
        <v>786</v>
      </c>
    </row>
    <row r="69" spans="1:35" x14ac:dyDescent="0.25">
      <c r="A69" s="778" t="s">
        <v>475</v>
      </c>
      <c r="B69" s="866" t="s">
        <v>719</v>
      </c>
      <c r="C69" s="954" t="s">
        <v>787</v>
      </c>
    </row>
    <row r="70" spans="1:35" x14ac:dyDescent="0.25">
      <c r="A70" s="779" t="s">
        <v>475</v>
      </c>
      <c r="B70" s="867" t="s">
        <v>720</v>
      </c>
      <c r="C70" s="955" t="s">
        <v>788</v>
      </c>
      <c r="D70" s="1036" t="s">
        <v>857</v>
      </c>
      <c r="E70" s="1113">
        <v>124</v>
      </c>
      <c r="F70" s="1188">
        <v>115</v>
      </c>
      <c r="G70" s="1263">
        <v>0</v>
      </c>
      <c r="H70" s="1338">
        <v>83</v>
      </c>
      <c r="I70" s="1413">
        <v>5</v>
      </c>
      <c r="J70" s="1488">
        <v>27</v>
      </c>
      <c r="K70" s="1563">
        <v>4</v>
      </c>
      <c r="L70" s="1638">
        <v>17</v>
      </c>
      <c r="M70" s="1713">
        <v>17</v>
      </c>
      <c r="N70" s="1788">
        <v>0</v>
      </c>
      <c r="O70" s="1860">
        <v>7</v>
      </c>
      <c r="P70" s="1931">
        <v>0.25925925925925924</v>
      </c>
      <c r="Q70" s="2002">
        <v>3</v>
      </c>
      <c r="R70" s="2049">
        <v>1</v>
      </c>
      <c r="S70" s="2117">
        <v>29</v>
      </c>
      <c r="T70" s="2192">
        <v>0.24267782426778242</v>
      </c>
      <c r="W70" s="2370">
        <v>206.93299999999999</v>
      </c>
      <c r="X70" s="2433">
        <v>1083.2809999999999</v>
      </c>
      <c r="Y70" s="2497">
        <v>1647.462</v>
      </c>
      <c r="Z70" s="2563">
        <v>1064.3209999999999</v>
      </c>
      <c r="AA70" s="2633">
        <v>615.70100000000002</v>
      </c>
      <c r="AB70" s="2707">
        <v>1175.952</v>
      </c>
      <c r="AG70" s="2782">
        <v>53</v>
      </c>
      <c r="AH70" s="2857">
        <v>22.18777358490566</v>
      </c>
      <c r="AI70" s="2932">
        <v>5793.65</v>
      </c>
    </row>
    <row r="71" spans="1:35" x14ac:dyDescent="0.25">
      <c r="A71" s="780" t="s">
        <v>475</v>
      </c>
      <c r="B71" s="868" t="s">
        <v>720</v>
      </c>
      <c r="C71" s="956" t="s">
        <v>789</v>
      </c>
      <c r="D71" s="1037" t="s">
        <v>858</v>
      </c>
      <c r="E71" s="1114">
        <v>83</v>
      </c>
      <c r="F71" s="1189">
        <v>83</v>
      </c>
      <c r="G71" s="1264">
        <v>0</v>
      </c>
      <c r="H71" s="1339">
        <v>57</v>
      </c>
      <c r="I71" s="1414">
        <v>9</v>
      </c>
      <c r="J71" s="1489">
        <v>17</v>
      </c>
      <c r="K71" s="1564">
        <v>14</v>
      </c>
      <c r="L71" s="1639">
        <v>15</v>
      </c>
      <c r="M71" s="1714">
        <v>15</v>
      </c>
      <c r="N71" s="1789">
        <v>0</v>
      </c>
      <c r="O71" s="1861">
        <v>4</v>
      </c>
      <c r="P71" s="1932">
        <v>0.23529411764705882</v>
      </c>
      <c r="Q71" s="2003">
        <v>3</v>
      </c>
      <c r="R71" s="2050">
        <v>1</v>
      </c>
      <c r="S71" s="2118">
        <v>18</v>
      </c>
      <c r="T71" s="2193">
        <v>0.21686746987951808</v>
      </c>
      <c r="U71" s="2254">
        <v>392.34199999999998</v>
      </c>
      <c r="V71" s="2310">
        <v>660.54899999999998</v>
      </c>
      <c r="W71" s="2371">
        <v>1003.804</v>
      </c>
      <c r="X71" s="2434">
        <v>851.447</v>
      </c>
      <c r="Y71" s="2498">
        <v>538.11599999999999</v>
      </c>
      <c r="Z71" s="2564">
        <v>856.44899999999996</v>
      </c>
      <c r="AA71" s="2634">
        <v>769.36699999999996</v>
      </c>
      <c r="AB71" s="2708">
        <v>840.23199999999997</v>
      </c>
      <c r="AG71" s="2783">
        <v>48</v>
      </c>
      <c r="AH71" s="2858">
        <v>17.504833333333334</v>
      </c>
      <c r="AI71" s="2933">
        <v>5912.3059999999996</v>
      </c>
    </row>
    <row r="72" spans="1:35" x14ac:dyDescent="0.25">
      <c r="A72" s="781" t="s">
        <v>475</v>
      </c>
      <c r="B72" s="869" t="s">
        <v>720</v>
      </c>
      <c r="C72" s="957" t="s">
        <v>790</v>
      </c>
      <c r="D72" s="1038" t="s">
        <v>859</v>
      </c>
      <c r="E72" s="1115">
        <v>163</v>
      </c>
      <c r="F72" s="1190">
        <v>143</v>
      </c>
      <c r="G72" s="1265">
        <v>0</v>
      </c>
      <c r="H72" s="1340">
        <v>89</v>
      </c>
      <c r="I72" s="1415">
        <v>15</v>
      </c>
      <c r="J72" s="1490">
        <v>39</v>
      </c>
      <c r="K72" s="1565">
        <v>0</v>
      </c>
      <c r="L72" s="1640">
        <v>16</v>
      </c>
      <c r="M72" s="1715">
        <v>15</v>
      </c>
      <c r="N72" s="1790">
        <v>1</v>
      </c>
      <c r="O72" s="1862">
        <v>7</v>
      </c>
      <c r="P72" s="1933">
        <v>0.17948717948717949</v>
      </c>
      <c r="Q72" s="2004">
        <v>3</v>
      </c>
      <c r="R72" s="2051">
        <v>1</v>
      </c>
      <c r="S72" s="2119">
        <v>29</v>
      </c>
      <c r="T72" s="2194">
        <v>0.18954248366013071</v>
      </c>
      <c r="U72" s="2255">
        <v>666.33199999999999</v>
      </c>
      <c r="V72" s="2311">
        <v>1031.7439999999999</v>
      </c>
      <c r="W72" s="2372">
        <v>831.178</v>
      </c>
      <c r="X72" s="2435">
        <v>866.50400000000002</v>
      </c>
      <c r="Y72" s="2499">
        <v>1377.722</v>
      </c>
      <c r="Z72" s="2565">
        <v>1000.554</v>
      </c>
      <c r="AA72" s="2635">
        <v>546.81399999999996</v>
      </c>
      <c r="AB72" s="2709">
        <v>646.10900000000004</v>
      </c>
      <c r="AG72" s="2784">
        <v>40</v>
      </c>
      <c r="AH72" s="2859">
        <v>16.152725</v>
      </c>
      <c r="AI72" s="2934">
        <v>6966.9570000000003</v>
      </c>
    </row>
    <row r="73" spans="1:35" x14ac:dyDescent="0.25">
      <c r="A73" s="782" t="s">
        <v>473</v>
      </c>
      <c r="B73" s="870" t="s">
        <v>721</v>
      </c>
      <c r="C73" s="958" t="s">
        <v>791</v>
      </c>
      <c r="D73" s="1039" t="s">
        <v>860</v>
      </c>
      <c r="E73" s="1116">
        <v>52</v>
      </c>
      <c r="F73" s="1191">
        <v>41</v>
      </c>
      <c r="G73" s="1266">
        <v>0</v>
      </c>
      <c r="H73" s="1341">
        <v>26</v>
      </c>
      <c r="I73" s="1416">
        <v>1</v>
      </c>
      <c r="J73" s="1491">
        <v>14</v>
      </c>
      <c r="K73" s="1566">
        <v>11</v>
      </c>
      <c r="L73" s="1641">
        <v>5</v>
      </c>
      <c r="M73" s="1716">
        <v>5</v>
      </c>
      <c r="N73" s="1791">
        <v>0</v>
      </c>
      <c r="O73" s="1863">
        <v>4</v>
      </c>
      <c r="P73" s="1934">
        <v>0.2857142857142857</v>
      </c>
      <c r="Q73" s="2005">
        <v>0</v>
      </c>
      <c r="S73" s="2120">
        <v>7</v>
      </c>
      <c r="T73" s="2195">
        <v>0.15053763440860216</v>
      </c>
      <c r="U73" s="2256">
        <v>397.548</v>
      </c>
      <c r="V73" s="2312">
        <v>1037.54</v>
      </c>
      <c r="W73" s="2373">
        <v>934.37900000000002</v>
      </c>
      <c r="X73" s="2436">
        <v>699.74400000000003</v>
      </c>
      <c r="Y73" s="2500">
        <v>768.79</v>
      </c>
      <c r="Z73" s="2566">
        <v>540.09500000000003</v>
      </c>
      <c r="AA73" s="2636">
        <v>763.16499999999996</v>
      </c>
      <c r="AB73" s="2710">
        <v>301.19799999999998</v>
      </c>
      <c r="AG73" s="2785">
        <v>17</v>
      </c>
      <c r="AH73" s="2860">
        <v>17.717529411764705</v>
      </c>
      <c r="AI73" s="2935">
        <v>5442.4589999999998</v>
      </c>
    </row>
    <row r="74" spans="1:35" x14ac:dyDescent="0.25">
      <c r="A74" s="783" t="s">
        <v>473</v>
      </c>
      <c r="B74" s="871" t="s">
        <v>721</v>
      </c>
      <c r="C74" s="959" t="s">
        <v>792</v>
      </c>
      <c r="D74" s="1040" t="s">
        <v>861</v>
      </c>
      <c r="E74" s="1117">
        <v>162</v>
      </c>
      <c r="F74" s="1192">
        <v>183</v>
      </c>
      <c r="G74" s="1267">
        <v>0</v>
      </c>
      <c r="H74" s="1342">
        <v>142</v>
      </c>
      <c r="I74" s="1417">
        <v>5</v>
      </c>
      <c r="J74" s="1492">
        <v>36</v>
      </c>
      <c r="K74" s="1567">
        <v>17</v>
      </c>
      <c r="L74" s="1642">
        <v>45</v>
      </c>
      <c r="M74" s="1717">
        <v>36</v>
      </c>
      <c r="N74" s="1792">
        <v>9</v>
      </c>
      <c r="O74" s="1864">
        <v>16</v>
      </c>
      <c r="P74" s="1935">
        <v>0.44444444444444442</v>
      </c>
      <c r="Q74" s="2006">
        <v>2</v>
      </c>
      <c r="R74" s="2052">
        <v>1</v>
      </c>
      <c r="S74" s="2121">
        <v>63</v>
      </c>
      <c r="T74" s="2196">
        <v>0.36521739130434783</v>
      </c>
      <c r="U74" s="2257">
        <v>767.95100000000002</v>
      </c>
      <c r="V74" s="2313">
        <v>1067.277</v>
      </c>
      <c r="W74" s="2374">
        <v>1114.2270000000001</v>
      </c>
      <c r="X74" s="2437">
        <v>557.13699999999994</v>
      </c>
      <c r="Y74" s="2501">
        <v>1265.165</v>
      </c>
      <c r="Z74" s="2567">
        <v>1167.67</v>
      </c>
      <c r="AA74" s="2637">
        <v>1107.269</v>
      </c>
      <c r="AB74" s="2711">
        <v>1317.6569999999999</v>
      </c>
      <c r="AG74" s="2786">
        <v>97</v>
      </c>
      <c r="AH74" s="2861">
        <v>13.584092783505154</v>
      </c>
      <c r="AI74" s="2936">
        <v>8364.3529999999992</v>
      </c>
    </row>
    <row r="75" spans="1:35" x14ac:dyDescent="0.25">
      <c r="A75" s="784" t="s">
        <v>473</v>
      </c>
      <c r="B75" s="872" t="s">
        <v>721</v>
      </c>
      <c r="C75" s="960" t="s">
        <v>793</v>
      </c>
      <c r="D75" s="1041" t="s">
        <v>860</v>
      </c>
      <c r="E75" s="1118">
        <v>99</v>
      </c>
      <c r="F75" s="1193">
        <v>112</v>
      </c>
      <c r="G75" s="1268">
        <v>0</v>
      </c>
      <c r="H75" s="1343">
        <v>86</v>
      </c>
      <c r="I75" s="1418">
        <v>8</v>
      </c>
      <c r="J75" s="1493">
        <v>18</v>
      </c>
      <c r="K75" s="1568">
        <v>3</v>
      </c>
      <c r="L75" s="1643">
        <v>26</v>
      </c>
      <c r="M75" s="1718">
        <v>25</v>
      </c>
      <c r="N75" s="1793">
        <v>1</v>
      </c>
      <c r="O75" s="1865">
        <v>8</v>
      </c>
      <c r="P75" s="1936">
        <v>0.44444444444444442</v>
      </c>
      <c r="Q75" s="2007">
        <v>1</v>
      </c>
      <c r="R75" s="2053">
        <v>1</v>
      </c>
      <c r="S75" s="2122">
        <v>34</v>
      </c>
      <c r="T75" s="2197">
        <v>0.32227488151658767</v>
      </c>
      <c r="AB75" s="2712">
        <v>433.79700000000003</v>
      </c>
      <c r="AG75" s="2787">
        <v>34</v>
      </c>
      <c r="AH75" s="2862">
        <v>12.758735294117647</v>
      </c>
      <c r="AI75" s="2937">
        <v>433.79700000000003</v>
      </c>
    </row>
    <row r="76" spans="1:35" x14ac:dyDescent="0.25">
      <c r="A76" s="785" t="s">
        <v>473</v>
      </c>
      <c r="B76" s="873" t="s">
        <v>721</v>
      </c>
      <c r="C76" s="961" t="s">
        <v>794</v>
      </c>
      <c r="D76" s="1042" t="s">
        <v>862</v>
      </c>
      <c r="E76" s="1119">
        <v>208</v>
      </c>
      <c r="F76" s="1194">
        <v>226</v>
      </c>
      <c r="G76" s="1269">
        <v>0</v>
      </c>
      <c r="H76" s="1344">
        <v>186</v>
      </c>
      <c r="I76" s="1419">
        <v>10</v>
      </c>
      <c r="J76" s="1494">
        <v>30</v>
      </c>
      <c r="K76" s="1569">
        <v>32</v>
      </c>
      <c r="L76" s="1644">
        <v>42</v>
      </c>
      <c r="M76" s="1719">
        <v>42</v>
      </c>
      <c r="N76" s="1794">
        <v>0</v>
      </c>
      <c r="O76" s="1866">
        <v>13</v>
      </c>
      <c r="P76" s="1937">
        <v>0.43333333333333335</v>
      </c>
      <c r="Q76" s="2008">
        <v>4</v>
      </c>
      <c r="R76" s="2054">
        <v>1</v>
      </c>
      <c r="S76" s="2123">
        <v>64</v>
      </c>
      <c r="T76" s="2198">
        <v>0.29493087557603687</v>
      </c>
      <c r="U76" s="2258">
        <v>942.95799999999997</v>
      </c>
      <c r="V76" s="2314">
        <v>771.21600000000001</v>
      </c>
      <c r="W76" s="2375">
        <v>1043.4449999999999</v>
      </c>
      <c r="X76" s="2438">
        <v>1435.942</v>
      </c>
      <c r="Y76" s="2502">
        <v>1539.5219999999999</v>
      </c>
      <c r="Z76" s="2568">
        <v>1417.83</v>
      </c>
      <c r="AA76" s="2638">
        <v>812.68700000000001</v>
      </c>
      <c r="AB76" s="2713">
        <v>1422.3889999999999</v>
      </c>
      <c r="AG76" s="2788">
        <v>96</v>
      </c>
      <c r="AH76" s="2863">
        <v>14.816552083333333</v>
      </c>
      <c r="AI76" s="2938">
        <v>9385.9889999999996</v>
      </c>
    </row>
    <row r="77" spans="1:35" x14ac:dyDescent="0.25">
      <c r="A77" s="786" t="s">
        <v>473</v>
      </c>
      <c r="B77" s="874" t="s">
        <v>721</v>
      </c>
      <c r="C77" s="962" t="s">
        <v>795</v>
      </c>
      <c r="D77" s="1043" t="s">
        <v>862</v>
      </c>
      <c r="E77" s="1120">
        <v>111</v>
      </c>
      <c r="F77" s="1195">
        <v>143</v>
      </c>
      <c r="G77" s="1270">
        <v>0</v>
      </c>
      <c r="H77" s="1345">
        <v>114</v>
      </c>
      <c r="I77" s="1420">
        <v>5</v>
      </c>
      <c r="J77" s="1495">
        <v>24</v>
      </c>
      <c r="K77" s="1570">
        <v>1</v>
      </c>
      <c r="L77" s="1645">
        <v>40</v>
      </c>
      <c r="M77" s="1720">
        <v>39</v>
      </c>
      <c r="N77" s="1795">
        <v>1</v>
      </c>
      <c r="O77" s="1867">
        <v>13</v>
      </c>
      <c r="P77" s="1938">
        <v>0.54166666666666663</v>
      </c>
      <c r="Q77" s="2009">
        <v>2</v>
      </c>
      <c r="R77" s="2055">
        <v>1</v>
      </c>
      <c r="S77" s="2124">
        <v>42</v>
      </c>
      <c r="T77" s="2199">
        <v>0.33070866141732286</v>
      </c>
      <c r="V77" s="2315">
        <v>15.496</v>
      </c>
      <c r="W77" s="2376">
        <v>236.125</v>
      </c>
      <c r="X77" s="2439">
        <v>475.29199999999997</v>
      </c>
      <c r="Y77" s="2503">
        <v>509.25299999999999</v>
      </c>
      <c r="Z77" s="2569">
        <v>677.327</v>
      </c>
      <c r="AA77" s="2639">
        <v>444.34699999999998</v>
      </c>
      <c r="AB77" s="2714">
        <v>736.67399999999998</v>
      </c>
      <c r="AG77" s="2789">
        <v>57</v>
      </c>
      <c r="AH77" s="2864">
        <v>12.924105263157895</v>
      </c>
      <c r="AI77" s="2939">
        <v>3094.5140000000001</v>
      </c>
    </row>
    <row r="78" spans="1:35" x14ac:dyDescent="0.25">
      <c r="A78" s="787" t="s">
        <v>473</v>
      </c>
      <c r="B78" s="875" t="s">
        <v>721</v>
      </c>
      <c r="C78" s="963" t="s">
        <v>796</v>
      </c>
      <c r="D78" s="1044" t="s">
        <v>863</v>
      </c>
    </row>
    <row r="79" spans="1:35" x14ac:dyDescent="0.25">
      <c r="A79" s="788" t="s">
        <v>473</v>
      </c>
      <c r="B79" s="876" t="s">
        <v>721</v>
      </c>
      <c r="C79" s="964" t="s">
        <v>797</v>
      </c>
      <c r="D79" s="1045" t="s">
        <v>863</v>
      </c>
      <c r="E79" s="1121">
        <v>62</v>
      </c>
      <c r="F79" s="1196">
        <v>59</v>
      </c>
      <c r="G79" s="1271">
        <v>0</v>
      </c>
      <c r="H79" s="1346">
        <v>47</v>
      </c>
      <c r="I79" s="1421">
        <v>0</v>
      </c>
      <c r="J79" s="1496">
        <v>12</v>
      </c>
      <c r="K79" s="1571">
        <v>0</v>
      </c>
      <c r="L79" s="1646">
        <v>10</v>
      </c>
      <c r="M79" s="1721">
        <v>10</v>
      </c>
      <c r="N79" s="1796">
        <v>0</v>
      </c>
      <c r="O79" s="1868">
        <v>4</v>
      </c>
      <c r="P79" s="1939">
        <v>0.33333333333333331</v>
      </c>
      <c r="Q79" s="2010">
        <v>0</v>
      </c>
      <c r="S79" s="2125">
        <v>19</v>
      </c>
      <c r="T79" s="2200">
        <v>0.31404958677685951</v>
      </c>
      <c r="V79" s="2316">
        <v>45.25</v>
      </c>
      <c r="W79" s="2377">
        <v>77.774000000000001</v>
      </c>
      <c r="X79" s="2440">
        <v>140.386</v>
      </c>
      <c r="Y79" s="2504">
        <v>254.91900000000001</v>
      </c>
      <c r="Z79" s="2570">
        <v>118.61499999999999</v>
      </c>
      <c r="AA79" s="2640">
        <v>197.40799999999999</v>
      </c>
      <c r="AB79" s="2715">
        <v>263.56299999999999</v>
      </c>
      <c r="AG79" s="2790">
        <v>22</v>
      </c>
      <c r="AH79" s="2865">
        <v>11.980136363636364</v>
      </c>
      <c r="AI79" s="2940">
        <v>1097.915</v>
      </c>
    </row>
    <row r="80" spans="1:35" x14ac:dyDescent="0.25">
      <c r="A80" s="789" t="s">
        <v>473</v>
      </c>
      <c r="B80" s="877" t="s">
        <v>721</v>
      </c>
      <c r="C80" s="965" t="s">
        <v>798</v>
      </c>
      <c r="D80" s="1046" t="s">
        <v>862</v>
      </c>
      <c r="V80" s="2317">
        <v>295.738</v>
      </c>
      <c r="W80" s="2378">
        <v>307.44099999999997</v>
      </c>
      <c r="AI80" s="2941">
        <v>603.17899999999997</v>
      </c>
    </row>
    <row r="81" spans="1:35" x14ac:dyDescent="0.25">
      <c r="A81" s="790" t="s">
        <v>477</v>
      </c>
      <c r="B81" s="878" t="s">
        <v>722</v>
      </c>
      <c r="C81" s="966" t="s">
        <v>799</v>
      </c>
      <c r="D81" s="1047" t="s">
        <v>864</v>
      </c>
      <c r="E81" s="1122">
        <v>24</v>
      </c>
      <c r="F81" s="1197">
        <v>39</v>
      </c>
      <c r="G81" s="1272">
        <v>0</v>
      </c>
      <c r="H81" s="1347">
        <v>30</v>
      </c>
      <c r="I81" s="1422">
        <v>0</v>
      </c>
      <c r="J81" s="1497">
        <v>9</v>
      </c>
      <c r="K81" s="1572">
        <v>0</v>
      </c>
      <c r="L81" s="1647">
        <v>15</v>
      </c>
      <c r="M81" s="1722">
        <v>11</v>
      </c>
      <c r="N81" s="1797">
        <v>4</v>
      </c>
      <c r="O81" s="1869">
        <v>5</v>
      </c>
      <c r="P81" s="1940">
        <v>0.55555555555555558</v>
      </c>
      <c r="Q81" s="2011">
        <v>0</v>
      </c>
      <c r="S81" s="2126">
        <v>6</v>
      </c>
      <c r="T81" s="2201">
        <v>0.19047619047619047</v>
      </c>
      <c r="AA81" s="2641">
        <v>10.807</v>
      </c>
      <c r="AB81" s="2716">
        <v>101.211</v>
      </c>
      <c r="AG81" s="2791">
        <v>7</v>
      </c>
      <c r="AH81" s="2866">
        <v>14.458714285714285</v>
      </c>
      <c r="AI81" s="2942">
        <v>112.018</v>
      </c>
    </row>
    <row r="82" spans="1:35" x14ac:dyDescent="0.25">
      <c r="A82" s="791" t="s">
        <v>477</v>
      </c>
      <c r="B82" s="879" t="s">
        <v>722</v>
      </c>
      <c r="C82" s="967" t="s">
        <v>800</v>
      </c>
      <c r="D82" s="1048" t="s">
        <v>865</v>
      </c>
      <c r="E82" s="1123">
        <v>90</v>
      </c>
      <c r="F82" s="1198">
        <v>106</v>
      </c>
      <c r="G82" s="1273">
        <v>0</v>
      </c>
      <c r="H82" s="1348">
        <v>86</v>
      </c>
      <c r="I82" s="1423">
        <v>6</v>
      </c>
      <c r="J82" s="1498">
        <v>14</v>
      </c>
      <c r="K82" s="1573">
        <v>0</v>
      </c>
      <c r="L82" s="1648">
        <v>22</v>
      </c>
      <c r="M82" s="1723">
        <v>20</v>
      </c>
      <c r="N82" s="1798">
        <v>2</v>
      </c>
      <c r="O82" s="1870">
        <v>7</v>
      </c>
      <c r="P82" s="1941">
        <v>0.5</v>
      </c>
      <c r="Q82" s="2012">
        <v>3</v>
      </c>
      <c r="R82" s="2056">
        <v>1</v>
      </c>
      <c r="S82" s="2127">
        <v>31</v>
      </c>
      <c r="T82" s="2202">
        <v>0.31632653061224492</v>
      </c>
      <c r="Y82" s="2505">
        <v>527.27800000000002</v>
      </c>
      <c r="Z82" s="2571">
        <v>439.60199999999998</v>
      </c>
      <c r="AA82" s="2642">
        <v>608.52700000000004</v>
      </c>
      <c r="AB82" s="2717">
        <v>854.399</v>
      </c>
      <c r="AG82" s="2792">
        <v>55</v>
      </c>
      <c r="AH82" s="2867">
        <v>15.534527272727273</v>
      </c>
      <c r="AI82" s="2943">
        <v>2429.806</v>
      </c>
    </row>
    <row r="83" spans="1:35" x14ac:dyDescent="0.25">
      <c r="A83" s="792" t="s">
        <v>477</v>
      </c>
      <c r="B83" s="880" t="s">
        <v>722</v>
      </c>
      <c r="C83" s="968" t="s">
        <v>801</v>
      </c>
      <c r="D83" s="1049" t="s">
        <v>866</v>
      </c>
      <c r="E83" s="1124">
        <v>217</v>
      </c>
      <c r="F83" s="1199">
        <v>212</v>
      </c>
      <c r="G83" s="1274">
        <v>0</v>
      </c>
      <c r="H83" s="1349">
        <v>180</v>
      </c>
      <c r="I83" s="1424">
        <v>11</v>
      </c>
      <c r="J83" s="1499">
        <v>21</v>
      </c>
      <c r="K83" s="1574">
        <v>1</v>
      </c>
      <c r="L83" s="1649">
        <v>33</v>
      </c>
      <c r="M83" s="1724">
        <v>32</v>
      </c>
      <c r="N83" s="1799">
        <v>1</v>
      </c>
      <c r="O83" s="1871">
        <v>9</v>
      </c>
      <c r="P83" s="1942">
        <v>0.42857142857142855</v>
      </c>
      <c r="Q83" s="2013">
        <v>5</v>
      </c>
      <c r="R83" s="2057">
        <v>1</v>
      </c>
      <c r="S83" s="2128">
        <v>35</v>
      </c>
      <c r="T83" s="2203">
        <v>0.16317016317016317</v>
      </c>
      <c r="U83" s="2259">
        <v>431.81099999999998</v>
      </c>
      <c r="V83" s="2318">
        <v>838.86199999999997</v>
      </c>
      <c r="W83" s="2379">
        <v>1100.729</v>
      </c>
      <c r="X83" s="2441">
        <v>866.48400000000004</v>
      </c>
      <c r="Y83" s="2506">
        <v>599.27499999999998</v>
      </c>
      <c r="Z83" s="2572">
        <v>804.89099999999996</v>
      </c>
      <c r="AA83" s="2643">
        <v>773.25199999999995</v>
      </c>
      <c r="AB83" s="2718">
        <v>449.80700000000002</v>
      </c>
      <c r="AG83" s="2793">
        <v>38</v>
      </c>
      <c r="AH83" s="2868">
        <v>11.837026315789474</v>
      </c>
      <c r="AI83" s="2944">
        <v>5865.1109999999999</v>
      </c>
    </row>
    <row r="84" spans="1:35" x14ac:dyDescent="0.25">
      <c r="A84" s="793" t="s">
        <v>477</v>
      </c>
      <c r="B84" s="881" t="s">
        <v>723</v>
      </c>
      <c r="C84" s="969" t="s">
        <v>802</v>
      </c>
      <c r="D84" s="1050" t="s">
        <v>867</v>
      </c>
      <c r="E84" s="1125">
        <v>147</v>
      </c>
      <c r="F84" s="1200">
        <v>138</v>
      </c>
      <c r="G84" s="1275">
        <v>0</v>
      </c>
      <c r="H84" s="1350">
        <v>100</v>
      </c>
      <c r="I84" s="1425">
        <v>15</v>
      </c>
      <c r="J84" s="1500">
        <v>23</v>
      </c>
      <c r="K84" s="1575">
        <v>0</v>
      </c>
      <c r="L84" s="1650">
        <v>24</v>
      </c>
      <c r="M84" s="1725">
        <v>23</v>
      </c>
      <c r="N84" s="1800">
        <v>1</v>
      </c>
      <c r="O84" s="1872">
        <v>9</v>
      </c>
      <c r="P84" s="1943">
        <v>0.39130434782608697</v>
      </c>
      <c r="Q84" s="2014">
        <v>1</v>
      </c>
      <c r="R84" s="2058">
        <v>1</v>
      </c>
      <c r="S84" s="2129">
        <v>30</v>
      </c>
      <c r="T84" s="2204">
        <v>0.21052631578947367</v>
      </c>
      <c r="U84" s="2260">
        <v>291.411</v>
      </c>
      <c r="V84" s="2319">
        <v>671.39200000000005</v>
      </c>
      <c r="W84" s="2380">
        <v>670.00400000000002</v>
      </c>
      <c r="X84" s="2442">
        <v>1294.2950000000001</v>
      </c>
      <c r="Y84" s="2507">
        <v>197.035</v>
      </c>
      <c r="Z84" s="2573">
        <v>515.44200000000001</v>
      </c>
      <c r="AA84" s="2644">
        <v>581.39</v>
      </c>
      <c r="AB84" s="2719">
        <v>517.28</v>
      </c>
      <c r="AG84" s="2794">
        <v>42</v>
      </c>
      <c r="AH84" s="2869">
        <v>12.316190476190476</v>
      </c>
      <c r="AI84" s="2945">
        <v>4738.2489999999998</v>
      </c>
    </row>
    <row r="85" spans="1:35" x14ac:dyDescent="0.25">
      <c r="A85" s="794" t="s">
        <v>477</v>
      </c>
      <c r="B85" s="882" t="s">
        <v>723</v>
      </c>
      <c r="C85" s="970" t="s">
        <v>803</v>
      </c>
      <c r="D85" s="1051" t="s">
        <v>868</v>
      </c>
      <c r="E85" s="1126">
        <v>133</v>
      </c>
      <c r="F85" s="1201">
        <v>130</v>
      </c>
      <c r="G85" s="1276">
        <v>0</v>
      </c>
      <c r="H85" s="1351">
        <v>108</v>
      </c>
      <c r="I85" s="1426">
        <v>3</v>
      </c>
      <c r="J85" s="1501">
        <v>19</v>
      </c>
      <c r="K85" s="1576">
        <v>2</v>
      </c>
      <c r="L85" s="1651">
        <v>25</v>
      </c>
      <c r="M85" s="1726">
        <v>24</v>
      </c>
      <c r="N85" s="1801">
        <v>1</v>
      </c>
      <c r="O85" s="1873">
        <v>8</v>
      </c>
      <c r="P85" s="1944">
        <v>0.42105263157894735</v>
      </c>
      <c r="Q85" s="2015">
        <v>2</v>
      </c>
      <c r="R85" s="2059">
        <v>1</v>
      </c>
      <c r="S85" s="2130">
        <v>13</v>
      </c>
      <c r="T85" s="2205">
        <v>9.8859315589353611E-2</v>
      </c>
      <c r="U85" s="2261">
        <v>82.739000000000004</v>
      </c>
      <c r="V85" s="2320">
        <v>148.00700000000001</v>
      </c>
      <c r="W85" s="2381">
        <v>214.18700000000001</v>
      </c>
      <c r="X85" s="2443">
        <v>276.26299999999998</v>
      </c>
      <c r="Y85" s="2508">
        <v>272.30700000000002</v>
      </c>
      <c r="Z85" s="2574">
        <v>97.180999999999997</v>
      </c>
      <c r="AA85" s="2645">
        <v>151.529</v>
      </c>
      <c r="AB85" s="2720">
        <v>250.91499999999999</v>
      </c>
      <c r="AG85" s="2795">
        <v>20</v>
      </c>
      <c r="AH85" s="2870">
        <v>12.54575</v>
      </c>
      <c r="AI85" s="2946">
        <v>1493.1279999999999</v>
      </c>
    </row>
    <row r="86" spans="1:35" x14ac:dyDescent="0.25">
      <c r="A86" s="795" t="s">
        <v>477</v>
      </c>
      <c r="B86" s="883" t="s">
        <v>723</v>
      </c>
      <c r="C86" s="971" t="s">
        <v>804</v>
      </c>
      <c r="D86" s="1052" t="s">
        <v>869</v>
      </c>
      <c r="E86" s="1127">
        <v>103</v>
      </c>
      <c r="F86" s="1202">
        <v>96</v>
      </c>
      <c r="G86" s="1277">
        <v>0</v>
      </c>
      <c r="H86" s="1352">
        <v>69</v>
      </c>
      <c r="I86" s="1427">
        <v>6</v>
      </c>
      <c r="J86" s="1502">
        <v>21</v>
      </c>
      <c r="K86" s="1577">
        <v>2</v>
      </c>
      <c r="L86" s="1652">
        <v>17</v>
      </c>
      <c r="M86" s="1727">
        <v>16</v>
      </c>
      <c r="N86" s="1802">
        <v>1</v>
      </c>
      <c r="O86" s="1874">
        <v>8</v>
      </c>
      <c r="P86" s="1945">
        <v>0.38095238095238093</v>
      </c>
      <c r="Q86" s="2016">
        <v>1</v>
      </c>
      <c r="R86" s="2060">
        <v>1</v>
      </c>
      <c r="S86" s="2131">
        <v>16</v>
      </c>
      <c r="T86" s="2206">
        <v>0.16080402010050251</v>
      </c>
      <c r="U86" s="2262">
        <v>106.42700000000001</v>
      </c>
      <c r="V86" s="2321">
        <v>187.76300000000001</v>
      </c>
      <c r="W86" s="2382">
        <v>378.423</v>
      </c>
      <c r="X86" s="2444">
        <v>466.11399999999998</v>
      </c>
      <c r="Y86" s="2509">
        <v>182.49100000000001</v>
      </c>
      <c r="Z86" s="2575">
        <v>431.23099999999999</v>
      </c>
      <c r="AA86" s="2646">
        <v>145.41399999999999</v>
      </c>
      <c r="AB86" s="2721">
        <v>292.73700000000002</v>
      </c>
      <c r="AG86" s="2796">
        <v>24</v>
      </c>
      <c r="AH86" s="2871">
        <v>12.197375000000001</v>
      </c>
      <c r="AI86" s="2947">
        <v>2190.6</v>
      </c>
    </row>
    <row r="87" spans="1:35" x14ac:dyDescent="0.25">
      <c r="A87" s="796" t="s">
        <v>476</v>
      </c>
      <c r="B87" s="884" t="s">
        <v>724</v>
      </c>
      <c r="C87" s="972" t="s">
        <v>805</v>
      </c>
      <c r="D87" s="1053" t="s">
        <v>870</v>
      </c>
      <c r="E87" s="1128">
        <v>115</v>
      </c>
      <c r="F87" s="1203">
        <v>112</v>
      </c>
      <c r="G87" s="1278">
        <v>0</v>
      </c>
      <c r="H87" s="1353">
        <v>88</v>
      </c>
      <c r="I87" s="1428">
        <v>9</v>
      </c>
      <c r="J87" s="1503">
        <v>15</v>
      </c>
      <c r="K87" s="1578">
        <v>1</v>
      </c>
      <c r="L87" s="1653">
        <v>12</v>
      </c>
      <c r="M87" s="1728">
        <v>11</v>
      </c>
      <c r="N87" s="1803">
        <v>1</v>
      </c>
      <c r="O87" s="1875">
        <v>4</v>
      </c>
      <c r="P87" s="1946">
        <v>0.26666666666666666</v>
      </c>
      <c r="Q87" s="2017">
        <v>2</v>
      </c>
      <c r="R87" s="2061">
        <v>1</v>
      </c>
      <c r="S87" s="2132">
        <v>23</v>
      </c>
      <c r="T87" s="2207">
        <v>0.20264317180616739</v>
      </c>
      <c r="U87" s="2263">
        <v>229.28800000000001</v>
      </c>
      <c r="V87" s="2322">
        <v>357.86900000000003</v>
      </c>
      <c r="W87" s="2383">
        <v>585.774</v>
      </c>
      <c r="X87" s="2445">
        <v>477.37799999999999</v>
      </c>
      <c r="Y87" s="2510">
        <v>540.10299999999995</v>
      </c>
      <c r="Z87" s="2576">
        <v>581.84900000000005</v>
      </c>
      <c r="AA87" s="2647">
        <v>380.05</v>
      </c>
      <c r="AB87" s="2722">
        <v>526.71</v>
      </c>
      <c r="AG87" s="2797">
        <v>29</v>
      </c>
      <c r="AH87" s="2872">
        <v>18.16241379310345</v>
      </c>
      <c r="AI87" s="2948">
        <v>3679.0210000000002</v>
      </c>
    </row>
    <row r="88" spans="1:35" x14ac:dyDescent="0.25">
      <c r="A88" s="797" t="s">
        <v>476</v>
      </c>
      <c r="B88" s="885" t="s">
        <v>724</v>
      </c>
      <c r="C88" s="973" t="s">
        <v>806</v>
      </c>
    </row>
    <row r="89" spans="1:35" x14ac:dyDescent="0.25">
      <c r="A89" s="798" t="s">
        <v>476</v>
      </c>
      <c r="B89" s="886" t="s">
        <v>724</v>
      </c>
      <c r="C89" s="974" t="s">
        <v>807</v>
      </c>
      <c r="D89" s="1054" t="s">
        <v>871</v>
      </c>
      <c r="E89" s="1129">
        <v>52</v>
      </c>
      <c r="F89" s="1204">
        <v>37</v>
      </c>
      <c r="G89" s="1279">
        <v>0</v>
      </c>
      <c r="H89" s="1354">
        <v>28</v>
      </c>
      <c r="I89" s="1429">
        <v>1</v>
      </c>
      <c r="J89" s="1504">
        <v>8</v>
      </c>
      <c r="K89" s="1579">
        <v>3</v>
      </c>
      <c r="L89" s="1654">
        <v>0</v>
      </c>
      <c r="M89" s="1729">
        <v>0</v>
      </c>
      <c r="N89" s="1804">
        <v>0</v>
      </c>
      <c r="S89" s="2133">
        <v>8</v>
      </c>
      <c r="T89" s="2208">
        <v>0.1797752808988764</v>
      </c>
      <c r="W89" s="2384">
        <v>196.80099999999999</v>
      </c>
      <c r="X89" s="2446">
        <v>226.82499999999999</v>
      </c>
      <c r="Y89" s="2511">
        <v>86.364000000000004</v>
      </c>
      <c r="Z89" s="2577">
        <v>12.265000000000001</v>
      </c>
      <c r="AA89" s="2648">
        <v>155.661</v>
      </c>
      <c r="AB89" s="2723">
        <v>214.43199999999999</v>
      </c>
      <c r="AG89" s="2798">
        <v>11</v>
      </c>
      <c r="AH89" s="2873">
        <v>19.493818181818181</v>
      </c>
      <c r="AI89" s="2949">
        <v>892.34799999999996</v>
      </c>
    </row>
    <row r="90" spans="1:35" x14ac:dyDescent="0.25">
      <c r="A90" s="799" t="s">
        <v>476</v>
      </c>
      <c r="B90" s="887" t="s">
        <v>724</v>
      </c>
      <c r="C90" s="975" t="s">
        <v>808</v>
      </c>
      <c r="D90" s="1055" t="s">
        <v>872</v>
      </c>
      <c r="E90" s="1130">
        <v>126</v>
      </c>
      <c r="F90" s="1205">
        <v>124</v>
      </c>
      <c r="G90" s="1280">
        <v>0</v>
      </c>
      <c r="H90" s="1355">
        <v>86</v>
      </c>
      <c r="I90" s="1430">
        <v>10</v>
      </c>
      <c r="J90" s="1505">
        <v>28</v>
      </c>
      <c r="K90" s="1580">
        <v>0</v>
      </c>
      <c r="L90" s="1655">
        <v>14</v>
      </c>
      <c r="M90" s="1730">
        <v>13</v>
      </c>
      <c r="N90" s="1805">
        <v>1</v>
      </c>
      <c r="O90" s="1876">
        <v>8</v>
      </c>
      <c r="P90" s="1947">
        <v>0.2857142857142857</v>
      </c>
      <c r="Q90" s="2018">
        <v>0</v>
      </c>
      <c r="S90" s="2134">
        <v>23</v>
      </c>
      <c r="T90" s="2209">
        <v>0.184</v>
      </c>
      <c r="U90" s="2264">
        <v>191.15899999999999</v>
      </c>
      <c r="V90" s="2323">
        <v>454.14100000000002</v>
      </c>
      <c r="W90" s="2385">
        <v>980.75800000000004</v>
      </c>
      <c r="X90" s="2447">
        <v>376.476</v>
      </c>
      <c r="Y90" s="2512">
        <v>371.71</v>
      </c>
      <c r="Z90" s="2578">
        <v>264.35899999999998</v>
      </c>
      <c r="AA90" s="2649">
        <v>313.36599999999999</v>
      </c>
      <c r="AB90" s="2724">
        <v>476.38</v>
      </c>
      <c r="AG90" s="2799">
        <v>33</v>
      </c>
      <c r="AH90" s="2874">
        <v>14.435757575757576</v>
      </c>
      <c r="AI90" s="2950">
        <v>3428.3490000000002</v>
      </c>
    </row>
    <row r="91" spans="1:35" x14ac:dyDescent="0.25">
      <c r="A91" s="800" t="s">
        <v>476</v>
      </c>
      <c r="B91" s="888" t="s">
        <v>724</v>
      </c>
      <c r="C91" s="976" t="s">
        <v>809</v>
      </c>
      <c r="D91" s="1056" t="s">
        <v>873</v>
      </c>
      <c r="E91" s="1131">
        <v>38</v>
      </c>
      <c r="F91" s="1206">
        <v>41</v>
      </c>
      <c r="G91" s="1281">
        <v>0</v>
      </c>
      <c r="H91" s="1356">
        <v>30</v>
      </c>
      <c r="I91" s="1431">
        <v>1</v>
      </c>
      <c r="J91" s="1506">
        <v>10</v>
      </c>
      <c r="K91" s="1581">
        <v>0</v>
      </c>
      <c r="L91" s="1656">
        <v>12</v>
      </c>
      <c r="M91" s="1731">
        <v>11</v>
      </c>
      <c r="N91" s="1806">
        <v>1</v>
      </c>
      <c r="O91" s="1877">
        <v>2</v>
      </c>
      <c r="P91" s="1948">
        <v>0.2</v>
      </c>
      <c r="Q91" s="2019">
        <v>1</v>
      </c>
      <c r="R91" s="2062">
        <v>1</v>
      </c>
      <c r="S91" s="2135">
        <v>8</v>
      </c>
      <c r="T91" s="2210">
        <v>0.20253164556962025</v>
      </c>
      <c r="X91" s="2448">
        <v>136.96100000000001</v>
      </c>
      <c r="Y91" s="2513">
        <v>241.917</v>
      </c>
      <c r="Z91" s="2579">
        <v>131.803</v>
      </c>
      <c r="AA91" s="2650">
        <v>107.26600000000001</v>
      </c>
      <c r="AB91" s="2725">
        <v>115.21899999999999</v>
      </c>
      <c r="AG91" s="2800">
        <v>8</v>
      </c>
      <c r="AH91" s="2875">
        <v>14.402374999999999</v>
      </c>
      <c r="AI91" s="2951">
        <v>733.16600000000005</v>
      </c>
    </row>
    <row r="92" spans="1:35" x14ac:dyDescent="0.25">
      <c r="A92" s="801" t="s">
        <v>476</v>
      </c>
      <c r="B92" s="889" t="s">
        <v>725</v>
      </c>
      <c r="C92" s="977" t="s">
        <v>810</v>
      </c>
      <c r="D92" s="1057" t="s">
        <v>874</v>
      </c>
      <c r="E92" s="1132">
        <v>22</v>
      </c>
      <c r="F92" s="1207">
        <v>20</v>
      </c>
      <c r="G92" s="1282">
        <v>0</v>
      </c>
      <c r="H92" s="1357">
        <v>13</v>
      </c>
      <c r="I92" s="1432">
        <v>0</v>
      </c>
      <c r="J92" s="1507">
        <v>7</v>
      </c>
      <c r="K92" s="1582">
        <v>1</v>
      </c>
      <c r="L92" s="1657">
        <v>4</v>
      </c>
      <c r="M92" s="1732">
        <v>4</v>
      </c>
      <c r="N92" s="1807">
        <v>0</v>
      </c>
      <c r="O92" s="1878">
        <v>2</v>
      </c>
      <c r="P92" s="1949">
        <v>0.2857142857142857</v>
      </c>
      <c r="Q92" s="2020">
        <v>0</v>
      </c>
      <c r="S92" s="2136">
        <v>1</v>
      </c>
      <c r="T92" s="2211">
        <v>4.7619047619047616E-2</v>
      </c>
      <c r="U92" s="2265">
        <v>82.97</v>
      </c>
      <c r="V92" s="2324">
        <v>560.36</v>
      </c>
      <c r="W92" s="2386">
        <v>32.832999999999998</v>
      </c>
      <c r="X92" s="2449">
        <v>153.041</v>
      </c>
      <c r="Y92" s="2514">
        <v>110.233</v>
      </c>
      <c r="Z92" s="2580">
        <v>17.419</v>
      </c>
      <c r="AA92" s="2651">
        <v>0</v>
      </c>
      <c r="AB92" s="2726">
        <v>42.000999999999998</v>
      </c>
      <c r="AG92" s="2801">
        <v>3</v>
      </c>
      <c r="AH92" s="2876">
        <v>14.000333333333332</v>
      </c>
      <c r="AI92" s="2952">
        <v>998.85699999999997</v>
      </c>
    </row>
    <row r="93" spans="1:35" x14ac:dyDescent="0.25">
      <c r="A93" s="802" t="s">
        <v>476</v>
      </c>
      <c r="B93" s="890" t="s">
        <v>725</v>
      </c>
      <c r="C93" s="978" t="s">
        <v>811</v>
      </c>
      <c r="D93" s="1058" t="s">
        <v>875</v>
      </c>
      <c r="E93" s="1133">
        <v>78</v>
      </c>
      <c r="F93" s="1208">
        <v>113</v>
      </c>
      <c r="G93" s="1283">
        <v>0</v>
      </c>
      <c r="H93" s="1358">
        <v>81</v>
      </c>
      <c r="I93" s="1433">
        <v>6</v>
      </c>
      <c r="J93" s="1508">
        <v>26</v>
      </c>
      <c r="K93" s="1583">
        <v>18</v>
      </c>
      <c r="L93" s="1658">
        <v>52</v>
      </c>
      <c r="M93" s="1733">
        <v>44</v>
      </c>
      <c r="N93" s="1808">
        <v>8</v>
      </c>
      <c r="O93" s="1879">
        <v>11</v>
      </c>
      <c r="P93" s="1950">
        <v>0.42307692307692307</v>
      </c>
      <c r="Q93" s="2021">
        <v>3</v>
      </c>
      <c r="R93" s="2063">
        <v>1</v>
      </c>
      <c r="S93" s="2137">
        <v>41</v>
      </c>
      <c r="T93" s="2212">
        <v>0.4293193717277487</v>
      </c>
      <c r="U93" s="2266">
        <v>3.7480000000000002</v>
      </c>
      <c r="V93" s="2325">
        <v>298.19900000000001</v>
      </c>
      <c r="W93" s="2387">
        <v>319.46300000000002</v>
      </c>
      <c r="X93" s="2450">
        <v>359.45800000000003</v>
      </c>
      <c r="Y93" s="2515">
        <v>76.040000000000006</v>
      </c>
      <c r="Z93" s="2581">
        <v>333.88</v>
      </c>
      <c r="AA93" s="2652">
        <v>884.55600000000004</v>
      </c>
      <c r="AB93" s="2727">
        <v>1327.742</v>
      </c>
      <c r="AG93" s="2802">
        <v>81</v>
      </c>
      <c r="AH93" s="2877">
        <v>16.391876543209875</v>
      </c>
      <c r="AI93" s="2953">
        <v>3603.0859999999998</v>
      </c>
    </row>
    <row r="94" spans="1:35" x14ac:dyDescent="0.25">
      <c r="A94" s="803" t="s">
        <v>476</v>
      </c>
      <c r="B94" s="891" t="s">
        <v>725</v>
      </c>
      <c r="C94" s="979" t="s">
        <v>812</v>
      </c>
    </row>
    <row r="95" spans="1:35" x14ac:dyDescent="0.25">
      <c r="A95" s="804" t="s">
        <v>476</v>
      </c>
      <c r="B95" s="892" t="s">
        <v>725</v>
      </c>
      <c r="C95" s="980" t="s">
        <v>813</v>
      </c>
      <c r="D95" s="1059" t="s">
        <v>874</v>
      </c>
      <c r="E95" s="1134">
        <v>10</v>
      </c>
      <c r="F95" s="1209">
        <v>11</v>
      </c>
      <c r="G95" s="1284">
        <v>0</v>
      </c>
      <c r="H95" s="1359">
        <v>5</v>
      </c>
      <c r="I95" s="1434">
        <v>0</v>
      </c>
      <c r="J95" s="1509">
        <v>6</v>
      </c>
      <c r="K95" s="1584">
        <v>0</v>
      </c>
      <c r="L95" s="1659">
        <v>2</v>
      </c>
      <c r="M95" s="1734">
        <v>1</v>
      </c>
      <c r="N95" s="1809">
        <v>1</v>
      </c>
      <c r="O95" s="1880">
        <v>1</v>
      </c>
      <c r="P95" s="1951">
        <v>0.16666666666666666</v>
      </c>
      <c r="Q95" s="2022">
        <v>0</v>
      </c>
      <c r="S95" s="2138">
        <v>1</v>
      </c>
      <c r="T95" s="2213">
        <v>9.5238095238095233E-2</v>
      </c>
      <c r="U95" s="2267">
        <v>5.39</v>
      </c>
      <c r="V95" s="2326">
        <v>54.4</v>
      </c>
      <c r="W95" s="2388">
        <v>-42.101999999999997</v>
      </c>
      <c r="X95" s="2451">
        <v>0</v>
      </c>
      <c r="Y95" s="2516">
        <v>0</v>
      </c>
      <c r="Z95" s="2582">
        <v>41.095999999999997</v>
      </c>
      <c r="AA95" s="2653">
        <v>0</v>
      </c>
      <c r="AB95" s="2728">
        <v>15.256</v>
      </c>
      <c r="AG95" s="2803">
        <v>1</v>
      </c>
      <c r="AH95" s="2878">
        <v>15.256</v>
      </c>
      <c r="AI95" s="2954">
        <v>74.040000000000006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" sqref="C2:C9"/>
    </sheetView>
  </sheetViews>
  <sheetFormatPr defaultRowHeight="15" x14ac:dyDescent="0.25"/>
  <cols>
    <col min="1" max="1" width="28.875" customWidth="1"/>
  </cols>
  <sheetData>
    <row r="1" spans="1:3" x14ac:dyDescent="0.25">
      <c r="A1" s="23" t="s">
        <v>84</v>
      </c>
      <c r="C1" s="31" t="s">
        <v>100</v>
      </c>
    </row>
    <row r="2" spans="1:3" x14ac:dyDescent="0.25">
      <c r="A2" s="16" t="s">
        <v>58</v>
      </c>
      <c r="C2" s="19542">
        <f>SUM(North!AZ112+South!AZ112)/SUM(North!AZ88+South!AZ88)</f>
        <v>2.7652671755725189</v>
      </c>
    </row>
    <row r="3" spans="1:3" x14ac:dyDescent="0.25">
      <c r="A3" s="22" t="s">
        <v>44</v>
      </c>
      <c r="C3" s="19542">
        <f>SUM(North!AZ113+South!AZ113)/SUM(North!AZ89+South!AZ89)</f>
        <v>1.4588509316770186</v>
      </c>
    </row>
    <row r="4" spans="1:3" x14ac:dyDescent="0.25">
      <c r="A4" s="22" t="s">
        <v>45</v>
      </c>
      <c r="C4" s="19542">
        <f>SUM(North!AZ114+South!AZ114)/SUM(North!AZ90+South!AZ90)</f>
        <v>1.5467289719626167</v>
      </c>
    </row>
    <row r="5" spans="1:3" x14ac:dyDescent="0.25">
      <c r="A5" s="22" t="s">
        <v>46</v>
      </c>
      <c r="C5" s="19542">
        <f>SUM(North!AZ115+South!AZ115)/SUM(North!AZ91+South!AZ91)</f>
        <v>1.661764705882353</v>
      </c>
    </row>
    <row r="6" spans="1:3" x14ac:dyDescent="0.25">
      <c r="A6" s="22" t="s">
        <v>47</v>
      </c>
      <c r="C6" s="19542">
        <f>SUM(North!AZ116+South!AZ116)/SUM(North!AZ92+South!AZ92)</f>
        <v>1.1666666666666667</v>
      </c>
    </row>
    <row r="7" spans="1:3" x14ac:dyDescent="0.25">
      <c r="A7" s="22" t="s">
        <v>48</v>
      </c>
      <c r="C7" s="19542">
        <f>SUM(North!AZ117+South!AZ117)/SUM(North!AZ93+South!AZ93)</f>
        <v>1.7621951219512195</v>
      </c>
    </row>
    <row r="8" spans="1:3" x14ac:dyDescent="0.25">
      <c r="A8" s="22" t="s">
        <v>49</v>
      </c>
      <c r="C8" s="19542">
        <f>SUM(North!AZ118+South!AZ118)/SUM(North!AZ94+South!AZ94)</f>
        <v>1.8777777777777778</v>
      </c>
    </row>
    <row r="9" spans="1:3" x14ac:dyDescent="0.25">
      <c r="A9" s="22" t="s">
        <v>50</v>
      </c>
      <c r="C9" s="19542">
        <f>SUM(North!AZ119+South!AZ119)/SUM(North!AZ95+South!AZ95)</f>
        <v>1.1646341463414633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90"/>
  <sheetViews>
    <sheetView showGridLines="0" tabSelected="1" zoomScale="80" zoomScaleNormal="80" workbookViewId="0">
      <pane xSplit="2" ySplit="3" topLeftCell="N84" activePane="bottomRight" state="frozen"/>
      <selection pane="topRight"/>
      <selection pane="bottomLeft"/>
      <selection pane="bottomRight" activeCell="AZ101" sqref="AY101:AZ101"/>
    </sheetView>
  </sheetViews>
  <sheetFormatPr defaultColWidth="3.25" defaultRowHeight="15" outlineLevelRow="1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hidden="1" customWidth="1" outlineLevel="1" collapsed="1"/>
    <col min="32" max="32" width="8.5" customWidth="1" collapsed="1"/>
    <col min="33" max="43" width="8.5" hidden="1" customWidth="1" outlineLevel="1" collapsed="1"/>
    <col min="44" max="44" width="8.5" customWidth="1" collapsed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9540" t="s">
        <v>203</v>
      </c>
      <c r="BG2" s="19541"/>
      <c r="BH2" s="19541"/>
      <c r="BI2" s="19541"/>
      <c r="BJ2" s="19541"/>
      <c r="BK2" s="19541"/>
      <c r="BL2" s="178"/>
      <c r="BM2" s="178"/>
      <c r="BN2" s="178"/>
      <c r="BO2" s="178"/>
      <c r="BP2" s="178"/>
      <c r="BQ2" s="17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1572</v>
      </c>
      <c r="D4" s="69">
        <f t="shared" ref="D4:F4" si="0">D84</f>
        <v>4470</v>
      </c>
      <c r="E4" s="69">
        <f t="shared" si="0"/>
        <v>5361</v>
      </c>
      <c r="F4" s="73">
        <f t="shared" si="0"/>
        <v>1.1993288590604028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5361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>
        <v>5361</v>
      </c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1.1993288590604028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4883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4883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>
        <v>4883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0.27004103967168264</v>
      </c>
      <c r="D6" s="73">
        <f t="shared" ref="D6:F6" si="6">D109</f>
        <v>0.24418811002661933</v>
      </c>
      <c r="E6" s="73">
        <f t="shared" si="6"/>
        <v>0.13302068476482865</v>
      </c>
      <c r="F6" s="73">
        <f t="shared" si="6"/>
        <v>0.5447467722745708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>
        <f t="shared" si="7"/>
        <v>0.14475336764597238</v>
      </c>
      <c r="Q6" s="73">
        <f t="shared" si="7"/>
        <v>0.14950920922024927</v>
      </c>
      <c r="R6" s="73">
        <f t="shared" si="7"/>
        <v>0.10094604156293403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0.25467139999999999</v>
      </c>
      <c r="AW6" s="74">
        <v>0.18572305</v>
      </c>
      <c r="AX6" s="74">
        <v>0.24457518</v>
      </c>
      <c r="AY6" s="76">
        <v>0.16884661000000001</v>
      </c>
      <c r="AZ6" s="76">
        <v>0.18749415999999999</v>
      </c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1.0693435638336364</v>
      </c>
      <c r="BJ6" s="84">
        <f t="shared" si="2"/>
        <v>0.71684055045248751</v>
      </c>
      <c r="BK6" s="84">
        <f t="shared" si="2"/>
        <v>0.71868359230985901</v>
      </c>
      <c r="BL6" s="84">
        <f t="shared" si="2"/>
        <v>0.76021611469915851</v>
      </c>
      <c r="BM6" s="84">
        <f t="shared" si="2"/>
        <v>0.82636678154811793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2961</v>
      </c>
      <c r="D7" s="69">
        <f t="shared" ref="D7:F8" si="8">D96</f>
        <v>5504</v>
      </c>
      <c r="E7" s="69">
        <f t="shared" si="8"/>
        <v>7860</v>
      </c>
      <c r="F7" s="73">
        <f t="shared" si="8"/>
        <v>1.4280523255813953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1845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>
        <v>954</v>
      </c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0.997907949790795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2961</v>
      </c>
      <c r="D8" s="69">
        <f t="shared" si="8"/>
        <v>5504</v>
      </c>
      <c r="E8" s="69">
        <f t="shared" si="8"/>
        <v>8254</v>
      </c>
      <c r="F8" s="73">
        <f t="shared" si="8"/>
        <v>1.4996366279069768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1926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>
        <v>1003</v>
      </c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1.0491631799163179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1.3211752786220872</v>
      </c>
      <c r="D9" s="69">
        <f t="shared" ref="D9:F9" si="10">D145</f>
        <v>1.426235465116279</v>
      </c>
      <c r="E9" s="69">
        <f t="shared" si="10"/>
        <v>1.5416767627816816</v>
      </c>
      <c r="F9" s="73">
        <f t="shared" si="10"/>
        <v>1.0809412614459077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1.5815160955347871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1.42350557244174</v>
      </c>
      <c r="AU9" s="11">
        <v>1.62277304415182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>
        <v>1.544367</v>
      </c>
      <c r="BA9" s="77"/>
      <c r="BB9" s="77"/>
      <c r="BC9" s="77"/>
      <c r="BD9" s="77"/>
      <c r="BF9" s="84">
        <f t="shared" si="5"/>
        <v>1.1615656154234053</v>
      </c>
      <c r="BG9" s="84">
        <f t="shared" si="2"/>
        <v>1.1405727878570426</v>
      </c>
      <c r="BH9" s="84">
        <f t="shared" si="2"/>
        <v>0.98509392392904682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1.1176493959121847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3912</v>
      </c>
      <c r="D10" s="69">
        <f t="shared" ref="D10:F10" si="12">D121</f>
        <v>7850</v>
      </c>
      <c r="E10" s="69">
        <f t="shared" si="12"/>
        <v>12725</v>
      </c>
      <c r="F10" s="73">
        <f t="shared" si="12"/>
        <v>1.6210191082802548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3046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>
        <v>1549</v>
      </c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1.1725965177895534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15.92237781186094</v>
      </c>
      <c r="D11" s="69">
        <f t="shared" ref="D11:F11" si="14">D133</f>
        <v>14.711561528662436</v>
      </c>
      <c r="E11" s="69">
        <f t="shared" si="14"/>
        <v>14.42940133595285</v>
      </c>
      <c r="F11" s="73">
        <f t="shared" si="14"/>
        <v>0.98082051370550605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14.746489166119501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14.863860000000001</v>
      </c>
      <c r="AZ11" s="77">
        <v>14.63306</v>
      </c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1.0189144364841416</v>
      </c>
      <c r="BM11" s="84">
        <f t="shared" si="2"/>
        <v>1.085754664691325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62288.341999999997</v>
      </c>
      <c r="D12" s="69">
        <f t="shared" ref="D12:F12" si="16">D59</f>
        <v>115485.75800000012</v>
      </c>
      <c r="E12" s="69">
        <f t="shared" si="16"/>
        <v>183614.13200000001</v>
      </c>
      <c r="F12" s="73">
        <f t="shared" si="16"/>
        <v>1.5899287945098808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44917.805999999997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>
        <v>22666.606</v>
      </c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1.2731519176864641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hidden="1" outlineLevel="1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hidden="1" outlineLevel="1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hidden="1" outlineLevel="1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hidden="1" outlineLevel="1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collapsed="1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1572</v>
      </c>
      <c r="D20" s="81">
        <f>INDEX(AG20:AR20,$B$2)</f>
        <v>4470</v>
      </c>
      <c r="E20" s="81">
        <f>INDEX(AS20:BD20,$B$2)</f>
        <v>10244</v>
      </c>
      <c r="F20" s="65">
        <f>IFERROR(E20/D20,"")</f>
        <v>2.2917225950782996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6952</v>
      </c>
      <c r="Q20" s="4">
        <f>INDEX(AV20:AX20,IF($B$2&gt;6,3,$B$2-3))</f>
        <v>8823</v>
      </c>
      <c r="R20" s="4">
        <f>IFERROR(INDEX(AY20:BA20,IF($B$2&gt;9,3,$B$2-6)),"-")</f>
        <v>10244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>
        <v>6810</v>
      </c>
      <c r="AT20" s="11">
        <v>6667</v>
      </c>
      <c r="AU20" s="11">
        <v>6952</v>
      </c>
      <c r="AV20" s="11">
        <v>7096</v>
      </c>
      <c r="AW20" s="11">
        <v>7684</v>
      </c>
      <c r="AX20" s="11">
        <v>8823</v>
      </c>
      <c r="AY20" s="11">
        <v>9546</v>
      </c>
      <c r="AZ20" s="11">
        <v>10244</v>
      </c>
      <c r="BA20" s="11"/>
      <c r="BB20" s="11"/>
      <c r="BC20" s="11"/>
      <c r="BD20" s="11"/>
      <c r="BF20" s="84">
        <f t="shared" ref="BF20:BQ28" si="20">IFERROR(AS20/AG20,"-")</f>
        <v>3.0689499774673275</v>
      </c>
      <c r="BG20" s="84">
        <f t="shared" si="20"/>
        <v>3.1300469483568074</v>
      </c>
      <c r="BH20" s="84">
        <f t="shared" si="20"/>
        <v>3.0774679061531649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2.2917225950782996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1572</v>
      </c>
      <c r="D21" s="81">
        <f t="shared" ref="D21:D28" si="22">INDEX(AG21:AR21,$B$2)</f>
        <v>4470</v>
      </c>
      <c r="E21" s="81">
        <f t="shared" ref="E21:E28" si="23">INDEX(AS21:BD21,$B$2)</f>
        <v>5361</v>
      </c>
      <c r="F21" s="65">
        <f t="shared" ref="F21:F27" si="24">IFERROR(E21/D21,"")</f>
        <v>1.1993288590604028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5361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>
        <v>5361</v>
      </c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1.1993288590604028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4883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4883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>
        <v>4883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1199</v>
      </c>
      <c r="D23" s="81">
        <f t="shared" si="22"/>
        <v>3577</v>
      </c>
      <c r="E23" s="81">
        <f t="shared" si="23"/>
        <v>4202</v>
      </c>
      <c r="F23" s="65">
        <f t="shared" si="24"/>
        <v>1.174727425216662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4202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>
        <v>4202</v>
      </c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1.174727425216662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x14ac:dyDescent="0.25">
      <c r="A24" s="16" t="s">
        <v>108</v>
      </c>
      <c r="B24" s="16" t="s">
        <v>73</v>
      </c>
      <c r="C24" s="81">
        <f t="shared" si="21"/>
        <v>37</v>
      </c>
      <c r="D24" s="81">
        <f t="shared" si="22"/>
        <v>147</v>
      </c>
      <c r="E24" s="81">
        <f t="shared" si="23"/>
        <v>298</v>
      </c>
      <c r="F24" s="65">
        <f t="shared" si="24"/>
        <v>2.0272108843537415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298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>
        <v>298</v>
      </c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2.0272108843537415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211</v>
      </c>
      <c r="D25" s="81">
        <f t="shared" si="22"/>
        <v>494</v>
      </c>
      <c r="E25" s="81">
        <f t="shared" si="23"/>
        <v>542</v>
      </c>
      <c r="F25" s="65">
        <f t="shared" si="24"/>
        <v>1.097165991902834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542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>
        <v>542</v>
      </c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1.097165991902834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80</v>
      </c>
      <c r="D26" s="81">
        <f t="shared" si="22"/>
        <v>172</v>
      </c>
      <c r="E26" s="81">
        <f t="shared" si="23"/>
        <v>209</v>
      </c>
      <c r="F26" s="65">
        <f t="shared" si="24"/>
        <v>1.2151162790697674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209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>
        <v>209</v>
      </c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1.2151162790697674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26</v>
      </c>
      <c r="D27" s="81">
        <f t="shared" si="22"/>
        <v>42</v>
      </c>
      <c r="E27" s="81">
        <f t="shared" si="23"/>
        <v>70</v>
      </c>
      <c r="F27" s="65">
        <f t="shared" si="24"/>
        <v>1.6666666666666667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70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>
        <v>70</v>
      </c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1.6666666666666667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19</v>
      </c>
      <c r="D28" s="81">
        <f t="shared" si="22"/>
        <v>38</v>
      </c>
      <c r="E28" s="81">
        <f t="shared" si="23"/>
        <v>40</v>
      </c>
      <c r="F28" s="65">
        <f>IFERROR(E28/D28,"")</f>
        <v>1.0526315789473684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40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>
        <v>40</v>
      </c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1.0526315789473684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 : INDEX(U31:AF31,$B$2))</f>
        <v>1913</v>
      </c>
      <c r="D31" s="71">
        <f>SUM(AG31                                              : INDEX(AG31:AR31,$B$2))</f>
        <v>4006</v>
      </c>
      <c r="E31" s="71">
        <f>SUM(AS31                                               : INDEX(AS31:BD31,$B$2))</f>
        <v>6161</v>
      </c>
      <c r="F31" s="67">
        <f>IFERROR(E31/D31,"-")</f>
        <v>1.537943085371942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1713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>
        <v>887</v>
      </c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1.0790754257907542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 : INDEX(U32:AF32,$B$2))</f>
        <v>1627</v>
      </c>
      <c r="D32" s="71">
        <f>SUM(AG32                                               : INDEX(AG32:AR32,$B$2))</f>
        <v>3510</v>
      </c>
      <c r="E32" s="71">
        <f>SUM(AS32                                               : INDEX(AS32:BD32,$B$2))</f>
        <v>5839</v>
      </c>
      <c r="F32" s="67">
        <f t="shared" ref="F32:F38" si="39">IFERROR(E32/D32,"-")</f>
        <v>1.6635327635327635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1648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>
        <v>854</v>
      </c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1.1571815718157181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 : INDEX(U33:AF33,$B$2))</f>
        <v>298</v>
      </c>
      <c r="D33" s="71">
        <f>SUM(AG33                                              : INDEX(AG33:AR33,$B$2))</f>
        <v>496</v>
      </c>
      <c r="E33" s="71">
        <f>SUM(AS33                                               : INDEX(AS33:BD33,$B$2))</f>
        <v>322</v>
      </c>
      <c r="F33" s="67">
        <f t="shared" si="39"/>
        <v>0.64919354838709675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65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>
        <v>33</v>
      </c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0.39285714285714285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 : INDEX(U34:AF34,$B$2))</f>
        <v>16</v>
      </c>
      <c r="D34" s="71">
        <f>SUM(AG34                                              : INDEX(AG34:AR34,$B$2))</f>
        <v>0</v>
      </c>
      <c r="E34" s="71">
        <f>SUM(AS34              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 : INDEX(U35:AF35,$B$2))</f>
        <v>192</v>
      </c>
      <c r="D35" s="71">
        <f>SUM(AG35                                              : INDEX(AG35:AR35,$B$2))</f>
        <v>362</v>
      </c>
      <c r="E35" s="71">
        <f>SUM(AS35                                               : INDEX(AS35:BD35,$B$2))</f>
        <v>231</v>
      </c>
      <c r="F35" s="67">
        <f t="shared" si="39"/>
        <v>0.63812154696132595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48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>
        <v>25</v>
      </c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0.4098360655737705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 : INDEX(U36:AF36,$B$2))</f>
        <v>56</v>
      </c>
      <c r="D36" s="71">
        <f>SUM(AG36                                              : INDEX(AG36:AR36,$B$2))</f>
        <v>90</v>
      </c>
      <c r="E36" s="71">
        <f>SUM(AS36                                               : INDEX(AS36:BD36,$B$2))</f>
        <v>58</v>
      </c>
      <c r="F36" s="67">
        <f t="shared" si="39"/>
        <v>0.64444444444444449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11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>
        <v>7</v>
      </c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0.5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 : INDEX(U37:AF37,$B$2))</f>
        <v>14</v>
      </c>
      <c r="D37" s="71">
        <f>SUM(AG37                                              : INDEX(AG37:AR37,$B$2))</f>
        <v>22</v>
      </c>
      <c r="E37" s="71">
        <f>SUM(AS37                                               : INDEX(AS37:BD37,$B$2))</f>
        <v>20</v>
      </c>
      <c r="F37" s="67">
        <f t="shared" si="39"/>
        <v>0.90909090909090906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 : INDEX(U38:AF38,$B$2))</f>
        <v>8</v>
      </c>
      <c r="D38" s="71">
        <f>SUM(AG38                                              : INDEX(AG38:AR38,$B$2))</f>
        <v>22</v>
      </c>
      <c r="E38" s="71">
        <f>SUM(AS38                                               : INDEX(AS38:BD38,$B$2))</f>
        <v>10</v>
      </c>
      <c r="F38" s="67">
        <f t="shared" si="39"/>
        <v>0.45454545454545453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3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>
        <v>1</v>
      </c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0.25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 : INDEX(U41:AF41,$B$2))</f>
        <v>2863</v>
      </c>
      <c r="D41" s="71">
        <f>SUM(AG41                                               : INDEX(AG41:AR41,$B$2))</f>
        <v>5245</v>
      </c>
      <c r="E41" s="71">
        <f>SUM(AS41                                                : INDEX(AS41:BD41,$B$2))</f>
        <v>10412</v>
      </c>
      <c r="F41" s="67">
        <f>IFERROR(E41/D41,"-")</f>
        <v>1.9851286939942803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2339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1159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1.2978723404255319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2.0324748040313549</v>
      </c>
      <c r="E42" s="73">
        <f>IFERROR(E43/SUM(E24:E28),"-")</f>
        <v>2.3321829163071612</v>
      </c>
      <c r="F42" s="67">
        <f>IFERROR(E42/D42,"-")</f>
        <v>1.1474596938084269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0.57463330457290773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>
        <f t="shared" si="56"/>
        <v>0.29680759275237273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>
        <f t="shared" si="53"/>
        <v>0.77499760329786216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>SUM(U43                                                   : INDEX(U43:AF43,$B$2))</f>
        <v>0</v>
      </c>
      <c r="D43" s="71">
        <f>SUM(AG43                                               : INDEX(AG43:AR43,$B$2))</f>
        <v>1815</v>
      </c>
      <c r="E43" s="71">
        <f>SUM(AS43                                                : INDEX(AS43:BD43,$B$2))</f>
        <v>2703</v>
      </c>
      <c r="F43" s="67">
        <f>IFERROR(E43/D43,"-")</f>
        <v>1.4892561983471075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666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>
        <v>344</v>
      </c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1.0058479532163742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0.44848484848484849</v>
      </c>
      <c r="E44" s="66">
        <f>IFERROR(E77/E43,"-")</f>
        <v>0.32815390307066222</v>
      </c>
      <c r="F44" s="67">
        <f>IFERROR(E44/D44,"-")</f>
        <v>0.73169451360350357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1.3318318318318318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>
        <f t="shared" si="58"/>
        <v>2.5784883720930232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>
        <f t="shared" si="53"/>
        <v>1.0833452374150048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 : INDEX(U45:AF45,$B$2))</f>
        <v>298</v>
      </c>
      <c r="D45" s="71">
        <f>SUM(AG45                                                : INDEX(AG45:AR45,$B$2))</f>
        <v>496</v>
      </c>
      <c r="E45" s="71">
        <f>SUM(AS45                                                : INDEX(AS45:BD45,$B$2))</f>
        <v>322</v>
      </c>
      <c r="F45" s="67">
        <f>IFERROR(E45/D45,"-")</f>
        <v>0.64919354838709675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>
        <v>33</v>
      </c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0.39285714285714285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 : INDEX(U49:AF49,$B$2))</f>
        <v>7878.692</v>
      </c>
      <c r="D49" s="71">
        <f>SUM(AG49                                              : INDEX(AG49:AR49,$B$2))</f>
        <v>7165.7030000000004</v>
      </c>
      <c r="E49" s="71">
        <f>SUM(AS49                                               : INDEX(AS49:BD49,$B$2))</f>
        <v>25235.940500000004</v>
      </c>
      <c r="F49" s="67">
        <f>IFERROR(E49/D49,"-")</f>
        <v>3.5217675781427173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7961.0159999999996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3895.51</v>
      </c>
      <c r="AZ49" s="4">
        <v>4065.5059999999999</v>
      </c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3.7259245443633042</v>
      </c>
      <c r="BM49" s="84">
        <f t="shared" si="71"/>
        <v>5.9907990421808801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 : INDEX(U50:AF50,$B$2))</f>
        <v>13847.954500000002</v>
      </c>
      <c r="D50" s="71">
        <f>SUM(AG50                                               : INDEX(AG50:AR50,$B$2))</f>
        <v>35947.406000000112</v>
      </c>
      <c r="E50" s="71">
        <f>SUM(AS50                                               : INDEX(AS50:BD50,$B$2))</f>
        <v>60603.606000000014</v>
      </c>
      <c r="F50" s="67">
        <f t="shared" ref="F50:F58" si="72">IFERROR(E50/D50,"-")</f>
        <v>1.6858965011272253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16765.72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7721.5929999999998</v>
      </c>
      <c r="AZ50" s="4">
        <v>9044.1270000000004</v>
      </c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1.6218638007888326</v>
      </c>
      <c r="BM50" s="84">
        <f t="shared" si="71"/>
        <v>1.5939464371726157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 : INDEX(U51:AF51,$B$2))</f>
        <v>10556.1675</v>
      </c>
      <c r="D51" s="71">
        <f>SUM(AG51                                               : INDEX(AG51:AR51,$B$2))</f>
        <v>15862.678999999998</v>
      </c>
      <c r="E51" s="71">
        <f>SUM(AS51                                               : INDEX(AS51:BD51,$B$2))</f>
        <v>21460.556</v>
      </c>
      <c r="F51" s="67">
        <f t="shared" si="72"/>
        <v>1.3528960650341599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5303.6589999999997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2926.4859999999999</v>
      </c>
      <c r="AZ51" s="4">
        <v>2377.1729999999998</v>
      </c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0.84973707821451283</v>
      </c>
      <c r="BM51" s="84">
        <f t="shared" si="71"/>
        <v>0.85592364434910062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 : INDEX(U52:AF52,$B$2))</f>
        <v>11202.63</v>
      </c>
      <c r="D52" s="71">
        <f>SUM(AG52                                             : INDEX(AG52:AR52,$B$2))</f>
        <v>18522.63900000001</v>
      </c>
      <c r="E52" s="71">
        <f>SUM(AS52                                               : INDEX(AS52:BD52,$B$2))</f>
        <v>27802.966000000008</v>
      </c>
      <c r="F52" s="67">
        <f t="shared" si="72"/>
        <v>1.5010261766695336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6299.9525000000003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2639.8045000000002</v>
      </c>
      <c r="AZ52" s="4">
        <v>3660.1480000000001</v>
      </c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0.98761739113517821</v>
      </c>
      <c r="BM52" s="84">
        <f t="shared" si="71"/>
        <v>0.97117839507319115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 : INDEX(U53:AF53,$B$2))</f>
        <v>9140.6494999999995</v>
      </c>
      <c r="D53" s="71">
        <f>SUM(AG53                                             : INDEX(AG53:AR53,$B$2))</f>
        <v>12163.322</v>
      </c>
      <c r="E53" s="71">
        <f>SUM(AS53                                               : INDEX(AS53:BD53,$B$2))</f>
        <v>16889.0445</v>
      </c>
      <c r="F53" s="67">
        <f t="shared" si="72"/>
        <v>1.3885223543370799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2082.9270000000001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1339.645</v>
      </c>
      <c r="AZ53" s="4">
        <v>743.28200000000004</v>
      </c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1.2228494282576807</v>
      </c>
      <c r="BM53" s="84">
        <f t="shared" si="71"/>
        <v>0.5252891174250669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 : INDEX(U54:AF54,$B$2))</f>
        <v>8273.6884999999984</v>
      </c>
      <c r="D54" s="71">
        <f>SUM(AG54                                             : INDEX(AG54:AR54,$B$2))</f>
        <v>15967.222999999998</v>
      </c>
      <c r="E54" s="71">
        <f>SUM(AS54                                               : INDEX(AS54:BD54,$B$2))</f>
        <v>10206.089</v>
      </c>
      <c r="F54" s="67">
        <f t="shared" si="72"/>
        <v>0.63918998312981545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2081.317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1141.1420000000001</v>
      </c>
      <c r="AZ54" s="4">
        <v>940.17499999999995</v>
      </c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0.56883775137157089</v>
      </c>
      <c r="BM54" s="84">
        <f t="shared" si="71"/>
        <v>0.75311965805119296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 : INDEX(U55:AF55,$B$2))</f>
        <v>1388.56</v>
      </c>
      <c r="D55" s="71">
        <f>SUM(AG55                                             : INDEX(AG55:AR55,$B$2))</f>
        <v>9856.7860000000001</v>
      </c>
      <c r="E55" s="71">
        <f>SUM(AS55                                                 : INDEX(AS55:BD55,$B$2))</f>
        <v>14093.819000000001</v>
      </c>
      <c r="F55" s="67">
        <f t="shared" si="72"/>
        <v>1.4298594896957286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2705.7865000000002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1834.4894999999999</v>
      </c>
      <c r="AZ55" s="4">
        <v>871.29700000000003</v>
      </c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2.243886612439606</v>
      </c>
      <c r="BM55" s="84">
        <f t="shared" si="71"/>
        <v>0.3887280522707855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 : INDEX(U56:AF56,$B$2))</f>
        <v>0</v>
      </c>
      <c r="D56" s="71">
        <f>SUM(AG56                                              : INDEX(AG56:AR56,$B$2))</f>
        <v>0</v>
      </c>
      <c r="E56" s="71">
        <f>SUM(AS56                                                : INDEX(AS56:BD56,$B$2))</f>
        <v>7322.1109999999999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1717.4279999999999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>
        <v>964.89800000000002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2138.5189999999998</v>
      </c>
      <c r="AZ57" s="4">
        <v>12794.557000000001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62288.341999999997</v>
      </c>
      <c r="D58" s="72">
        <f>SUM(D49:D55)</f>
        <v>115485.75800000012</v>
      </c>
      <c r="E58" s="72">
        <f>SUM(E49:E55)</f>
        <v>176292.02100000001</v>
      </c>
      <c r="F58" s="68">
        <f t="shared" si="72"/>
        <v>1.5265260760551949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43200.377999999997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21498.67</v>
      </c>
      <c r="AZ58" s="61">
        <f t="shared" si="73"/>
        <v>21701.707999999999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1.3570250907369408</v>
      </c>
      <c r="BM58" s="84">
        <f t="shared" si="74"/>
        <v>1.2189549312001819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62288.341999999997</v>
      </c>
      <c r="D59" s="72">
        <f>SUM(D49:D56)</f>
        <v>115485.75800000012</v>
      </c>
      <c r="E59" s="72">
        <f>SUM(E49:E56)</f>
        <v>183614.13200000001</v>
      </c>
      <c r="F59" s="68">
        <f>IFERROR(E59/D59,"-")</f>
        <v>1.5899287945098808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44917.805999999997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>
        <v>22666.606</v>
      </c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1.2731519176864641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22465.051899999999</v>
      </c>
      <c r="AZ60" s="4">
        <v>23946.062000000002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0.12648742520711179</v>
      </c>
      <c r="D63" s="65">
        <f t="shared" si="75"/>
        <v>6.2048369635327616E-2</v>
      </c>
      <c r="E63" s="65">
        <f t="shared" si="75"/>
        <v>0.13744007732476715</v>
      </c>
      <c r="F63" s="65">
        <f>IFERROR(E63/D63,"")</f>
        <v>2.2150473595443967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0.17723519265388876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0.17506965916444955</v>
      </c>
      <c r="AZ63" s="2">
        <f t="shared" si="77"/>
        <v>0.17936103887807464</v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2.652798931926172</v>
      </c>
      <c r="BM63" s="84">
        <f t="shared" si="78"/>
        <v>4.7054864065768305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0.22232016546531294</v>
      </c>
      <c r="D64" s="65">
        <f t="shared" si="75"/>
        <v>0.31127133442722932</v>
      </c>
      <c r="E64" s="65">
        <f t="shared" si="75"/>
        <v>0.33005959475929669</v>
      </c>
      <c r="F64" s="65">
        <f t="shared" ref="F64:F72" si="79">IFERROR(E64/D64,"")</f>
        <v>1.0603597512974963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0.37325331517750449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0.34701917199971238</v>
      </c>
      <c r="AZ64" s="2">
        <f t="shared" si="77"/>
        <v>0.39900667087079561</v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1.1547411943624202</v>
      </c>
      <c r="BM64" s="84">
        <f t="shared" si="78"/>
        <v>1.251968767457925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0.16947260371772296</v>
      </c>
      <c r="D65" s="65">
        <f t="shared" si="75"/>
        <v>0.13735614914524769</v>
      </c>
      <c r="E65" s="65">
        <f t="shared" si="75"/>
        <v>0.11687856357374496</v>
      </c>
      <c r="F65" s="65">
        <f t="shared" si="79"/>
        <v>0.85091613517900355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0.11807475636721883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0.1315203674408571</v>
      </c>
      <c r="AZ65" s="2">
        <f t="shared" si="77"/>
        <v>0.10487556010811674</v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0.60499926573009177</v>
      </c>
      <c r="BM65" s="84">
        <f t="shared" si="78"/>
        <v>0.67228712650762135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0.17985115095855336</v>
      </c>
      <c r="D66" s="65">
        <f t="shared" si="75"/>
        <v>0.16038894596855824</v>
      </c>
      <c r="E66" s="65">
        <f t="shared" si="75"/>
        <v>0.15142062158919231</v>
      </c>
      <c r="F66" s="65">
        <f t="shared" si="79"/>
        <v>0.94408389976498741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0.14025512510562071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0.11863650050334365</v>
      </c>
      <c r="AZ66" s="2">
        <f t="shared" si="77"/>
        <v>0.16147754983697163</v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0.70316785247802638</v>
      </c>
      <c r="BM66" s="84">
        <f t="shared" si="78"/>
        <v>0.76281422631636076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0.14674735603012198</v>
      </c>
      <c r="D67" s="65">
        <f t="shared" si="75"/>
        <v>0.10532313430371204</v>
      </c>
      <c r="E67" s="65">
        <f t="shared" si="75"/>
        <v>9.1981179858203935E-2</v>
      </c>
      <c r="F67" s="65">
        <f t="shared" si="79"/>
        <v>0.87332360991997293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4.6371966609410981E-2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6.0205517005824404E-2</v>
      </c>
      <c r="AZ67" s="2">
        <f t="shared" si="77"/>
        <v>3.2791940707841305E-2</v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0.87064931631428</v>
      </c>
      <c r="BM67" s="84">
        <f t="shared" si="78"/>
        <v>0.41258950336390926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0.13282884460145045</v>
      </c>
      <c r="D68" s="65">
        <f t="shared" si="75"/>
        <v>0.13826140362693018</v>
      </c>
      <c r="E68" s="65">
        <f t="shared" si="75"/>
        <v>5.558444161585558E-2</v>
      </c>
      <c r="F68" s="65">
        <f t="shared" si="79"/>
        <v>0.40202428268295837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4.6336123362748401E-2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5.1284514992449848E-2</v>
      </c>
      <c r="AZ68" s="2">
        <f t="shared" si="77"/>
        <v>4.147841983930016E-2</v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0.40500341896635289</v>
      </c>
      <c r="BM68" s="84">
        <f t="shared" si="78"/>
        <v>0.59153950725671511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2.2292454019726515E-2</v>
      </c>
      <c r="D69" s="65">
        <f t="shared" si="75"/>
        <v>8.5350662892994908E-2</v>
      </c>
      <c r="E69" s="65">
        <f t="shared" si="75"/>
        <v>7.6757811866027828E-2</v>
      </c>
      <c r="F69" s="65">
        <f t="shared" si="79"/>
        <v>0.89932297259670924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6.0238616730300683E-2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8.2444519846120654E-2</v>
      </c>
      <c r="AZ69" s="2">
        <f t="shared" si="77"/>
        <v>3.8439676412075102E-2</v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1.5976115291568302</v>
      </c>
      <c r="BM69" s="84">
        <f t="shared" si="78"/>
        <v>0.30532731158836973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3.9877709412911633E-2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3.8234903993307243E-2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>
        <f t="shared" si="80"/>
        <v>4.2569143346824843E-2</v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0.96012229058708831</v>
      </c>
      <c r="F71" s="65">
        <f>IFERROR(E71/D71,"")</f>
        <v>0.96012229058708831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0.9617650960066928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0.9661802509527575</v>
      </c>
      <c r="AZ71" s="2">
        <f t="shared" si="83"/>
        <v>0.95743085665317507</v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0.96618025095275684</v>
      </c>
      <c r="BM71" s="84">
        <f t="shared" si="78"/>
        <v>0.95743085665317362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>
        <f t="shared" si="83"/>
        <v>1</v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>
        <f t="shared" si="78"/>
        <v>1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26</v>
      </c>
      <c r="E76" s="81">
        <f>INDEX(AS76:BD76,$B$2)</f>
        <v>305</v>
      </c>
      <c r="F76" s="65">
        <f>IFERROR(E76/D76,"")</f>
        <v>11.73076923076923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305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305</v>
      </c>
      <c r="AZ76" s="15">
        <v>305</v>
      </c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10.517241379310345</v>
      </c>
      <c r="BM76" s="84">
        <f t="shared" si="84"/>
        <v>11.73076923076923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261</v>
      </c>
      <c r="D77" s="81">
        <f t="shared" ref="D77:D83" si="86">INDEX(AG77:AR77,$B$2)</f>
        <v>814</v>
      </c>
      <c r="E77" s="81">
        <f t="shared" ref="E77:E83" si="87">INDEX(AS77:BD77,$B$2)</f>
        <v>887</v>
      </c>
      <c r="F77" s="65">
        <f t="shared" ref="F77:F83" si="88">IFERROR(E77/D77,"")</f>
        <v>1.0896805896805897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887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>
        <v>887</v>
      </c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1.0896805896805897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262</v>
      </c>
      <c r="D78" s="81">
        <f t="shared" si="86"/>
        <v>669</v>
      </c>
      <c r="E78" s="81">
        <f t="shared" si="87"/>
        <v>823</v>
      </c>
      <c r="F78" s="65">
        <f t="shared" si="88"/>
        <v>1.2301943198804186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823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1295</v>
      </c>
      <c r="AZ78" s="15">
        <v>823</v>
      </c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1.326844262295082</v>
      </c>
      <c r="BM78" s="84">
        <f t="shared" si="84"/>
        <v>1.2301943198804186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397</v>
      </c>
      <c r="D79" s="81">
        <f t="shared" si="86"/>
        <v>1403</v>
      </c>
      <c r="E79" s="81">
        <f t="shared" si="87"/>
        <v>1738</v>
      </c>
      <c r="F79" s="65">
        <f t="shared" si="88"/>
        <v>1.2387740555951532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1738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1105</v>
      </c>
      <c r="AZ79" s="15">
        <v>1738</v>
      </c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1.345919610231425</v>
      </c>
      <c r="BM79" s="84">
        <f t="shared" si="84"/>
        <v>1.2387740555951532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282</v>
      </c>
      <c r="D80" s="81">
        <f t="shared" si="86"/>
        <v>511</v>
      </c>
      <c r="E80" s="81">
        <f t="shared" si="87"/>
        <v>423</v>
      </c>
      <c r="F80" s="65">
        <f t="shared" si="88"/>
        <v>0.82778864970645794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423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451</v>
      </c>
      <c r="AZ80" s="15">
        <v>423</v>
      </c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1.199468085106383</v>
      </c>
      <c r="BM80" s="84">
        <f t="shared" si="84"/>
        <v>0.82778864970645794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248</v>
      </c>
      <c r="D81" s="81">
        <f t="shared" si="86"/>
        <v>622</v>
      </c>
      <c r="E81" s="81">
        <f t="shared" si="87"/>
        <v>665</v>
      </c>
      <c r="F81" s="65">
        <f t="shared" si="88"/>
        <v>1.0691318327974277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665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903</v>
      </c>
      <c r="AZ81" s="15">
        <v>665</v>
      </c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1.2881597717546363</v>
      </c>
      <c r="BM81" s="84">
        <f t="shared" si="84"/>
        <v>1.0691318327974277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99</v>
      </c>
      <c r="D82" s="81">
        <f t="shared" si="86"/>
        <v>425</v>
      </c>
      <c r="E82" s="81">
        <f t="shared" si="87"/>
        <v>520</v>
      </c>
      <c r="F82" s="65">
        <f t="shared" si="88"/>
        <v>1.223529411764706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520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569</v>
      </c>
      <c r="AZ82" s="15">
        <v>520</v>
      </c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1.5213903743315509</v>
      </c>
      <c r="BM82" s="84">
        <f t="shared" si="84"/>
        <v>1.223529411764706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4883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4883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>
        <v>4883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1572</v>
      </c>
      <c r="D84" s="81">
        <f t="shared" ref="D84:E84" si="101">SUM(D76:D82)</f>
        <v>4470</v>
      </c>
      <c r="E84" s="81">
        <f t="shared" si="101"/>
        <v>5361</v>
      </c>
      <c r="F84" s="65">
        <f>IFERROR(E84/D84,"")</f>
        <v>1.1993288590604028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5361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5361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1.1993288590604028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1572</v>
      </c>
      <c r="D85" s="81">
        <f>SUM(D76:D83)</f>
        <v>4470</v>
      </c>
      <c r="E85" s="81">
        <f>SUM(E76:E83)</f>
        <v>10244</v>
      </c>
      <c r="F85" s="65">
        <f>IFERROR(E85/D85,"")</f>
        <v>2.2917225950782996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6952</v>
      </c>
      <c r="Q85" s="4">
        <f t="shared" si="98"/>
        <v>8823</v>
      </c>
      <c r="R85" s="4">
        <f>IFERROR(INDEX(AY85:BA85,IF($B$2&gt;9,3,$B$2-6)),"-")</f>
        <v>10244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>
        <v>6810</v>
      </c>
      <c r="AT85" s="14">
        <v>6667</v>
      </c>
      <c r="AU85" s="14">
        <v>6952</v>
      </c>
      <c r="AV85" s="14">
        <v>7096</v>
      </c>
      <c r="AW85" s="14">
        <v>7684</v>
      </c>
      <c r="AX85" s="14">
        <v>8823</v>
      </c>
      <c r="AY85" s="14">
        <v>9546</v>
      </c>
      <c r="AZ85" s="14">
        <v>10244</v>
      </c>
      <c r="BA85" s="14"/>
      <c r="BB85" s="14"/>
      <c r="BC85" s="14"/>
      <c r="BD85" s="14"/>
      <c r="BE85" s="33"/>
      <c r="BF85" s="84">
        <f t="shared" si="84"/>
        <v>3.0689499774673275</v>
      </c>
      <c r="BG85" s="84">
        <f t="shared" si="84"/>
        <v>3.1300469483568074</v>
      </c>
      <c r="BH85" s="84">
        <f t="shared" si="84"/>
        <v>3.0774679061531649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2.2917225950782996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 : INDEX(U88:AF88,$B$2))</f>
        <v>94</v>
      </c>
      <c r="D88" s="71">
        <f>SUM(AG88                                               : INDEX(AG88:AR88,$B$2))</f>
        <v>106</v>
      </c>
      <c r="E88" s="71">
        <f>SUM(AS88                                                : INDEX(AS88:BD88,$B$2))</f>
        <v>664</v>
      </c>
      <c r="F88" s="65">
        <f t="shared" ref="F88:F95" si="103">IFERROR(E88/D88,"")</f>
        <v>6.2641509433962268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219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111</v>
      </c>
      <c r="AZ88" s="4">
        <v>108</v>
      </c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7.4</v>
      </c>
      <c r="BM88" s="84">
        <f t="shared" si="114"/>
        <v>9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 : INDEX(U89:AF89,$B$2))</f>
        <v>728</v>
      </c>
      <c r="D89" s="71">
        <f>SUM(AG89                                               : INDEX(AG89:AR89,$B$2))</f>
        <v>1747</v>
      </c>
      <c r="E89" s="71">
        <f>SUM(AS89                                                : INDEX(AS89:BD89,$B$2))</f>
        <v>2847</v>
      </c>
      <c r="F89" s="65">
        <f t="shared" si="103"/>
        <v>1.6296508299942758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785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>
        <v>425</v>
      </c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1.2724550898203593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 : INDEX(U90:AF90,$B$2))</f>
        <v>560</v>
      </c>
      <c r="D90" s="71">
        <f>SUM(AG90                                               : INDEX(AG90:AR90,$B$2))</f>
        <v>856</v>
      </c>
      <c r="E90" s="71">
        <f>SUM(AS90                                                : INDEX(AS90:BD90,$B$2))</f>
        <v>1137</v>
      </c>
      <c r="F90" s="65">
        <f t="shared" si="103"/>
        <v>1.3282710280373833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291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170</v>
      </c>
      <c r="AZ90" s="4">
        <v>121</v>
      </c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0.79069767441860461</v>
      </c>
      <c r="BM90" s="84">
        <f t="shared" si="114"/>
        <v>0.76582278481012656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 : INDEX(U91:AF91,$B$2))</f>
        <v>640</v>
      </c>
      <c r="D91" s="71">
        <f>SUM(AG91                                               : INDEX(AG91:AR91,$B$2))</f>
        <v>933</v>
      </c>
      <c r="E91" s="71">
        <f>SUM(AS91                                                : INDEX(AS91:BD91,$B$2))</f>
        <v>1341</v>
      </c>
      <c r="F91" s="65">
        <f t="shared" si="103"/>
        <v>1.437299035369775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265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99</v>
      </c>
      <c r="AZ91" s="4">
        <v>166</v>
      </c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0.7615384615384615</v>
      </c>
      <c r="BM91" s="84">
        <f t="shared" si="114"/>
        <v>0.7186147186147186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 : INDEX(U92:AF92,$B$2))</f>
        <v>464</v>
      </c>
      <c r="D92" s="71">
        <f>SUM(AG92                                               : INDEX(AG92:AR92,$B$2))</f>
        <v>728</v>
      </c>
      <c r="E92" s="71">
        <f>SUM(AS92                                                : INDEX(AS92:BD92,$B$2))</f>
        <v>848</v>
      </c>
      <c r="F92" s="65">
        <f t="shared" si="103"/>
        <v>1.1648351648351649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93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43</v>
      </c>
      <c r="AZ92" s="4">
        <v>50</v>
      </c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0.82692307692307687</v>
      </c>
      <c r="BM92" s="84">
        <f t="shared" si="114"/>
        <v>0.66666666666666663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 : INDEX(U93:AF93,$B$2))</f>
        <v>390</v>
      </c>
      <c r="D93" s="71">
        <f>SUM(AG93                                               : INDEX(AG93:AR93,$B$2))</f>
        <v>743</v>
      </c>
      <c r="E93" s="71">
        <f>SUM(AS93                                                : INDEX(AS93:BD93,$B$2))</f>
        <v>550</v>
      </c>
      <c r="F93" s="65">
        <f t="shared" si="103"/>
        <v>0.74024226110363389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100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>
        <v>44</v>
      </c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0.69841269841269837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 : INDEX(U94:AF94,$B$2))</f>
        <v>85</v>
      </c>
      <c r="D94" s="71">
        <f>SUM(AG94                                               : INDEX(AG94:AR94,$B$2))</f>
        <v>391</v>
      </c>
      <c r="E94" s="71">
        <f>SUM(AS94                                                : INDEX(AS94:BD94,$B$2))</f>
        <v>473</v>
      </c>
      <c r="F94" s="65">
        <f t="shared" si="103"/>
        <v>1.2097186700767264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92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52</v>
      </c>
      <c r="AZ94" s="4">
        <v>40</v>
      </c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0.98113207547169812</v>
      </c>
      <c r="BM94" s="84">
        <f t="shared" si="114"/>
        <v>0.48192771084337349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 : INDEX(U95:AF95,$B$2))</f>
        <v>0</v>
      </c>
      <c r="D95" s="71">
        <f>SUM(AG95                                               : INDEX(AG95:AR95,$B$2))</f>
        <v>0</v>
      </c>
      <c r="E95" s="71">
        <f>SUM(AS95                                                : INDEX(AS95:BD95,$B$2))</f>
        <v>394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81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>
        <v>49</v>
      </c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2961</v>
      </c>
      <c r="D96" s="72">
        <f t="shared" ref="D96" si="117">SUM(D88:D94)</f>
        <v>5504</v>
      </c>
      <c r="E96" s="72">
        <f>SUM(E88:E94)</f>
        <v>7860</v>
      </c>
      <c r="F96" s="65">
        <f>IFERROR(E96/D96,"")</f>
        <v>1.4280523255813953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1845</v>
      </c>
      <c r="S96" s="4">
        <f t="shared" si="113"/>
        <v>0</v>
      </c>
      <c r="T96" s="7"/>
      <c r="U96" s="61">
        <f>SUM(U88:U94)</f>
        <v>262</v>
      </c>
      <c r="V96" s="61">
        <f t="shared" ref="V96:AY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v>954</v>
      </c>
      <c r="BA96" s="61"/>
      <c r="BB96" s="61"/>
      <c r="BC96" s="61"/>
      <c r="BD96" s="61"/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0.997907949790795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2961</v>
      </c>
      <c r="D97" s="72">
        <f t="shared" ref="D97:E97" si="119">SUM(D88:D95)</f>
        <v>5504</v>
      </c>
      <c r="E97" s="72">
        <f t="shared" si="119"/>
        <v>8254</v>
      </c>
      <c r="F97" s="65">
        <f>IFERROR(E97/D97,"")</f>
        <v>1.4996366279069768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1926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>
        <v>1003</v>
      </c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1.0491631799163179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0.60063897763578278</v>
      </c>
      <c r="D100" s="73">
        <f>2*SUM(AG88:INDEX(AG88:AR88,$B$2))/(SUM(AG76:INDEX(AG76:AR76,$B$2))*2+AF76-INDEX(AG76:AR76,$B$2))</f>
        <v>0.40380952380952378</v>
      </c>
      <c r="E100" s="73">
        <f>2*SUM(AS88:INDEX(AS88:BD88,$B$2))/(SUM(AS76:INDEX(AS76:BD76,$B$2))*2+AR76-INDEX(AS76:BD76,$B$2))</f>
        <v>0.41409416900530088</v>
      </c>
      <c r="F100" s="65">
        <f>IFERROR(E100/D100,"")</f>
        <v>1.02546905060275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0.35580828594638503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0.46312680000000001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0.35748792270531399</v>
      </c>
      <c r="AZ100" s="8">
        <v>0.35409836</v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1.3003175538461533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0.70305958132045143</v>
      </c>
      <c r="BM100" s="84">
        <f t="shared" si="121"/>
        <v>0.81147540833333398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0.38868126001067804</v>
      </c>
      <c r="D101" s="73">
        <f>2*SUM(AG89:INDEX(AG89:AR89,$B$2))/(SUM(AG77:INDEX(AG77:AR77,$B$2))*2+AF77-INDEX(AG77:AR77,$B$2))</f>
        <v>0.46748728926946748</v>
      </c>
      <c r="E101" s="73">
        <f>2*SUM(AS89:INDEX(AS89:BD89,$B$2))/(SUM(AS77:INDEX(AS77:BD77,$B$2))*2+AR77-INDEX(AS77:BD77,$B$2))</f>
        <v>0.45797474463122334</v>
      </c>
      <c r="F101" s="65">
        <f t="shared" ref="F101:F109" si="122">IFERROR(E101/D101,"")</f>
        <v>0.97965175769140334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0.40789815536502988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0.97538460000000005</v>
      </c>
      <c r="AW101" s="8">
        <f t="shared" si="120"/>
        <v>0.44462409054163299</v>
      </c>
      <c r="AX101" s="8">
        <f t="shared" si="120"/>
        <v>0.74354923644023174</v>
      </c>
      <c r="AY101" s="8">
        <v>0.87167070000000002</v>
      </c>
      <c r="AZ101" s="8">
        <v>0.95828636</v>
      </c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1.9563428262857128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2.5916637776785745</v>
      </c>
      <c r="BM101" s="84">
        <f t="shared" si="121"/>
        <v>2.1432332662275426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0.32999410724808487</v>
      </c>
      <c r="D102" s="73">
        <f>2*SUM(AG90:INDEX(AG90:AR90,$B$2))/(SUM(AG78:INDEX(AG78:AR78,$B$2))*2+AF78-INDEX(AG78:AR78,$B$2))</f>
        <v>0.25464822251970848</v>
      </c>
      <c r="E102" s="73">
        <f>2*SUM(AS90:INDEX(AS90:BD90,$B$2))/(SUM(AS78:INDEX(AS78:BD78,$B$2))*2+AR78-INDEX(AS78:BD78,$B$2))</f>
        <v>0.18020445360171169</v>
      </c>
      <c r="F102" s="65">
        <f t="shared" si="122"/>
        <v>0.70766036306326385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0.14637826961770622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0.2246117</v>
      </c>
      <c r="AW102" s="8">
        <f t="shared" si="120"/>
        <v>0.18426361802286484</v>
      </c>
      <c r="AX102" s="8">
        <f t="shared" si="120"/>
        <v>0.17807089859851608</v>
      </c>
      <c r="AY102" s="8">
        <v>0.13127412999999999</v>
      </c>
      <c r="AZ102" s="8">
        <v>0.14702309</v>
      </c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0.65329134695122026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0.45793301162790639</v>
      </c>
      <c r="BM102" s="84">
        <f t="shared" si="121"/>
        <v>0.76535754129746814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0.23694927804516847</v>
      </c>
      <c r="D103" s="73">
        <f>2*SUM(AG91:INDEX(AG91:AR91,$B$2))/(SUM(AG79:INDEX(AG79:AR79,$B$2))*2+AF79-INDEX(AG79:AR79,$B$2))</f>
        <v>0.19391042294502753</v>
      </c>
      <c r="E103" s="73">
        <f>2*SUM(AS91:INDEX(AS91:BD91,$B$2))/(SUM(AS79:INDEX(AS79:BD79,$B$2))*2+AR79-INDEX(AS79:BD79,$B$2))</f>
        <v>0.11461538461538462</v>
      </c>
      <c r="F103" s="65">
        <f t="shared" si="122"/>
        <v>0.59107387253689514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9.8659717051377507E-2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0.15393129999999999</v>
      </c>
      <c r="AW103" s="8">
        <f t="shared" si="120"/>
        <v>0.13001266357112706</v>
      </c>
      <c r="AX103" s="8">
        <f t="shared" si="120"/>
        <v>9.4117647058823528E-2</v>
      </c>
      <c r="AY103" s="8">
        <v>8.9592759999999994E-2</v>
      </c>
      <c r="AZ103" s="8">
        <v>9.5512079999999999E-2</v>
      </c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1.341698493243239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0.50137486846153956</v>
      </c>
      <c r="BM103" s="84">
        <f t="shared" si="121"/>
        <v>0.4597810950649357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0.22323791195573731</v>
      </c>
      <c r="D104" s="73">
        <f>2*SUM(AG92:INDEX(AG92:AR92,$B$2))/(SUM(AG80:INDEX(AG80:AR80,$B$2))*2+AF80-INDEX(AG80:AR80,$B$2))</f>
        <v>0.18270799347471453</v>
      </c>
      <c r="E104" s="73">
        <f>2*SUM(AS92:INDEX(AS92:BD92,$B$2))/(SUM(AS80:INDEX(AS80:BD80,$B$2))*2+AR80-INDEX(AS80:BD80,$B$2))</f>
        <v>0.11390194761584957</v>
      </c>
      <c r="F104" s="65">
        <f t="shared" si="122"/>
        <v>0.62340976686174809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9.8204857444561769E-2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0.1514269</v>
      </c>
      <c r="AW104" s="8">
        <f t="shared" si="120"/>
        <v>9.4212651413189769E-2</v>
      </c>
      <c r="AX104" s="8">
        <f t="shared" si="120"/>
        <v>0.11380753138075314</v>
      </c>
      <c r="AY104" s="8">
        <v>9.534368E-2</v>
      </c>
      <c r="AZ104" s="8">
        <v>0.11820331000000001</v>
      </c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0.88192148240740986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0.64815367076923125</v>
      </c>
      <c r="BM104" s="84">
        <f t="shared" si="121"/>
        <v>0.69897557313333314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0.22446043165467625</v>
      </c>
      <c r="D105" s="73">
        <f>2*SUM(AG93:INDEX(AG93:AR93,$B$2))/(SUM(AG81:INDEX(AG81:AR81,$B$2))*2+AF81-INDEX(AG81:AR81,$B$2))</f>
        <v>0.17758126195028681</v>
      </c>
      <c r="E105" s="73">
        <f>2*SUM(AS93:INDEX(AS93:BD93,$B$2))/(SUM(AS81:INDEX(AS81:BD81,$B$2))*2+AR81-INDEX(AS81:BD81,$B$2))</f>
        <v>8.6092196916334032E-2</v>
      </c>
      <c r="F105" s="65">
        <f t="shared" si="122"/>
        <v>0.48480451130274776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5.9916117435590173E-2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0.1315605</v>
      </c>
      <c r="AW105" s="8">
        <f t="shared" si="120"/>
        <v>8.3386786401539445E-2</v>
      </c>
      <c r="AX105" s="8">
        <f t="shared" si="120"/>
        <v>7.2599531615925056E-2</v>
      </c>
      <c r="AY105" s="8">
        <v>6.2015500000000001E-2</v>
      </c>
      <c r="AZ105" s="8">
        <v>6.6365010000000002E-2</v>
      </c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0.61784253504672781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0.50261399418604802</v>
      </c>
      <c r="BM105" s="84">
        <f t="shared" si="121"/>
        <v>0.69683260500000022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0.11781011781011781</v>
      </c>
      <c r="D106" s="73">
        <f>2*SUM(AG94:INDEX(AG94:AR94,$B$2))/(SUM(AG82:INDEX(AG82:AR82,$B$2))*2+AF82-INDEX(AG82:AR82,$B$2))</f>
        <v>0.17780809458844929</v>
      </c>
      <c r="E106" s="73">
        <f>2*SUM(AS94:INDEX(AS94:BD94,$B$2))/(SUM(AS82:INDEX(AS82:BD82,$B$2))*2+AR82-INDEX(AS82:BD82,$B$2))</f>
        <v>0.11304971319311663</v>
      </c>
      <c r="F106" s="65">
        <f t="shared" si="122"/>
        <v>0.63579621307330814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8.6344439230408257E-2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0.1740167</v>
      </c>
      <c r="AW106" s="8">
        <f t="shared" si="120"/>
        <v>0.14169570267131243</v>
      </c>
      <c r="AX106" s="8">
        <f t="shared" si="120"/>
        <v>0.11855104281009879</v>
      </c>
      <c r="AY106" s="8">
        <v>9.1710760000000002E-2</v>
      </c>
      <c r="AZ106" s="8">
        <v>7.7294689999999999E-2</v>
      </c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1.3584529483870968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0.6082326818867928</v>
      </c>
      <c r="BM106" s="84">
        <f t="shared" si="121"/>
        <v>0.3720388994578307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2.1644189304254675E-2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9.8973607038123166E-3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0.31377899999999997</v>
      </c>
      <c r="AW107" s="8">
        <f t="shared" si="120"/>
        <v>1.7234625930278104E-2</v>
      </c>
      <c r="AX107" s="8">
        <f t="shared" si="120"/>
        <v>1.3909587680079483E-2</v>
      </c>
      <c r="AY107" s="8">
        <v>7.4853799999999998E-2</v>
      </c>
      <c r="AZ107" s="8">
        <v>0.11225659</v>
      </c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424</v>
      </c>
      <c r="B108" s="3" t="s">
        <v>153</v>
      </c>
      <c r="C108" s="73">
        <f>2*SUM(U96:INDEX(U96:AF96,$B$2))/(SUM(U84:INDEX(U84:AF84,$B$2))*2+U84-INDEX(U84:AF84,$B$2))</f>
        <v>0.27004103967168264</v>
      </c>
      <c r="D108" s="73">
        <f>2*SUM(AG96:INDEX(AG96:AR96,$B$2))/(SUM(AG84:INDEX(AG84:AR84,$B$2))*2+AF84-INDEX(AG84:AR84,$B$2))</f>
        <v>0.24418811002661933</v>
      </c>
      <c r="E108" s="73">
        <f>2*SUM(AS96:INDEX(AS96:BD96,$B$2))/(SUM(AS84:INDEX(AS84:BD84,$B$2))*2+AR84-INDEX(AS84:BD84,$B$2))</f>
        <v>0.17925969849704654</v>
      </c>
      <c r="F108" s="65">
        <f t="shared" si="122"/>
        <v>0.73410494260963466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0.16933596438896792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>
        <v>0.2497441</v>
      </c>
      <c r="AW108" s="8">
        <v>0.18606654</v>
      </c>
      <c r="AX108" s="8">
        <v>0.25210775000000002</v>
      </c>
      <c r="AY108" s="8">
        <v>0.1768208</v>
      </c>
      <c r="AZ108" s="8">
        <v>0.19417871</v>
      </c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0.27004103967168264</v>
      </c>
      <c r="D109" s="73">
        <f>2*SUM(AG97:INDEX(AG97:AR97,$B$2))/(SUM(AG85:INDEX(AG85:AR85,$B$2))*2+AF85-INDEX(AG85:AR85,$B$2))</f>
        <v>0.24418811002661933</v>
      </c>
      <c r="E109" s="73">
        <f>2*SUM(AS97:INDEX(AS97:BD97,$B$2))/(SUM(AS85:INDEX(AS85:BD85,$B$2))*2+AR85-INDEX(AS85:BD85,$B$2))</f>
        <v>0.13302068476482865</v>
      </c>
      <c r="F109" s="65">
        <f t="shared" si="122"/>
        <v>0.5447467722745708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>
        <f>IFERROR(P97/(AVERAGE(AR85,AS85)+AVERAGE(AS85,AT85)+AVERAGE(AT85,AU85)),"")</f>
        <v>0.14475336764597238</v>
      </c>
      <c r="Q109" s="8">
        <f t="shared" si="132"/>
        <v>0.14950920922024927</v>
      </c>
      <c r="R109" s="8">
        <f>2*SUM(AY97:INDEX(AY97:BA97,R$110))/(SUM(AY85:INDEX(AY85:BA85,R$110))*2+AX85-INDEX(AY85:BA85,R$110))</f>
        <v>0.10094604156293403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0.25467139999999999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0.16884661000000001</v>
      </c>
      <c r="AZ109" s="8">
        <v>0.18749415999999999</v>
      </c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1.0693435638336364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0.76021611469915851</v>
      </c>
      <c r="BM109" s="84">
        <f t="shared" si="121"/>
        <v>0.82636678154811793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 : INDEX(U112:AF112,$B$2))</f>
        <v>204</v>
      </c>
      <c r="D112" s="71">
        <f>SUM(AG112                                                : INDEX(AG112:AR112,$B$2))</f>
        <v>220</v>
      </c>
      <c r="E112" s="71">
        <f>SUM(AS112                                                : INDEX(AS112:BD112,$B$2))</f>
        <v>1439.5</v>
      </c>
      <c r="F112" s="65">
        <f>IFERROR(E112/D112,"")</f>
        <v>6.543181818181818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463.5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248</v>
      </c>
      <c r="AZ112">
        <v>215.5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7.2941176470588234</v>
      </c>
      <c r="BM112" s="84">
        <f t="shared" si="143"/>
        <v>7.1833333333333336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 : INDEX(U113:AF113,$B$2))</f>
        <v>974.5</v>
      </c>
      <c r="D113" s="71">
        <f>SUM(AG113                                                : INDEX(AG113:AR113,$B$2))</f>
        <v>2534</v>
      </c>
      <c r="E113" s="71">
        <f>SUM(AS113                                                : INDEX(AS113:BD113,$B$2))</f>
        <v>4392</v>
      </c>
      <c r="F113" s="65">
        <f t="shared" ref="F113:F120" si="144">IFERROR(E113/D113,"")</f>
        <v>1.7332280978689818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1222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AZ113">
        <v>654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1.4863636363636363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 : INDEX(U114:AF114,$B$2))</f>
        <v>758.5</v>
      </c>
      <c r="D114" s="71">
        <f>SUM(AG114                                                : INDEX(AG114:AR114,$B$2))</f>
        <v>1238</v>
      </c>
      <c r="E114" s="71">
        <f>SUM(AS114                                                : INDEX(AS114:BD114,$B$2))</f>
        <v>1608</v>
      </c>
      <c r="F114" s="65">
        <f t="shared" si="144"/>
        <v>1.2988691437802908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376.5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209</v>
      </c>
      <c r="AZ114">
        <v>167.5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0.7857142857142857</v>
      </c>
      <c r="BM114" s="84">
        <f t="shared" si="143"/>
        <v>0.69214876033057848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 : INDEX(U115:AF115,$B$2))</f>
        <v>828</v>
      </c>
      <c r="D115" s="71">
        <f>SUM(AG115                                                : INDEX(AG115:AR115,$B$2))</f>
        <v>1372</v>
      </c>
      <c r="E115" s="71">
        <f>SUM(AS115                                                : INDEX(AS115:BD115,$B$2))</f>
        <v>2057.5</v>
      </c>
      <c r="F115" s="65">
        <f t="shared" si="144"/>
        <v>1.4996355685131195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440.5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166.5</v>
      </c>
      <c r="AZ115">
        <v>274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0.94067796610169496</v>
      </c>
      <c r="BM115" s="84">
        <f t="shared" si="143"/>
        <v>0.84307692307692306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 : INDEX(U116:AF116,$B$2))</f>
        <v>590</v>
      </c>
      <c r="D116" s="71">
        <f>SUM(AG116                                                : INDEX(AG116:AR116,$B$2))</f>
        <v>915</v>
      </c>
      <c r="E116" s="71">
        <f>SUM(AS116                                                : INDEX(AS116:BD116,$B$2))</f>
        <v>1205.5</v>
      </c>
      <c r="F116" s="65">
        <f t="shared" si="144"/>
        <v>1.3174863387978142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146.5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88</v>
      </c>
      <c r="AZ116">
        <v>58.5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1.2571428571428571</v>
      </c>
      <c r="BM116" s="84">
        <f t="shared" si="143"/>
        <v>0.59693877551020413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 : INDEX(U117:AF117,$B$2))</f>
        <v>472</v>
      </c>
      <c r="D117" s="71">
        <f>SUM(AG117                                                : INDEX(AG117:AR117,$B$2))</f>
        <v>1003</v>
      </c>
      <c r="E117" s="71">
        <f>SUM(AS117                                                : INDEX(AS117:BD117,$B$2))</f>
        <v>724</v>
      </c>
      <c r="F117" s="65">
        <f t="shared" si="144"/>
        <v>0.7218344965104686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141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80</v>
      </c>
      <c r="AZ117">
        <v>61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0.81632653061224492</v>
      </c>
      <c r="BM117" s="84">
        <f t="shared" si="143"/>
        <v>0.81333333333333335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 : INDEX(U118:AF118,$B$2))</f>
        <v>85</v>
      </c>
      <c r="D118" s="71">
        <f>SUM(AG118                                                : INDEX(AG118:AR118,$B$2))</f>
        <v>568</v>
      </c>
      <c r="E118" s="71">
        <f>SUM(AS118                                                : INDEX(AS118:BD118,$B$2))</f>
        <v>785</v>
      </c>
      <c r="F118" s="65">
        <f t="shared" si="144"/>
        <v>1.3820422535211268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150.5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88.5</v>
      </c>
      <c r="AZ118">
        <v>62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1.5258620689655173</v>
      </c>
      <c r="BM118" s="84">
        <f t="shared" si="143"/>
        <v>0.55855855855855852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 : INDEX(U119:AF119,$B$2))</f>
        <v>0</v>
      </c>
      <c r="D119" s="71">
        <f>SUM(AG119                                                : INDEX(AG119:AR119,$B$2))</f>
        <v>0</v>
      </c>
      <c r="E119" s="71">
        <f>SUM(AS119                                                : INDEX(AS119:BD119,$B$2))</f>
        <v>513.5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105.5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AZ119">
        <v>56.5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3912</v>
      </c>
      <c r="D120" s="69">
        <f t="shared" ref="D120:E120" si="147">SUM(D112:D118)</f>
        <v>7850</v>
      </c>
      <c r="E120" s="69">
        <f t="shared" si="147"/>
        <v>12211.5</v>
      </c>
      <c r="F120" s="65">
        <f t="shared" si="144"/>
        <v>1.5556050955414014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2940.5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1492.5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1.1298258894776685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3912</v>
      </c>
      <c r="D121" s="69">
        <f t="shared" ref="D121:E121" si="149">SUM(D112:D119)</f>
        <v>7850</v>
      </c>
      <c r="E121" s="69">
        <f t="shared" si="149"/>
        <v>12725</v>
      </c>
      <c r="F121" s="65">
        <f>IFERROR(E121/D121,"")</f>
        <v>1.6210191082802548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3046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AZ121">
        <v>1549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1.1725965177895534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38.621039215686274</v>
      </c>
      <c r="D124" s="66">
        <f t="shared" si="150"/>
        <v>32.571377272727275</v>
      </c>
      <c r="E124" s="66">
        <f t="shared" si="150"/>
        <v>17.531045849253214</v>
      </c>
      <c r="F124" s="65">
        <f t="shared" ref="F124:F132" si="151">IFERROR(E124/D124,"")</f>
        <v>0.53823471149107172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17.175870550161811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15.707700000000001</v>
      </c>
      <c r="AZ124" s="48">
        <v>18.865459999999999</v>
      </c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0.5108121834693905</v>
      </c>
      <c r="BM124" s="84">
        <f t="shared" si="153"/>
        <v>0.83398607478357079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14.210317598768601</v>
      </c>
      <c r="D125" s="66">
        <f t="shared" si="150"/>
        <v>14.186032359905333</v>
      </c>
      <c r="E125" s="66">
        <f t="shared" si="150"/>
        <v>13.798635245901643</v>
      </c>
      <c r="F125" s="65">
        <f t="shared" si="151"/>
        <v>0.97269165160664595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13.719901800327333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13.59435</v>
      </c>
      <c r="AZ125" s="48">
        <v>13.828939999999999</v>
      </c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1.0936155963383638</v>
      </c>
      <c r="BM125" s="84">
        <f t="shared" si="153"/>
        <v>1.0723798375304228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13.917162162162162</v>
      </c>
      <c r="D126" s="66">
        <f t="shared" si="150"/>
        <v>12.813149434571889</v>
      </c>
      <c r="E126" s="66">
        <f t="shared" si="150"/>
        <v>13.346116915422886</v>
      </c>
      <c r="F126" s="65">
        <f t="shared" si="151"/>
        <v>1.0415953535524192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14.08674369189907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14.002330000000001</v>
      </c>
      <c r="AZ126" s="48">
        <v>14.192069999999999</v>
      </c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1.0814839125549118</v>
      </c>
      <c r="BM126" s="84">
        <f t="shared" si="153"/>
        <v>1.2366173781261744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13.529746376811593</v>
      </c>
      <c r="D127" s="66">
        <f t="shared" si="150"/>
        <v>13.500465743440241</v>
      </c>
      <c r="E127" s="66">
        <f t="shared" si="150"/>
        <v>13.512984690157962</v>
      </c>
      <c r="F127" s="65">
        <f t="shared" si="151"/>
        <v>1.0009272973951884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14.301821793416574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15.85468</v>
      </c>
      <c r="AZ127" s="48">
        <v>13.3582</v>
      </c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1.0498994575932794</v>
      </c>
      <c r="BM127" s="84">
        <f t="shared" si="153"/>
        <v>1.1519447989662395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15.49262627118644</v>
      </c>
      <c r="D128" s="66">
        <f t="shared" si="150"/>
        <v>13.293248087431694</v>
      </c>
      <c r="E128" s="66">
        <f t="shared" si="150"/>
        <v>14.009991289921194</v>
      </c>
      <c r="F128" s="65">
        <f t="shared" si="151"/>
        <v>1.0539178384225865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14.217931740614336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15.223240000000001</v>
      </c>
      <c r="AZ128" s="48">
        <v>12.705679999999999</v>
      </c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0.97272122324650589</v>
      </c>
      <c r="BM128" s="84">
        <f t="shared" si="153"/>
        <v>0.87997184444337351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17.529001059322031</v>
      </c>
      <c r="D129" s="66">
        <f t="shared" si="150"/>
        <v>15.919464606181453</v>
      </c>
      <c r="E129" s="66">
        <f t="shared" si="150"/>
        <v>14.096808011049724</v>
      </c>
      <c r="F129" s="65">
        <f t="shared" si="151"/>
        <v>0.88550766999890185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14.761113475177305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14.264279999999999</v>
      </c>
      <c r="AZ129" s="48">
        <v>15.412699999999999</v>
      </c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0.69682648968592731</v>
      </c>
      <c r="BM129" s="84">
        <f t="shared" si="153"/>
        <v>0.92596649721958135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16.335999999999999</v>
      </c>
      <c r="D130" s="66">
        <f t="shared" si="150"/>
        <v>17.35349647887324</v>
      </c>
      <c r="E130" s="66">
        <f t="shared" si="150"/>
        <v>17.953909554140129</v>
      </c>
      <c r="F130" s="65">
        <f t="shared" si="151"/>
        <v>1.0345989683403487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17.978647840531561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20.72869</v>
      </c>
      <c r="AZ130" s="48">
        <v>14.053179999999999</v>
      </c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1.4705694085988639</v>
      </c>
      <c r="BM130" s="84">
        <f t="shared" si="153"/>
        <v>0.69594873751062514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14.259222979552094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16.278938388625591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15.357760000000001</v>
      </c>
      <c r="AZ131" s="48">
        <v>17.077839999999998</v>
      </c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425</v>
      </c>
      <c r="B132" s="3" t="s">
        <v>153</v>
      </c>
      <c r="C132" s="66">
        <f t="shared" ref="C132:E133" si="154">IFERROR(C58/C120,"-")</f>
        <v>15.92237781186094</v>
      </c>
      <c r="D132" s="66">
        <f t="shared" si="154"/>
        <v>14.711561528662436</v>
      </c>
      <c r="E132" s="66">
        <f t="shared" si="154"/>
        <v>14.436557425377718</v>
      </c>
      <c r="F132" s="65">
        <f t="shared" si="151"/>
        <v>0.98130693993639428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AY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14.847147790055248</v>
      </c>
      <c r="AZ132" s="71">
        <v>14.540509999999999</v>
      </c>
      <c r="BA132" s="71"/>
      <c r="BB132" s="71"/>
      <c r="BC132" s="71"/>
      <c r="BD132" s="71"/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1.0177688180527056</v>
      </c>
      <c r="BM132" s="84">
        <f t="shared" si="153"/>
        <v>1.0788875709858967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15.92237781186094</v>
      </c>
      <c r="D133" s="66">
        <f t="shared" si="154"/>
        <v>14.711561528662436</v>
      </c>
      <c r="E133" s="66">
        <f t="shared" si="154"/>
        <v>14.42940133595285</v>
      </c>
      <c r="F133" s="65">
        <f>IFERROR(E133/D133,"")</f>
        <v>0.98082051370550605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14.746489166119501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14.863860000000001</v>
      </c>
      <c r="AZ133" s="48">
        <v>14.63306</v>
      </c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1.0189144364841416</v>
      </c>
      <c r="BM133" s="84">
        <f t="shared" si="153"/>
        <v>1.085754664691325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2.1702127659574466</v>
      </c>
      <c r="D136" s="66">
        <f t="shared" si="157"/>
        <v>2.0754716981132075</v>
      </c>
      <c r="E136" s="66">
        <f t="shared" si="157"/>
        <v>2.1679216867469879</v>
      </c>
      <c r="F136" s="65">
        <f t="shared" ref="F136:F144" si="158">IFERROR(E136/D136,"")</f>
        <v>1.0445440854326395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2.1164383561643834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2.2342339999999998</v>
      </c>
      <c r="AZ136" s="48">
        <v>1.9953700000000001</v>
      </c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0.9856914705882337</v>
      </c>
      <c r="BM136" s="84">
        <f t="shared" si="160"/>
        <v>0.79814800000000008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1.338598901098901</v>
      </c>
      <c r="D137" s="66">
        <f t="shared" si="157"/>
        <v>1.450486548368632</v>
      </c>
      <c r="E137" s="66">
        <f t="shared" si="157"/>
        <v>1.5426765015806112</v>
      </c>
      <c r="F137" s="65">
        <f>IFERROR(E137/D137,"")</f>
        <v>1.0635579511686375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1.5566878980891721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>
        <v>1.538824</v>
      </c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1.1681073090909071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1.3544642857142857</v>
      </c>
      <c r="D138" s="66">
        <f t="shared" si="157"/>
        <v>1.4462616822429906</v>
      </c>
      <c r="E138" s="66">
        <f t="shared" si="157"/>
        <v>1.4142480211081794</v>
      </c>
      <c r="F138" s="65">
        <f t="shared" si="158"/>
        <v>0.97786454448190763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1.2938144329896908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1.2294119999999999</v>
      </c>
      <c r="AZ138" s="48">
        <v>1.384298</v>
      </c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0.99369766917293345</v>
      </c>
      <c r="BM138" s="84">
        <f t="shared" si="160"/>
        <v>0.90379786776859694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1.29375</v>
      </c>
      <c r="D139" s="66">
        <f t="shared" si="157"/>
        <v>1.4705251875669882</v>
      </c>
      <c r="E139" s="66">
        <f t="shared" si="157"/>
        <v>1.5343027591349738</v>
      </c>
      <c r="F139" s="65">
        <f t="shared" si="158"/>
        <v>1.0433706080706491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1.6622641509433962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1.681818</v>
      </c>
      <c r="AZ139" s="48">
        <v>1.6506019999999999</v>
      </c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1.2352335593220354</v>
      </c>
      <c r="BM139" s="84">
        <f t="shared" si="160"/>
        <v>1.1731971138461512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1.271551724137931</v>
      </c>
      <c r="D140" s="66">
        <f t="shared" si="157"/>
        <v>1.2568681318681318</v>
      </c>
      <c r="E140" s="66">
        <f t="shared" si="157"/>
        <v>1.4215801886792452</v>
      </c>
      <c r="F140" s="65">
        <f t="shared" si="158"/>
        <v>1.1310495927415196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1.575268817204301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2.0465119999999999</v>
      </c>
      <c r="AZ140" s="48">
        <v>1.17</v>
      </c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1.5202660571428528</v>
      </c>
      <c r="BM140" s="84">
        <f t="shared" si="160"/>
        <v>0.89540816326530381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1.2102564102564102</v>
      </c>
      <c r="D141" s="66">
        <f t="shared" si="157"/>
        <v>1.3499327052489907</v>
      </c>
      <c r="E141" s="66">
        <f t="shared" si="157"/>
        <v>1.3163636363636364</v>
      </c>
      <c r="F141" s="65">
        <f t="shared" si="158"/>
        <v>0.97513278346777843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1.41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1.428571</v>
      </c>
      <c r="AZ141" s="48">
        <v>1.3863639999999999</v>
      </c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1.2536439387755105</v>
      </c>
      <c r="BM141" s="84">
        <f t="shared" si="160"/>
        <v>1.1645457600000004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</v>
      </c>
      <c r="D142" s="66">
        <f t="shared" si="157"/>
        <v>1.4526854219948848</v>
      </c>
      <c r="E142" s="66">
        <f t="shared" si="157"/>
        <v>1.6596194503171247</v>
      </c>
      <c r="F142" s="65">
        <f t="shared" si="158"/>
        <v>1.1424493047077391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1.6358695652173914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1.7019230000000001</v>
      </c>
      <c r="AZ142" s="48">
        <v>1.55</v>
      </c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1.5552054999999991</v>
      </c>
      <c r="BM142" s="84">
        <f t="shared" si="160"/>
        <v>1.1590090090090102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1.3032994923857868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1.3024691358024691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>
        <v>1.1530609999999999</v>
      </c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426</v>
      </c>
      <c r="B144" s="3" t="s">
        <v>153</v>
      </c>
      <c r="C144" s="66">
        <f t="shared" si="157"/>
        <v>1.3211752786220872</v>
      </c>
      <c r="D144" s="66">
        <f t="shared" si="157"/>
        <v>1.426235465116279</v>
      </c>
      <c r="E144" s="66">
        <f t="shared" si="157"/>
        <v>1.5536259541984734</v>
      </c>
      <c r="F144" s="65">
        <f t="shared" si="158"/>
        <v>1.0893193951475666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1.5937669376693766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AY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>
        <v>1.564465</v>
      </c>
      <c r="BA144" s="71"/>
      <c r="BB144" s="71"/>
      <c r="BC144" s="71"/>
      <c r="BD144" s="71"/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>
        <f t="shared" si="160"/>
        <v>1.1321942013626041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</row>
    <row r="145" spans="1:69" x14ac:dyDescent="0.25">
      <c r="A145" s="45" t="s">
        <v>207</v>
      </c>
      <c r="B145" s="3" t="s">
        <v>61</v>
      </c>
      <c r="C145" s="66">
        <f t="shared" si="157"/>
        <v>1.3211752786220872</v>
      </c>
      <c r="D145" s="66">
        <f t="shared" si="157"/>
        <v>1.426235465116279</v>
      </c>
      <c r="E145" s="66">
        <f t="shared" si="157"/>
        <v>1.5416767627816816</v>
      </c>
      <c r="F145" s="65">
        <f>IFERROR(E145/D145,"")</f>
        <v>1.0809412614459077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1.5815160955347871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1.42350557244174</v>
      </c>
      <c r="AU145" s="48">
        <v>1.62277304415182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>
        <v>1.544367</v>
      </c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1.1405727878570426</v>
      </c>
      <c r="BH145" s="84">
        <f t="shared" si="160"/>
        <v>0.98509392392904682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1.1176493959121847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342.55182608695651</v>
      </c>
      <c r="D148" s="66">
        <f t="shared" si="162"/>
        <v>275.60396153846153</v>
      </c>
      <c r="E148" s="66">
        <f t="shared" si="162"/>
        <v>82.740788524590172</v>
      </c>
      <c r="F148" s="65">
        <f t="shared" ref="F148:F157" si="163">IFERROR(E148/D148,"")</f>
        <v>0.30021625256298573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26.101691803278687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12.77216393442623</v>
      </c>
      <c r="AZ148" s="1">
        <f t="shared" si="165"/>
        <v>13.329527868852459</v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0.35426823536569124</v>
      </c>
      <c r="BM148" s="84">
        <f t="shared" si="166"/>
        <v>0.51069106589082913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53.05729693486591</v>
      </c>
      <c r="D149" s="66">
        <f t="shared" si="162"/>
        <v>44.161432432432569</v>
      </c>
      <c r="E149" s="66">
        <f t="shared" si="162"/>
        <v>68.324245772266082</v>
      </c>
      <c r="F149" s="65">
        <f t="shared" si="163"/>
        <v>1.5471474091517039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18.901600901916574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9.3595066666666664</v>
      </c>
      <c r="AZ149" s="1">
        <f t="shared" si="165"/>
        <v>10.196310033821872</v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1.3368089509532195</v>
      </c>
      <c r="BM149" s="84">
        <f t="shared" si="166"/>
        <v>1.4627648250941481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40.290715648854963</v>
      </c>
      <c r="D150" s="66">
        <f t="shared" si="162"/>
        <v>23.711029895366217</v>
      </c>
      <c r="E150" s="66">
        <f t="shared" si="162"/>
        <v>26.076009720534628</v>
      </c>
      <c r="F150" s="65">
        <f t="shared" si="163"/>
        <v>1.0997417588187763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6.4443001215066822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2.259834749034749</v>
      </c>
      <c r="AZ150" s="1">
        <f t="shared" si="165"/>
        <v>2.8884240583232077</v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0.64041960489371774</v>
      </c>
      <c r="BM150" s="84">
        <f t="shared" si="166"/>
        <v>0.69576296241743429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28.218211586901763</v>
      </c>
      <c r="D151" s="66">
        <f t="shared" si="162"/>
        <v>13.202166072701361</v>
      </c>
      <c r="E151" s="66">
        <f t="shared" si="162"/>
        <v>15.997103567318762</v>
      </c>
      <c r="F151" s="65">
        <f t="shared" si="163"/>
        <v>1.2117029492907685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3.6248288262370543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2.3889633484162895</v>
      </c>
      <c r="AZ151" s="1">
        <f t="shared" si="165"/>
        <v>2.1059539700805523</v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0.7337863150425169</v>
      </c>
      <c r="BM151" s="84">
        <f t="shared" si="166"/>
        <v>0.7839834800274379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32.413650709219858</v>
      </c>
      <c r="D152" s="66">
        <f t="shared" si="162"/>
        <v>23.802978473581213</v>
      </c>
      <c r="E152" s="66">
        <f t="shared" si="162"/>
        <v>39.926819148936168</v>
      </c>
      <c r="F152" s="65">
        <f t="shared" si="163"/>
        <v>1.6773875249793093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4.9241773049645392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2.9703880266075386</v>
      </c>
      <c r="AZ152" s="1">
        <f t="shared" si="165"/>
        <v>1.7571678486997637</v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1.0194930931815696</v>
      </c>
      <c r="BM152" s="84">
        <f t="shared" si="166"/>
        <v>0.63456912294139289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33.36164717741935</v>
      </c>
      <c r="D153" s="66">
        <f t="shared" si="162"/>
        <v>25.670776527331185</v>
      </c>
      <c r="E153" s="66">
        <f t="shared" si="162"/>
        <v>15.347502255639098</v>
      </c>
      <c r="F153" s="65">
        <f t="shared" si="163"/>
        <v>0.59785890151390264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3.1297999999999999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1.2637231450719824</v>
      </c>
      <c r="AZ153" s="1">
        <f t="shared" si="165"/>
        <v>1.4137969924812028</v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0.44158943932610317</v>
      </c>
      <c r="BM153" s="84">
        <f t="shared" si="166"/>
        <v>0.70442169519976228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14.025858585858586</v>
      </c>
      <c r="D154" s="66">
        <f t="shared" si="162"/>
        <v>23.192437647058824</v>
      </c>
      <c r="E154" s="66">
        <f t="shared" si="162"/>
        <v>27.103498076923078</v>
      </c>
      <c r="F154" s="65">
        <f t="shared" si="163"/>
        <v>1.1686351598474702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5.2034355769230771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3.2240588752196837</v>
      </c>
      <c r="AZ154" s="1">
        <f t="shared" si="165"/>
        <v>1.675571153846154</v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1.4748920791782296</v>
      </c>
      <c r="BM154" s="84">
        <f t="shared" si="166"/>
        <v>0.31771042733669969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1.4995107515871391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0.351715748515257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>
        <f t="shared" si="167"/>
        <v>0.19760352242473889</v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39.6236272264631</v>
      </c>
      <c r="D156" s="66">
        <f t="shared" si="168"/>
        <v>25.835740044742757</v>
      </c>
      <c r="E156" s="66">
        <f t="shared" si="168"/>
        <v>32.884167319529936</v>
      </c>
      <c r="F156" s="65">
        <f t="shared" si="163"/>
        <v>1.2728169296710912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8.0582686066032458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3.9425398863011183</v>
      </c>
      <c r="AZ156" s="1">
        <f t="shared" si="170"/>
        <v>4.0480708822980782</v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0.98473285971870061</v>
      </c>
      <c r="BM156" s="84">
        <f t="shared" si="166"/>
        <v>1.0163642123605323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39.6236272264631</v>
      </c>
      <c r="D157" s="66">
        <f t="shared" si="168"/>
        <v>25.835740044742757</v>
      </c>
      <c r="E157" s="66">
        <f t="shared" si="168"/>
        <v>17.924065989847715</v>
      </c>
      <c r="F157" s="65">
        <f t="shared" si="163"/>
        <v>0.69377017878359692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>
        <f t="shared" si="169"/>
        <v>9.0100914844649012</v>
      </c>
      <c r="Q157" s="1">
        <f t="shared" si="169"/>
        <v>8.6204431599229281</v>
      </c>
      <c r="R157" s="11">
        <f t="shared" si="169"/>
        <v>4.3847916829363527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>
        <f t="shared" si="171"/>
        <v>1.888479588839941</v>
      </c>
      <c r="AT157" s="1">
        <f t="shared" si="171"/>
        <v>2.9989185540722967</v>
      </c>
      <c r="AU157" s="1">
        <f t="shared" si="171"/>
        <v>4.2842088607594935</v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>
        <f t="shared" si="171"/>
        <v>2.2126714174150721</v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>
        <f t="shared" si="166"/>
        <v>0.6184597699322717</v>
      </c>
      <c r="BG157" s="84">
        <f t="shared" si="166"/>
        <v>0.9159461235447468</v>
      </c>
      <c r="BH157" s="84">
        <f t="shared" si="166"/>
        <v>0.59166909423447667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>
        <f t="shared" si="166"/>
        <v>0.55554364233292597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 : INDEX(U160:AF160,$B$2))</f>
        <v>1894</v>
      </c>
      <c r="D160" s="71">
        <f>SUM(AG160                                               : INDEX(AG160:AR160,$B$2))</f>
        <v>3972</v>
      </c>
      <c r="E160" s="71">
        <f>SUM(AS160                                                : INDEX(AS160:BD160,$B$2))</f>
        <v>6102</v>
      </c>
      <c r="F160" s="67">
        <f>IFERROR(E160/D160,"-")</f>
        <v>1.5362537764350452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1712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AZ160">
        <v>887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1.0896805896805897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 : INDEX(U161:AF161,$B$2))</f>
        <v>686</v>
      </c>
      <c r="D161" s="71">
        <f>SUM(AG161                                               : INDEX(AG161:AR161,$B$2))</f>
        <v>1694</v>
      </c>
      <c r="E161" s="71">
        <f>SUM(AS161                                                : INDEX(AS161:BD161,$B$2))</f>
        <v>2918</v>
      </c>
      <c r="F161" s="67">
        <f t="shared" ref="F161:F168" si="173">IFERROR(E161/D161,"-")</f>
        <v>1.7225501770956317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784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366</v>
      </c>
      <c r="AZ161">
        <v>418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1.2708333333333333</v>
      </c>
      <c r="BM161" s="84">
        <f t="shared" si="172"/>
        <v>1.2981366459627328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 : INDEX(U162:AF162,$B$2))</f>
        <v>867</v>
      </c>
      <c r="D162" s="71">
        <f>SUM(AG162                                               : INDEX(AG162:AR162,$B$2))</f>
        <v>2038</v>
      </c>
      <c r="E162" s="71">
        <f>SUM(AS162                                                : INDEX(AS162:BD162,$B$2))</f>
        <v>3123</v>
      </c>
      <c r="F162" s="67">
        <f t="shared" si="173"/>
        <v>1.5323846908734053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813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387</v>
      </c>
      <c r="AZ162">
        <v>426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1.1871165644171779</v>
      </c>
      <c r="BM162" s="84">
        <f t="shared" si="172"/>
        <v>1.0757575757575757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 : INDEX(U163:AF163,$B$2))</f>
        <v>589</v>
      </c>
      <c r="D163" s="71">
        <f>SUM(AG163                                               : INDEX(AG163:AR163,$B$2))</f>
        <v>1304</v>
      </c>
      <c r="E163" s="71">
        <f>SUM(AS163                                                : INDEX(AS163:BD163,$B$2))</f>
        <v>2695</v>
      </c>
      <c r="F163" s="67">
        <f t="shared" si="173"/>
        <v>2.0667177914110431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1294</v>
      </c>
      <c r="R163" s="4">
        <f t="shared" si="184"/>
        <v>737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709</v>
      </c>
      <c r="AY163">
        <v>358</v>
      </c>
      <c r="AZ163">
        <v>379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2.2156250000000002</v>
      </c>
      <c r="BL163" s="84">
        <f t="shared" si="172"/>
        <v>1.6422018348623852</v>
      </c>
      <c r="BM163" s="84">
        <f t="shared" si="172"/>
        <v>1.3933823529411764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 : INDEX(U164:AF164,$B$2))</f>
        <v>458</v>
      </c>
      <c r="D164" s="71">
        <f>SUM(AG164                                               : INDEX(AG164:AR164,$B$2))</f>
        <v>969</v>
      </c>
      <c r="E164" s="71">
        <f>SUM(AS164                                                : INDEX(AS164:BD164,$B$2))</f>
        <v>1850</v>
      </c>
      <c r="F164" s="67">
        <f t="shared" si="173"/>
        <v>1.9091847265221877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875</v>
      </c>
      <c r="R164" s="4">
        <f t="shared" si="184"/>
        <v>475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196</v>
      </c>
      <c r="AX164">
        <v>451</v>
      </c>
      <c r="AY164">
        <v>252</v>
      </c>
      <c r="AZ164">
        <v>223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1.4</v>
      </c>
      <c r="BK164" s="84">
        <f t="shared" si="172"/>
        <v>1.9356223175965666</v>
      </c>
      <c r="BL164" s="84">
        <f t="shared" si="172"/>
        <v>1.5555555555555556</v>
      </c>
      <c r="BM164" s="84">
        <f t="shared" si="172"/>
        <v>1.0669856459330143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0.36219640971488914</v>
      </c>
      <c r="D165" s="84">
        <f t="shared" si="186"/>
        <v>0.42648539778449146</v>
      </c>
      <c r="E165" s="84">
        <f t="shared" si="186"/>
        <v>0.47820386758439853</v>
      </c>
      <c r="F165" s="67">
        <f t="shared" si="173"/>
        <v>1.1212666836158387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0.45794392523364486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0.44363636363636366</v>
      </c>
      <c r="AZ165" s="84">
        <f t="shared" ref="AZ165:BD165" si="189">IFERROR(AZ161/AZ$160,"")</f>
        <v>0.47125140924464487</v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1.0474747474747474</v>
      </c>
      <c r="BM165" s="84">
        <f t="shared" si="172"/>
        <v>1.1913001463513693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0.45776135163674764</v>
      </c>
      <c r="D166" s="84">
        <f t="shared" si="186"/>
        <v>0.51309164149043307</v>
      </c>
      <c r="E166" s="84">
        <f t="shared" si="186"/>
        <v>0.51179941002949858</v>
      </c>
      <c r="F166" s="67">
        <f t="shared" si="173"/>
        <v>0.99748148019488136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0.47488317757009346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0.46909090909090911</v>
      </c>
      <c r="AZ166" s="84">
        <f t="shared" si="190"/>
        <v>0.48027057497181513</v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0.97847183491355272</v>
      </c>
      <c r="BM166" s="84">
        <f t="shared" si="172"/>
        <v>0.98722284855317555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0.31098204857444561</v>
      </c>
      <c r="D167" s="84">
        <f t="shared" si="186"/>
        <v>0.32829808660624371</v>
      </c>
      <c r="E167" s="84">
        <f t="shared" si="186"/>
        <v>0.44165847263192398</v>
      </c>
      <c r="F167" s="67">
        <f t="shared" si="173"/>
        <v>1.345297126759204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0.50765005884660652</v>
      </c>
      <c r="R167" s="84">
        <f t="shared" si="187"/>
        <v>0.4304906542056075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0.54039634146341464</v>
      </c>
      <c r="AY167" s="84">
        <f t="shared" si="190"/>
        <v>0.43393939393939396</v>
      </c>
      <c r="AZ167" s="84">
        <f t="shared" si="190"/>
        <v>0.42728297632468998</v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1.6634074885670733</v>
      </c>
      <c r="BL167" s="84">
        <f t="shared" si="172"/>
        <v>1.3535724214623297</v>
      </c>
      <c r="BM167" s="84">
        <f t="shared" si="172"/>
        <v>1.2787071423834473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0.24181626187961985</v>
      </c>
      <c r="D168" s="84">
        <f t="shared" si="186"/>
        <v>0.24395770392749244</v>
      </c>
      <c r="E168" s="84">
        <f t="shared" si="186"/>
        <v>0.30317928548017042</v>
      </c>
      <c r="F168" s="67">
        <f t="shared" si="173"/>
        <v>1.2427534798010702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0.34327187132208709</v>
      </c>
      <c r="R168" s="84">
        <f t="shared" si="187"/>
        <v>0.27745327102803741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0.33390119250425893</v>
      </c>
      <c r="AX168" s="84">
        <f t="shared" si="188"/>
        <v>0.34375</v>
      </c>
      <c r="AY168" s="84">
        <f t="shared" si="190"/>
        <v>0.30545454545454548</v>
      </c>
      <c r="AZ168" s="84">
        <f t="shared" si="190"/>
        <v>0.25140924464487036</v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1.2759795570698467</v>
      </c>
      <c r="BK168" s="84">
        <f t="shared" si="172"/>
        <v>1.453192060085837</v>
      </c>
      <c r="BL168" s="84">
        <f t="shared" si="172"/>
        <v>1.2821548821548823</v>
      </c>
      <c r="BM168" s="84">
        <f t="shared" si="172"/>
        <v>0.97917284756423195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 : INDEX(U171:AF171,$B$2))</f>
        <v>676.12100000000009</v>
      </c>
      <c r="D171" s="82">
        <f>SUM(AG171                                                 : INDEX(AG171:AR171,$B$2))</f>
        <v>7423.4865</v>
      </c>
      <c r="E171" s="82">
        <f>SUM(AS171                                                : INDEX(AS171:BD171,$B$2))</f>
        <v>19171.958699999999</v>
      </c>
      <c r="F171" s="65">
        <f>IFERROR(E171/D171,"")</f>
        <v>2.5826084145232837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5082.674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2203.819</v>
      </c>
      <c r="AZ171" s="4">
        <v>2878.855</v>
      </c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2.102275318042953</v>
      </c>
      <c r="BM171" s="84">
        <f t="shared" si="201"/>
        <v>2.5182937582358216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 : INDEX(U172:AF172,$B$2))</f>
        <v>0</v>
      </c>
      <c r="D172" s="82">
        <f>SUM(AG172                                                 : INDEX(AG172:AR172,$B$2))</f>
        <v>0</v>
      </c>
      <c r="E172" s="82">
        <f>SUM(AS172        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 : INDEX(U173:AF173,$B$2))</f>
        <v>75.644000000000005</v>
      </c>
      <c r="D173" s="82">
        <f>SUM(AG173                                                 : INDEX(AG173:AR173,$B$2))</f>
        <v>0</v>
      </c>
      <c r="E173" s="82">
        <f>SUM(AS173        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 : INDEX(U174:AF174,$B$2))</f>
        <v>243.34199999999998</v>
      </c>
      <c r="D174" s="82">
        <f>SUM(AG174                                                 : INDEX(AG174:AR174,$B$2))</f>
        <v>178.41899999999998</v>
      </c>
      <c r="E174" s="82">
        <f>SUM(AS174                                                : INDEX(AS174:BD174,$B$2))</f>
        <v>21.959000000000003</v>
      </c>
      <c r="F174" s="65">
        <f t="shared" si="202"/>
        <v>0.12307545721027471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11.364000000000001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11.364000000000001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8.7164618712319952E-2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 : INDEX(U175:AF175,$B$2))</f>
        <v>284.05899999999997</v>
      </c>
      <c r="D175" s="82">
        <f>SUM(AG175                                                 : INDEX(AG175:AR175,$B$2))</f>
        <v>189.72699999999998</v>
      </c>
      <c r="E175" s="82">
        <f>SUM(AS175                                                : INDEX(AS175:BD175,$B$2))</f>
        <v>71.31</v>
      </c>
      <c r="F175" s="65">
        <f t="shared" si="202"/>
        <v>0.37585583496286779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 : INDEX(U176:AF176,$B$2))</f>
        <v>1186.2957999999999</v>
      </c>
      <c r="D176" s="82">
        <f>SUM(AG176                                                 : INDEX(AG176:AR176,$B$2))</f>
        <v>2961.0285999999996</v>
      </c>
      <c r="E176" s="82">
        <f>SUM(AS176                                                : INDEX(AS176:BD176,$B$2))</f>
        <v>3541.5039999999999</v>
      </c>
      <c r="F176" s="65">
        <f t="shared" si="202"/>
        <v>1.1960384306993861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1333.742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453.93</v>
      </c>
      <c r="AZ176" s="4">
        <v>879.81200000000001</v>
      </c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1.1713990054475873</v>
      </c>
      <c r="BM176" s="84">
        <f t="shared" si="201"/>
        <v>2.7775876547731047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 : INDEX(U177:AF177,$B$2))</f>
        <v>7536.6769999999997</v>
      </c>
      <c r="D177" s="82">
        <f>SUM(AG177                                                 : INDEX(AG177:AR177,$B$2))</f>
        <v>32015.907800000019</v>
      </c>
      <c r="E177" s="82">
        <f>SUM(AS177                                                : INDEX(AS177:BD177,$B$2))</f>
        <v>61871.307000000132</v>
      </c>
      <c r="F177" s="65">
        <f t="shared" si="202"/>
        <v>1.9325176529899957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16305.084000000001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8638.5290000000005</v>
      </c>
      <c r="AZ177" s="4">
        <v>7666.5550000000003</v>
      </c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2.0310930058077052</v>
      </c>
      <c r="BM177" s="84">
        <f t="shared" si="201"/>
        <v>1.0634355823506356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 : INDEX(U178:AF178,$B$2))</f>
        <v>0</v>
      </c>
      <c r="D178" s="82">
        <f>SUM(AG178                                                 : INDEX(AG178:AR178,$B$2))</f>
        <v>0</v>
      </c>
      <c r="E178" s="82">
        <f>SUM(AS178                                                : INDEX(AS178:BD178,$B$2))</f>
        <v>32638.289000000001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13468.289000000001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5613.5050000000001</v>
      </c>
      <c r="AZ178" s="4">
        <v>7854.7839999999997</v>
      </c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427</v>
      </c>
      <c r="B179" s="3" t="s">
        <v>153</v>
      </c>
      <c r="C179" s="82">
        <f>SUM(U179                                                : INDEX(U179:AF179,$B$2))</f>
        <v>10002.138800000001</v>
      </c>
      <c r="D179" s="82">
        <f>SUM(AG179                                                 : INDEX(AG179:AR179,$B$2))</f>
        <v>42768.56890000002</v>
      </c>
      <c r="E179" s="82">
        <f>SUM(AS179                                                 : INDEX(AS179:BD179,$B$2))</f>
        <v>84678.037700000132</v>
      </c>
      <c r="F179" s="65">
        <f t="shared" si="202"/>
        <v>1.9799128163018822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22732.862999999998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AX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v>11307.641</v>
      </c>
      <c r="AZ179" s="61">
        <v>11425.222</v>
      </c>
      <c r="BA179" s="61"/>
      <c r="BB179" s="61"/>
      <c r="BC179" s="61"/>
      <c r="BD179" s="61"/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1.9407295624202412</v>
      </c>
      <c r="BM179" s="84">
        <f t="shared" si="201"/>
        <v>1.303232401836651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10002.138800000001</v>
      </c>
      <c r="D180" s="83">
        <f t="shared" ref="D180:E180" si="206">SUM(D171:D178)</f>
        <v>42768.56890000002</v>
      </c>
      <c r="E180" s="83">
        <f t="shared" si="206"/>
        <v>117316.32770000014</v>
      </c>
      <c r="F180" s="65">
        <f t="shared" si="202"/>
        <v>2.7430501117375496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36201.152000000002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16921.146000000001</v>
      </c>
      <c r="AZ180" s="4">
        <v>19280.006000000001</v>
      </c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2.9041749974401396</v>
      </c>
      <c r="BM180" s="84">
        <f t="shared" si="201"/>
        <v>2.1991982761302182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  <row r="182" spans="1:69" x14ac:dyDescent="0.25">
      <c r="B182" s="23" t="s">
        <v>923</v>
      </c>
    </row>
    <row r="183" spans="1:69" x14ac:dyDescent="0.25">
      <c r="B183" s="16" t="s">
        <v>58</v>
      </c>
      <c r="AZ183" s="19542">
        <f>AZ49/AZ88</f>
        <v>37.643574074074074</v>
      </c>
    </row>
    <row r="184" spans="1:69" x14ac:dyDescent="0.25">
      <c r="B184" s="22" t="s">
        <v>44</v>
      </c>
      <c r="AZ184" s="19542">
        <f t="shared" ref="AZ184:AZ190" si="207">AZ50/AZ89</f>
        <v>21.280298823529414</v>
      </c>
    </row>
    <row r="185" spans="1:69" x14ac:dyDescent="0.25">
      <c r="B185" s="22" t="s">
        <v>45</v>
      </c>
      <c r="AZ185" s="19542">
        <f t="shared" si="207"/>
        <v>19.646057851239668</v>
      </c>
    </row>
    <row r="186" spans="1:69" x14ac:dyDescent="0.25">
      <c r="B186" s="22" t="s">
        <v>46</v>
      </c>
      <c r="AZ186" s="19542">
        <f t="shared" si="207"/>
        <v>22.049084337349399</v>
      </c>
    </row>
    <row r="187" spans="1:69" x14ac:dyDescent="0.25">
      <c r="B187" s="22" t="s">
        <v>47</v>
      </c>
      <c r="AZ187" s="19542">
        <f t="shared" si="207"/>
        <v>14.865640000000001</v>
      </c>
    </row>
    <row r="188" spans="1:69" x14ac:dyDescent="0.25">
      <c r="B188" s="22" t="s">
        <v>48</v>
      </c>
      <c r="AZ188" s="19542">
        <f t="shared" si="207"/>
        <v>21.367613636363636</v>
      </c>
    </row>
    <row r="189" spans="1:69" x14ac:dyDescent="0.25">
      <c r="B189" s="22" t="s">
        <v>49</v>
      </c>
      <c r="AZ189" s="19542">
        <f t="shared" si="207"/>
        <v>21.782425</v>
      </c>
    </row>
    <row r="190" spans="1:69" x14ac:dyDescent="0.25">
      <c r="B190" s="22" t="s">
        <v>50</v>
      </c>
      <c r="AZ190" s="19542">
        <f t="shared" si="207"/>
        <v>19.691795918367347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90"/>
  <sheetViews>
    <sheetView showGridLines="0" zoomScale="80" zoomScaleNormal="80" workbookViewId="0">
      <pane xSplit="2" ySplit="3" topLeftCell="O92" activePane="bottomRight" state="frozen"/>
      <selection activeCell="B2" sqref="B2"/>
      <selection pane="topRight" activeCell="C2" sqref="C2"/>
      <selection pane="bottomLeft" activeCell="B4" sqref="B4"/>
      <selection pane="bottomRight" activeCell="AY101" sqref="AY101:AZ101"/>
    </sheetView>
  </sheetViews>
  <sheetFormatPr defaultColWidth="3.25" defaultRowHeight="15" outlineLevelRow="1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hidden="1" customWidth="1" outlineLevel="1" collapsed="1"/>
    <col min="32" max="32" width="8.5" customWidth="1" collapsed="1"/>
    <col min="33" max="43" width="8.5" hidden="1" customWidth="1" outlineLevel="1" collapsed="1"/>
    <col min="44" max="44" width="8.5" customWidth="1" collapsed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9540" t="s">
        <v>203</v>
      </c>
      <c r="BG2" s="19541"/>
      <c r="BH2" s="19541"/>
      <c r="BI2" s="19541"/>
      <c r="BJ2" s="19541"/>
      <c r="BK2" s="1954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1743</v>
      </c>
      <c r="D4" s="69">
        <f t="shared" ref="D4:F4" si="0">D84</f>
        <v>2500</v>
      </c>
      <c r="E4" s="69">
        <f t="shared" si="0"/>
        <v>2529</v>
      </c>
      <c r="F4" s="73">
        <f t="shared" si="0"/>
        <v>1.0116000000000001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2529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>
        <v>2529</v>
      </c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1.0116000000000001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1937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1937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>
        <v>1937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0.25908553248766164</v>
      </c>
      <c r="D6" s="73">
        <f t="shared" ref="D6:F6" si="17">D109</f>
        <v>0.19306122448979593</v>
      </c>
      <c r="E6" s="73">
        <f t="shared" si="17"/>
        <v>0.16414642490591858</v>
      </c>
      <c r="F6" s="73">
        <f t="shared" si="17"/>
        <v>0.85022989644714686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0.14980117514392546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0.26655200000000001</v>
      </c>
      <c r="AW6" s="74">
        <v>0.26341258000000001</v>
      </c>
      <c r="AX6" s="74">
        <v>0.27837170999999999</v>
      </c>
      <c r="AY6" s="76">
        <v>0.23294508999999999</v>
      </c>
      <c r="AZ6" s="76">
        <v>0.28513403999999998</v>
      </c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1.309921624413148</v>
      </c>
      <c r="BJ6" s="84">
        <f t="shared" si="9"/>
        <v>1.3378260092470589</v>
      </c>
      <c r="BK6" s="84">
        <f t="shared" si="10"/>
        <v>1.0737877817010324</v>
      </c>
      <c r="BL6" s="84">
        <f t="shared" si="11"/>
        <v>1.1357896820354889</v>
      </c>
      <c r="BM6" s="84">
        <f t="shared" si="12"/>
        <v>1.4987972490517256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3176</v>
      </c>
      <c r="D7" s="69">
        <f t="shared" ref="D7:F8" si="19">D96</f>
        <v>3311</v>
      </c>
      <c r="E7" s="69">
        <f t="shared" si="19"/>
        <v>4610</v>
      </c>
      <c r="F7" s="73">
        <f t="shared" si="19"/>
        <v>1.3923286016309273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1209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>
        <v>669</v>
      </c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1.4418103448275863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3176</v>
      </c>
      <c r="D8" s="69">
        <f t="shared" si="19"/>
        <v>3311</v>
      </c>
      <c r="E8" s="69">
        <f t="shared" si="19"/>
        <v>4798</v>
      </c>
      <c r="F8" s="73">
        <f t="shared" si="19"/>
        <v>1.4491090305043794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1262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>
        <v>702</v>
      </c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1.5129310344827587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1.4757556675062973</v>
      </c>
      <c r="D9" s="69">
        <f t="shared" ref="D9:F9" si="22">D145</f>
        <v>1.7006946541830263</v>
      </c>
      <c r="E9" s="69">
        <f t="shared" si="22"/>
        <v>2.1604835348061693</v>
      </c>
      <c r="F9" s="73">
        <f t="shared" si="22"/>
        <v>1.2703535755182429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2.004754358161648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1.6600361663652801</v>
      </c>
      <c r="AU9" s="11">
        <v>2.04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>
        <v>1.935897</v>
      </c>
      <c r="BA9" s="77"/>
      <c r="BB9" s="77"/>
      <c r="BC9" s="77"/>
      <c r="BD9" s="77"/>
      <c r="BF9" s="84">
        <f t="shared" si="5"/>
        <v>1.3235434574976102</v>
      </c>
      <c r="BG9" s="84">
        <f t="shared" si="6"/>
        <v>1.1580491819254761</v>
      </c>
      <c r="BH9" s="84">
        <f t="shared" si="7"/>
        <v>1.0747885714285732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1.165053447470819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4687</v>
      </c>
      <c r="D10" s="69">
        <f t="shared" ref="D10:F10" si="24">D121</f>
        <v>5631</v>
      </c>
      <c r="E10" s="69">
        <f t="shared" si="24"/>
        <v>10366</v>
      </c>
      <c r="F10" s="73">
        <f t="shared" si="24"/>
        <v>1.840880838217013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2530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>
        <v>1359</v>
      </c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1.7626459143968871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19.611140388308087</v>
      </c>
      <c r="D11" s="69">
        <f t="shared" ref="D11:F11" si="26">D133</f>
        <v>19.24195329426389</v>
      </c>
      <c r="E11" s="69">
        <f t="shared" si="26"/>
        <v>19.102371599459772</v>
      </c>
      <c r="F11" s="73">
        <f t="shared" si="26"/>
        <v>0.99274597060550351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19.882525691699605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19.83259</v>
      </c>
      <c r="AZ11" s="77">
        <v>19.925550000000001</v>
      </c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1.1098378696467766</v>
      </c>
      <c r="BM11" s="84">
        <f t="shared" si="12"/>
        <v>1.0932456216195439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91917.415000000008</v>
      </c>
      <c r="D12" s="69">
        <f t="shared" ref="D12:F12" si="28">D59</f>
        <v>108351.43899999997</v>
      </c>
      <c r="E12" s="69">
        <f t="shared" si="28"/>
        <v>198015.18400000001</v>
      </c>
      <c r="F12" s="73">
        <f t="shared" si="28"/>
        <v>1.8275270345048216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50302.79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23223.964</v>
      </c>
      <c r="AZ12" s="78">
        <v>27078.826000000001</v>
      </c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1.6388653309865286</v>
      </c>
      <c r="BM12" s="84">
        <f t="shared" si="12"/>
        <v>1.9270051810079287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hidden="1" outlineLevel="1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hidden="1" outlineLevel="1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hidden="1" outlineLevel="1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hidden="1" outlineLevel="1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collapsed="1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1751</v>
      </c>
      <c r="D20" s="81">
        <f>INDEX(AG20:AR20,$B$2)</f>
        <v>2500</v>
      </c>
      <c r="E20" s="81">
        <f>INDEX(AS20:BD20,$B$2)</f>
        <v>4466</v>
      </c>
      <c r="F20" s="65">
        <f>IFERROR(E20/D20,"")</f>
        <v>1.7864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4466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>
        <v>4466</v>
      </c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1.7864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1751</v>
      </c>
      <c r="D21" s="81">
        <f t="shared" ref="D21:D28" si="65">INDEX(AG21:AR21,$B$2)</f>
        <v>2500</v>
      </c>
      <c r="E21" s="81">
        <f t="shared" ref="E21:E28" si="66">INDEX(AS21:BD21,$B$2)</f>
        <v>2529</v>
      </c>
      <c r="F21" s="65">
        <f t="shared" ref="F21:F27" si="67">IFERROR(E21/D21,"")</f>
        <v>1.0116000000000001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2529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>
        <v>2529</v>
      </c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1.0116000000000001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1937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1937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>
        <v>1937</v>
      </c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1278</v>
      </c>
      <c r="D23" s="81">
        <f t="shared" si="65"/>
        <v>1944</v>
      </c>
      <c r="E23" s="81">
        <f t="shared" si="66"/>
        <v>1878</v>
      </c>
      <c r="F23" s="65">
        <f t="shared" si="67"/>
        <v>0.96604938271604934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1878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>
        <v>1878</v>
      </c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0.96604938271604934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91</v>
      </c>
      <c r="E24" s="81">
        <f t="shared" si="66"/>
        <v>109</v>
      </c>
      <c r="F24" s="65">
        <f t="shared" si="67"/>
        <v>1.1978021978021978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109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>
        <v>109</v>
      </c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1.1978021978021978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260</v>
      </c>
      <c r="D25" s="81">
        <f t="shared" si="65"/>
        <v>290</v>
      </c>
      <c r="E25" s="81">
        <f t="shared" si="66"/>
        <v>345</v>
      </c>
      <c r="F25" s="65">
        <f t="shared" si="67"/>
        <v>1.1896551724137931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345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>
        <v>345</v>
      </c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1.1896551724137931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95</v>
      </c>
      <c r="D26" s="81">
        <f t="shared" si="65"/>
        <v>125</v>
      </c>
      <c r="E26" s="81">
        <f t="shared" si="66"/>
        <v>123</v>
      </c>
      <c r="F26" s="65">
        <f t="shared" si="67"/>
        <v>0.98399999999999999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123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>
        <v>123</v>
      </c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0.98399999999999999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45</v>
      </c>
      <c r="D27" s="81">
        <f t="shared" si="65"/>
        <v>38</v>
      </c>
      <c r="E27" s="81">
        <f t="shared" si="66"/>
        <v>50</v>
      </c>
      <c r="F27" s="65">
        <f t="shared" si="67"/>
        <v>1.3157894736842106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50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>
        <v>50</v>
      </c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1.3157894736842106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24</v>
      </c>
      <c r="F28" s="65">
        <f>IFERROR(E28/D28,"")</f>
        <v>2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24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>
        <v>24</v>
      </c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2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 : INDEX(U31:AF31,$B$2))</f>
        <v>1772</v>
      </c>
      <c r="D31" s="71">
        <f>SUM(AG31                                              : INDEX(AG31:AR31,$B$2))</f>
        <v>1697</v>
      </c>
      <c r="E31" s="71">
        <f>SUM(AS31                                               : INDEX(AS31:BD31,$B$2))</f>
        <v>2756</v>
      </c>
      <c r="F31" s="67">
        <f>IFERROR(E31/D31,"-")</f>
        <v>1.624042427813789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780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>
        <v>442</v>
      </c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1.8493723849372385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 : INDEX(U32:AF32,$B$2))</f>
        <v>1476</v>
      </c>
      <c r="D32" s="71">
        <f>SUM(AG32                                               : INDEX(AG32:AR32,$B$2))</f>
        <v>1504</v>
      </c>
      <c r="E32" s="71">
        <f>SUM(AS32                                               : INDEX(AS32:BD32,$B$2))</f>
        <v>2502</v>
      </c>
      <c r="F32" s="67">
        <f t="shared" ref="F32:F38" si="91">IFERROR(E32/D32,"-")</f>
        <v>1.6635638297872339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703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>
        <v>394</v>
      </c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1.8672985781990521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 : INDEX(U33:AF33,$B$2))</f>
        <v>304</v>
      </c>
      <c r="D33" s="71">
        <f>SUM(AG33                                              : INDEX(AG33:AR33,$B$2))</f>
        <v>194</v>
      </c>
      <c r="E33" s="71">
        <f>SUM(AS33                                               : INDEX(AS33:BD33,$B$2))</f>
        <v>254</v>
      </c>
      <c r="F33" s="67">
        <f t="shared" si="91"/>
        <v>1.3092783505154639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77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>
        <v>48</v>
      </c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1.7142857142857142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 : INDEX(U34:AF34,$B$2))</f>
        <v>39</v>
      </c>
      <c r="D34" s="71">
        <f>SUM(AG34                                              : INDEX(AG34:AR34,$B$2))</f>
        <v>0</v>
      </c>
      <c r="E34" s="71">
        <f>SUM(AS34              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 : INDEX(U35:AF35,$B$2))</f>
        <v>188</v>
      </c>
      <c r="D35" s="71">
        <f>SUM(AG35                                              : INDEX(AG35:AR35,$B$2))</f>
        <v>148</v>
      </c>
      <c r="E35" s="71">
        <f>SUM(AS35                                               : INDEX(AS35:BD35,$B$2))</f>
        <v>167</v>
      </c>
      <c r="F35" s="67">
        <f t="shared" si="91"/>
        <v>1.1283783783783783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53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>
        <v>30</v>
      </c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1.25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 : INDEX(U36:AF36,$B$2))</f>
        <v>47</v>
      </c>
      <c r="D36" s="71">
        <f>SUM(AG36                                              : INDEX(AG36:AR36,$B$2))</f>
        <v>30</v>
      </c>
      <c r="E36" s="71">
        <f>SUM(AS36                                               : INDEX(AS36:BD36,$B$2))</f>
        <v>47</v>
      </c>
      <c r="F36" s="67">
        <f t="shared" si="91"/>
        <v>1.5666666666666667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9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>
        <v>6</v>
      </c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1.5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 : INDEX(U37:AF37,$B$2))</f>
        <v>19</v>
      </c>
      <c r="D37" s="71">
        <f>SUM(AG37                                              : INDEX(AG37:AR37,$B$2))</f>
        <v>12</v>
      </c>
      <c r="E37" s="71">
        <f>SUM(AS37                                               : INDEX(AS37:BD37,$B$2))</f>
        <v>28</v>
      </c>
      <c r="F37" s="67">
        <f t="shared" si="91"/>
        <v>2.3333333333333335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13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>
        <v>11</v>
      </c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 : INDEX(U38:AF38,$B$2))</f>
        <v>3</v>
      </c>
      <c r="D38" s="71">
        <f>SUM(AG38                                              : INDEX(AG38:AR38,$B$2))</f>
        <v>3</v>
      </c>
      <c r="E38" s="71">
        <f>SUM(AS38                                               : INDEX(AS38:BD38,$B$2))</f>
        <v>12</v>
      </c>
      <c r="F38" s="67">
        <f t="shared" si="91"/>
        <v>4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2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>
        <v>1</v>
      </c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 : INDEX(U41:AF41,$B$2))</f>
        <v>3371</v>
      </c>
      <c r="D41" s="71">
        <f>SUM(AG41                                               : INDEX(AG41:AR41,$B$2))</f>
        <v>4299</v>
      </c>
      <c r="E41" s="71">
        <f>SUM(AS41                                                 : INDEX(AS41:BD41,$B$2))</f>
        <v>5340</v>
      </c>
      <c r="F41" s="67">
        <f>IFERROR(E41/D41,"-")</f>
        <v>1.2421493370551291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1272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651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1.170863309352518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1.7284172661870503</v>
      </c>
      <c r="E42" s="73">
        <f>IFERROR(E43/SUM(E24:E28),"-")</f>
        <v>1.9631336405529953</v>
      </c>
      <c r="F42" s="67">
        <f>IFERROR(E42/D42,"-")</f>
        <v>1.1357984434416915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0.51920122887864828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>
        <f t="shared" si="120"/>
        <v>0.29032258064516131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>
        <f t="shared" si="113"/>
        <v>1.1612903225806452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231</v>
      </c>
      <c r="B43" s="22" t="s">
        <v>88</v>
      </c>
      <c r="C43" s="71">
        <f>SUM(U43                                                   : INDEX(U43:AF43,$B$2))</f>
        <v>0</v>
      </c>
      <c r="D43" s="71">
        <f>SUM(AG43                                               : INDEX(AG43:AR43,$B$2))</f>
        <v>961</v>
      </c>
      <c r="E43" s="71">
        <f>SUM(AS43                                                : INDEX(AS43:BD43,$B$2))</f>
        <v>1278</v>
      </c>
      <c r="F43" s="67">
        <f>IFERROR(E43/D43,"-")</f>
        <v>1.3298647242455774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338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>
        <v>189</v>
      </c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1.3597122302158273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0.24765868886576484</v>
      </c>
      <c r="E44" s="66">
        <f>IFERROR(E77/E43,"-")</f>
        <v>0.34585289514866979</v>
      </c>
      <c r="F44" s="67">
        <f>IFERROR(E44/D44,"-")</f>
        <v>1.3964900514196288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1.3076923076923077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>
        <f t="shared" si="122"/>
        <v>2.3386243386243386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>
        <f t="shared" si="113"/>
        <v>1.3658352229780801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 : INDEX(U45:AF45,$B$2))</f>
        <v>304</v>
      </c>
      <c r="D45" s="71">
        <f>SUM(AG45                                                : INDEX(AG45:AR45,$B$2))</f>
        <v>194</v>
      </c>
      <c r="E45" s="71">
        <f>SUM(AS45                                                : INDEX(AS45:BD45,$B$2))</f>
        <v>254</v>
      </c>
      <c r="F45" s="67">
        <f>IFERROR(E45/D45,"-")</f>
        <v>1.3092783505154639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>
        <v>48</v>
      </c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1.7142857142857142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 : INDEX(U49:AF49,$B$2))</f>
        <v>24266.007500000003</v>
      </c>
      <c r="D49" s="71">
        <f>SUM(AG49                                              : INDEX(AG49:AR49,$B$2))</f>
        <v>21697.840999999964</v>
      </c>
      <c r="E49" s="71">
        <f>SUM(AS49                                               : INDEX(AS49:BD49,$B$2))</f>
        <v>79468.047500000015</v>
      </c>
      <c r="F49" s="67">
        <f>IFERROR(E49/D49,"-")</f>
        <v>3.6624863966880459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24462.4565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11862.612499999999</v>
      </c>
      <c r="AZ49" s="4">
        <v>12599.843999999999</v>
      </c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4.9575307155033306</v>
      </c>
      <c r="BM49" s="84">
        <f t="shared" ref="BM49:BM56" si="142">IFERROR(AZ49/AN49,"-")</f>
        <v>6.2810959850587817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 : INDEX(U50:AF50,$B$2))</f>
        <v>12044.433500000001</v>
      </c>
      <c r="D50" s="71">
        <f>SUM(AG50                                               : INDEX(AG50:AR50,$B$2))</f>
        <v>16449.761999999999</v>
      </c>
      <c r="E50" s="71">
        <f>SUM(AS50                                               : INDEX(AS50:BD50,$B$2))</f>
        <v>27632.664999999997</v>
      </c>
      <c r="F50" s="67">
        <f t="shared" ref="F50:F58" si="147">IFERROR(E50/D50,"-")</f>
        <v>1.6798215682391027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7685.67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3396.4389999999999</v>
      </c>
      <c r="AZ50" s="4">
        <v>4289.2309999999998</v>
      </c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1.8653696810058951</v>
      </c>
      <c r="BM50" s="84">
        <f t="shared" si="142"/>
        <v>1.8587177574904805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 : INDEX(U51:AF51,$B$2))</f>
        <v>11726.208999999999</v>
      </c>
      <c r="D51" s="71">
        <f>SUM(AG51                                               : INDEX(AG51:AR51,$B$2))</f>
        <v>12066.268999999997</v>
      </c>
      <c r="E51" s="71">
        <f>SUM(AS51                                               : INDEX(AS51:BD51,$B$2))</f>
        <v>16813.231999999996</v>
      </c>
      <c r="F51" s="67">
        <f t="shared" si="147"/>
        <v>1.3934076888224523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4192.0789999999997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1269.6410000000001</v>
      </c>
      <c r="AZ51" s="4">
        <v>2922.4380000000001</v>
      </c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0.66509251852701645</v>
      </c>
      <c r="BM51" s="84">
        <f t="shared" si="142"/>
        <v>2.4329118139209629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 : INDEX(U52:AF52,$B$2))</f>
        <v>14733.27099999999</v>
      </c>
      <c r="D52" s="71">
        <f>SUM(AG52                                             : INDEX(AG52:AR52,$B$2))</f>
        <v>17071.927000000003</v>
      </c>
      <c r="E52" s="71">
        <f>SUM(AS52                                               : INDEX(AS52:BD52,$B$2))</f>
        <v>19862.1185</v>
      </c>
      <c r="F52" s="67">
        <f t="shared" si="147"/>
        <v>1.1634374080910723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3187.8239999999996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1297.454</v>
      </c>
      <c r="AZ52" s="4">
        <v>1890.37</v>
      </c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0.46743947930259522</v>
      </c>
      <c r="BM52" s="84">
        <f t="shared" si="142"/>
        <v>0.83311958523172502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 : INDEX(U53:AF53,$B$2))</f>
        <v>12022.181</v>
      </c>
      <c r="D53" s="71">
        <f>SUM(AG53                                             : INDEX(AG53:AR53,$B$2))</f>
        <v>15069.764999999999</v>
      </c>
      <c r="E53" s="71">
        <f>SUM(AS53                                               : INDEX(AS53:BD53,$B$2))</f>
        <v>15100.9555</v>
      </c>
      <c r="F53" s="67">
        <f t="shared" si="147"/>
        <v>1.0020697403045105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1364.5065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478.49349999999998</v>
      </c>
      <c r="AZ53" s="4">
        <v>886.01300000000003</v>
      </c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0.31165900589522255</v>
      </c>
      <c r="BM53" s="84">
        <f t="shared" si="142"/>
        <v>0.34889393189422607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 : INDEX(U54:AF54,$B$2))</f>
        <v>12943.418</v>
      </c>
      <c r="D54" s="71">
        <f>SUM(AG54                                             : INDEX(AG54:AR54,$B$2))</f>
        <v>14486.342500000001</v>
      </c>
      <c r="E54" s="71">
        <f>SUM(AS54                                               : INDEX(AS54:BD54,$B$2))</f>
        <v>18618.683000000001</v>
      </c>
      <c r="F54" s="67">
        <f t="shared" si="147"/>
        <v>1.2852576832281855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3359.4880000000003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1784.952</v>
      </c>
      <c r="AZ54" s="4">
        <v>1574.5360000000001</v>
      </c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0.82977759038194498</v>
      </c>
      <c r="BM54" s="84">
        <f t="shared" si="142"/>
        <v>0.65093314476203035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 : INDEX(U55:AF55,$B$2))</f>
        <v>4181.8949999999995</v>
      </c>
      <c r="D55" s="71">
        <f>SUM(AG55                                             : INDEX(AG55:AR55,$B$2))</f>
        <v>11509.532499999999</v>
      </c>
      <c r="E55" s="71">
        <f>SUM(AS55                                                 : INDEX(AS55:BD55,$B$2))</f>
        <v>16906.408499999998</v>
      </c>
      <c r="F55" s="67">
        <f t="shared" si="147"/>
        <v>1.468904883843023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5154.7830000000004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2746.6840000000002</v>
      </c>
      <c r="AZ55" s="4">
        <v>2408.0990000000002</v>
      </c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1.7317633232496588</v>
      </c>
      <c r="BM55" s="84">
        <f t="shared" si="142"/>
        <v>1.8381817709939514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 : INDEX(U56:AF56,$B$2))</f>
        <v>0</v>
      </c>
      <c r="D56" s="71">
        <f>SUM(AG56                                              : INDEX(AG56:AR56,$B$2))</f>
        <v>0</v>
      </c>
      <c r="E56" s="71">
        <f>SUM(AS56                                                : INDEX(AS56:BD56,$B$2))</f>
        <v>3613.0739999999996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895.98199999999997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387.68799999999999</v>
      </c>
      <c r="AZ56" s="4">
        <v>508.29399999999998</v>
      </c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2121.7336</v>
      </c>
      <c r="AZ57" s="4">
        <v>3459.5729999999999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91917.415000000008</v>
      </c>
      <c r="D58" s="72">
        <f>SUM(D49:D55)</f>
        <v>108351.43899999997</v>
      </c>
      <c r="E58" s="72">
        <f>SUM(E49:E55)</f>
        <v>194402.11000000002</v>
      </c>
      <c r="F58" s="68">
        <f t="shared" si="147"/>
        <v>1.7941811552682754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49406.807000000001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22836.276000000005</v>
      </c>
      <c r="AZ58" s="61">
        <f t="shared" si="148"/>
        <v>26570.530999999995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1.611507020301949</v>
      </c>
      <c r="BM58" s="84">
        <f t="shared" ref="BM58:BM59" si="156">IFERROR(AZ58/AN58,"-")</f>
        <v>1.890833483664756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91917.415000000008</v>
      </c>
      <c r="D59" s="72">
        <f>SUM(D49:D56)</f>
        <v>108351.43899999997</v>
      </c>
      <c r="E59" s="72">
        <f>SUM(E49:E56)</f>
        <v>198015.18400000001</v>
      </c>
      <c r="F59" s="68">
        <f>IFERROR(E59/D59,"-")</f>
        <v>1.8275270345048216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50302.79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23223.964</v>
      </c>
      <c r="AZ59" s="63">
        <v>27078.826000000001</v>
      </c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1.6388653309865286</v>
      </c>
      <c r="BM59" s="84">
        <f t="shared" si="156"/>
        <v>1.9270051810079287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23436.1374</v>
      </c>
      <c r="AZ60" s="4">
        <v>27424.782999999999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0.26399793227431384</v>
      </c>
      <c r="D63" s="65">
        <f t="shared" si="161"/>
        <v>0.20025429473068623</v>
      </c>
      <c r="E63" s="65">
        <f t="shared" si="161"/>
        <v>0.40132299904839625</v>
      </c>
      <c r="F63" s="65">
        <f>IFERROR(E63/D63,"")</f>
        <v>2.0040668770081513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0.48630416921208547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0.5107918915134384</v>
      </c>
      <c r="AZ63" s="2">
        <f t="shared" si="163"/>
        <v>0.4653024470115506</v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3.0249774778743435</v>
      </c>
      <c r="BM63" s="84">
        <f t="shared" ref="BM63:BM70" si="171">IFERROR(AZ63/AN63,"-")</f>
        <v>3.2595117267787659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0.13103538105374266</v>
      </c>
      <c r="D64" s="65">
        <f t="shared" si="161"/>
        <v>0.1518185835999834</v>
      </c>
      <c r="E64" s="65">
        <f t="shared" si="161"/>
        <v>0.13954821262595699</v>
      </c>
      <c r="F64" s="65">
        <f t="shared" ref="F64:F72" si="176">IFERROR(E64/D64,"")</f>
        <v>0.9191774110713824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0.15278814554818929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0.14624716951851974</v>
      </c>
      <c r="AZ64" s="2">
        <f t="shared" si="178"/>
        <v>0.15839796747466081</v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1.1382080307251483</v>
      </c>
      <c r="BM64" s="84">
        <f t="shared" si="171"/>
        <v>0.96456292687198153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0.12757331132517161</v>
      </c>
      <c r="D65" s="65">
        <f t="shared" si="161"/>
        <v>0.1113623327143814</v>
      </c>
      <c r="E65" s="65">
        <f t="shared" si="161"/>
        <v>8.490880174118362E-2</v>
      </c>
      <c r="F65" s="65">
        <f t="shared" si="176"/>
        <v>0.76245530846552079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8.3336908350411576E-2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5.4669435415935025E-2</v>
      </c>
      <c r="AZ65" s="2">
        <f t="shared" si="180"/>
        <v>0.10792336418129796</v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0.40582499730265115</v>
      </c>
      <c r="BM65" s="84">
        <f t="shared" si="171"/>
        <v>1.2625351700655094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0.16028813473485942</v>
      </c>
      <c r="D66" s="65">
        <f t="shared" si="161"/>
        <v>0.15756068546537724</v>
      </c>
      <c r="E66" s="65">
        <f t="shared" si="161"/>
        <v>0.10030603764204264</v>
      </c>
      <c r="F66" s="65">
        <f t="shared" si="176"/>
        <v>0.63661843908443849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6.3372707557572835E-2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5.5867034585482478E-2</v>
      </c>
      <c r="AZ66" s="2">
        <f t="shared" si="182"/>
        <v>6.9809895008003664E-2</v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0.28522140926687134</v>
      </c>
      <c r="BM66" s="84">
        <f t="shared" si="171"/>
        <v>0.4323390478877478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0.13079328873641627</v>
      </c>
      <c r="D67" s="65">
        <f t="shared" si="161"/>
        <v>0.13908227836272671</v>
      </c>
      <c r="E67" s="65">
        <f t="shared" si="161"/>
        <v>7.6261603756608884E-2</v>
      </c>
      <c r="F67" s="65">
        <f t="shared" si="176"/>
        <v>0.54832006388131316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2.712586120968638E-2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2.0603437897165185E-2</v>
      </c>
      <c r="AZ67" s="2">
        <f t="shared" si="184"/>
        <v>3.2719771529238377E-2</v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0.19016755068436084</v>
      </c>
      <c r="BM67" s="84">
        <f t="shared" si="171"/>
        <v>0.18105500459097651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0.14081573116476348</v>
      </c>
      <c r="D68" s="65">
        <f t="shared" si="161"/>
        <v>0.13369773981497379</v>
      </c>
      <c r="E68" s="65">
        <f t="shared" si="161"/>
        <v>9.4026541924178905E-2</v>
      </c>
      <c r="F68" s="65">
        <f t="shared" si="176"/>
        <v>0.70327697427274072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6.678532145036091E-2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7.685819698997122E-2</v>
      </c>
      <c r="AZ68" s="2">
        <f t="shared" si="186"/>
        <v>5.814639083688488E-2</v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0.50631224829342958</v>
      </c>
      <c r="BM68" s="84">
        <f t="shared" si="171"/>
        <v>0.33779522295916031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4.5496220710732553E-2</v>
      </c>
      <c r="D69" s="65">
        <f t="shared" si="161"/>
        <v>0.10622408531187115</v>
      </c>
      <c r="E69" s="65">
        <f t="shared" si="161"/>
        <v>8.5379354039839678E-2</v>
      </c>
      <c r="F69" s="65">
        <f t="shared" si="176"/>
        <v>0.8037664319647293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0.10247509134185202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0.11826938760325327</v>
      </c>
      <c r="AZ69" s="2">
        <f t="shared" si="188"/>
        <v>8.8929224627389683E-2</v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1.0566843355013247</v>
      </c>
      <c r="BM69" s="84">
        <f t="shared" si="171"/>
        <v>0.9539059827708829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1.8246449221793009E-2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1.7811775450228506E-2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1.6693446476234632E-2</v>
      </c>
      <c r="AZ70" s="2">
        <f t="shared" si="190"/>
        <v>1.8770902401751093E-2</v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0.98175355077820703</v>
      </c>
      <c r="F71" s="65">
        <f>IFERROR(E71/D71,"")</f>
        <v>0.98175355077820703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0.98218820467015844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0.98330655352376561</v>
      </c>
      <c r="AZ71" s="2">
        <f t="shared" si="193"/>
        <v>0.98122906066902582</v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0.98330655352376561</v>
      </c>
      <c r="BM71" s="84">
        <f t="shared" ref="BM71:BM72" si="201">IFERROR(AZ71/AN71,"-")</f>
        <v>0.98122906066902582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>
        <f t="shared" si="207"/>
        <v>1</v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>
        <f t="shared" si="201"/>
        <v>1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239</v>
      </c>
      <c r="F76" s="65">
        <f>IFERROR(E76/D76,"")</f>
        <v>3.4142857142857141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239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246</v>
      </c>
      <c r="AZ76" s="15">
        <v>239</v>
      </c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3.5142857142857142</v>
      </c>
      <c r="BM76" s="84">
        <f t="shared" ref="BM76:BM85" si="215">IFERROR(AZ76/AN76,"-")</f>
        <v>3.4142857142857141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227</v>
      </c>
      <c r="D77" s="81">
        <f t="shared" ref="D77:D83" si="221">INDEX(AG77:AR77,$B$2)</f>
        <v>238</v>
      </c>
      <c r="E77" s="81">
        <f t="shared" ref="E77:E83" si="222">INDEX(AS77:BD77,$B$2)</f>
        <v>442</v>
      </c>
      <c r="F77" s="65">
        <f t="shared" ref="F77:F83" si="223">IFERROR(E77/D77,"")</f>
        <v>1.8571428571428572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442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>
        <v>442</v>
      </c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1.8571428571428572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228</v>
      </c>
      <c r="D78" s="81">
        <f t="shared" si="221"/>
        <v>245</v>
      </c>
      <c r="E78" s="81">
        <f t="shared" si="222"/>
        <v>337</v>
      </c>
      <c r="F78" s="65">
        <f t="shared" si="223"/>
        <v>1.3755102040816327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337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392</v>
      </c>
      <c r="AZ78" s="15">
        <v>337</v>
      </c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1.2484076433121019</v>
      </c>
      <c r="BM78" s="84">
        <f t="shared" si="215"/>
        <v>1.3755102040816327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499</v>
      </c>
      <c r="E79" s="81">
        <f t="shared" si="222"/>
        <v>680</v>
      </c>
      <c r="F79" s="65">
        <f t="shared" si="223"/>
        <v>1.3627254509018036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680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535</v>
      </c>
      <c r="AZ79" s="15">
        <v>680</v>
      </c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1.3374999999999999</v>
      </c>
      <c r="BM79" s="84">
        <f t="shared" si="215"/>
        <v>1.3627254509018036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351</v>
      </c>
      <c r="D80" s="81">
        <f t="shared" si="221"/>
        <v>461</v>
      </c>
      <c r="E80" s="81">
        <f t="shared" si="222"/>
        <v>232</v>
      </c>
      <c r="F80" s="65">
        <f t="shared" si="223"/>
        <v>0.50325379609544474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232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231</v>
      </c>
      <c r="AZ80" s="15">
        <v>232</v>
      </c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0.65254237288135597</v>
      </c>
      <c r="BM80" s="84">
        <f t="shared" si="215"/>
        <v>0.50325379609544474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308</v>
      </c>
      <c r="D81" s="81">
        <f t="shared" si="221"/>
        <v>471</v>
      </c>
      <c r="E81" s="81">
        <f t="shared" si="222"/>
        <v>301</v>
      </c>
      <c r="F81" s="65">
        <f t="shared" si="223"/>
        <v>0.63906581740976642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301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326</v>
      </c>
      <c r="AZ81" s="15">
        <v>301</v>
      </c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0.63671875</v>
      </c>
      <c r="BM81" s="84">
        <f t="shared" si="215"/>
        <v>0.63906581740976642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146</v>
      </c>
      <c r="D82" s="81">
        <f t="shared" si="221"/>
        <v>516</v>
      </c>
      <c r="E82" s="81">
        <f t="shared" si="222"/>
        <v>298</v>
      </c>
      <c r="F82" s="65">
        <f t="shared" si="223"/>
        <v>0.57751937984496127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298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342</v>
      </c>
      <c r="AZ82" s="15">
        <v>298</v>
      </c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0.70954356846473032</v>
      </c>
      <c r="BM82" s="84">
        <f t="shared" si="215"/>
        <v>0.57751937984496127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1937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1937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>
        <v>1937</v>
      </c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1743</v>
      </c>
      <c r="D84" s="81">
        <f t="shared" ref="D84:E84" si="236">SUM(D76:D82)</f>
        <v>2500</v>
      </c>
      <c r="E84" s="81">
        <f t="shared" si="236"/>
        <v>2529</v>
      </c>
      <c r="F84" s="65">
        <f>IFERROR(E84/D84,"")</f>
        <v>1.0116000000000001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2529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2529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1.0116000000000001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1743</v>
      </c>
      <c r="D85" s="81">
        <f>SUM(D76:D83)</f>
        <v>2500</v>
      </c>
      <c r="E85" s="81">
        <f>SUM(E76:E83)</f>
        <v>4466</v>
      </c>
      <c r="F85" s="65">
        <f>IFERROR(E85/D85,"")</f>
        <v>1.7864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4466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>
        <v>4466</v>
      </c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1.7864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 : INDEX(U88:AF88,$B$2))</f>
        <v>280</v>
      </c>
      <c r="D88" s="71">
        <f>SUM(AG88                                               : INDEX(AG88:AR88,$B$2))</f>
        <v>303</v>
      </c>
      <c r="E88" s="71">
        <f>SUM(AS88                                                : INDEX(AS88:BD88,$B$2))</f>
        <v>941</v>
      </c>
      <c r="F88" s="65">
        <f t="shared" ref="F88:F95" si="238">IFERROR(E88/D88,"")</f>
        <v>3.1056105610561056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310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156</v>
      </c>
      <c r="AZ88" s="4">
        <v>154</v>
      </c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5.032258064516129</v>
      </c>
      <c r="BM88" s="84">
        <f t="shared" ref="BM88:BM97" si="256">IFERROR(AZ88/AN88,"-")</f>
        <v>4.4000000000000004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 : INDEX(U89:AF89,$B$2))</f>
        <v>553</v>
      </c>
      <c r="D89" s="71">
        <f>SUM(AG89                                               : INDEX(AG89:AR89,$B$2))</f>
        <v>563</v>
      </c>
      <c r="E89" s="71">
        <f>SUM(AS89                                                : INDEX(AS89:BD89,$B$2))</f>
        <v>1191</v>
      </c>
      <c r="F89" s="65">
        <f t="shared" si="238"/>
        <v>2.1154529307282415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374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>
        <v>219</v>
      </c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2.92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 : INDEX(U90:AF90,$B$2))</f>
        <v>474</v>
      </c>
      <c r="D90" s="71">
        <f>SUM(AG90                                               : INDEX(AG90:AR90,$B$2))</f>
        <v>444</v>
      </c>
      <c r="E90" s="71">
        <f>SUM(AS90                                                : INDEX(AS90:BD90,$B$2))</f>
        <v>583</v>
      </c>
      <c r="F90" s="65">
        <f t="shared" si="238"/>
        <v>1.3130630630630631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149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56</v>
      </c>
      <c r="AZ90" s="4">
        <v>93</v>
      </c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0.6588235294117647</v>
      </c>
      <c r="BM90" s="84">
        <f t="shared" si="256"/>
        <v>1.3285714285714285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 : INDEX(U91:AF91,$B$2))</f>
        <v>673</v>
      </c>
      <c r="D91" s="71">
        <f>SUM(AG91                                               : INDEX(AG91:AR91,$B$2))</f>
        <v>513</v>
      </c>
      <c r="E91" s="71">
        <f>SUM(AS91                                                : INDEX(AS91:BD91,$B$2))</f>
        <v>661</v>
      </c>
      <c r="F91" s="65">
        <f t="shared" si="238"/>
        <v>1.2884990253411306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132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60</v>
      </c>
      <c r="AZ91" s="4">
        <v>72</v>
      </c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0.82191780821917804</v>
      </c>
      <c r="BM91" s="84">
        <f t="shared" si="256"/>
        <v>0.94736842105263153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 : INDEX(U92:AF92,$B$2))</f>
        <v>545</v>
      </c>
      <c r="D92" s="71">
        <f>SUM(AG92                                               : INDEX(AG92:AR92,$B$2))</f>
        <v>471</v>
      </c>
      <c r="E92" s="71">
        <f>SUM(AS92                                                : INDEX(AS92:BD92,$B$2))</f>
        <v>474</v>
      </c>
      <c r="F92" s="65">
        <f t="shared" si="238"/>
        <v>1.0063694267515924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72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29</v>
      </c>
      <c r="AZ92" s="4">
        <v>43</v>
      </c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0.47540983606557374</v>
      </c>
      <c r="BM92" s="84">
        <f t="shared" si="256"/>
        <v>0.53749999999999998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 : INDEX(U93:AF93,$B$2))</f>
        <v>478</v>
      </c>
      <c r="D93" s="71">
        <f>SUM(AG93                                               : INDEX(AG93:AR93,$B$2))</f>
        <v>565</v>
      </c>
      <c r="E93" s="71">
        <f>SUM(AS93                                                : INDEX(AS93:BD93,$B$2))</f>
        <v>342</v>
      </c>
      <c r="F93" s="65">
        <f t="shared" si="238"/>
        <v>0.6053097345132743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72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34</v>
      </c>
      <c r="AZ93" s="4">
        <v>38</v>
      </c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0.41975308641975306</v>
      </c>
      <c r="BM93" s="84">
        <f t="shared" si="256"/>
        <v>0.51351351351351349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 : INDEX(U94:AF94,$B$2))</f>
        <v>173</v>
      </c>
      <c r="D94" s="71">
        <f>SUM(AG94                                               : INDEX(AG94:AR94,$B$2))</f>
        <v>452</v>
      </c>
      <c r="E94" s="71">
        <f>SUM(AS94                                                : INDEX(AS94:BD94,$B$2))</f>
        <v>418</v>
      </c>
      <c r="F94" s="65">
        <f t="shared" si="238"/>
        <v>0.9247787610619469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100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50</v>
      </c>
      <c r="AZ94" s="4">
        <v>50</v>
      </c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0.72463768115942029</v>
      </c>
      <c r="BM94" s="84">
        <f t="shared" si="256"/>
        <v>0.92592592592592593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 : INDEX(U95:AF95,$B$2))</f>
        <v>0</v>
      </c>
      <c r="D95" s="71">
        <f>SUM(AG95                                               : INDEX(AG95:AR95,$B$2))</f>
        <v>0</v>
      </c>
      <c r="E95" s="71">
        <f>SUM(AS95                                                : INDEX(AS95:BD95,$B$2))</f>
        <v>188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53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>
        <v>33</v>
      </c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3176</v>
      </c>
      <c r="D96" s="72">
        <f t="shared" ref="D96" si="263">SUM(D88:D94)</f>
        <v>3311</v>
      </c>
      <c r="E96" s="72">
        <f>SUM(E88:E94)</f>
        <v>4610</v>
      </c>
      <c r="F96" s="65">
        <f>IFERROR(E96/D96,"")</f>
        <v>1.3923286016309273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1209</v>
      </c>
      <c r="S96" s="4">
        <f t="shared" si="248"/>
        <v>0</v>
      </c>
      <c r="T96" s="7"/>
      <c r="U96" s="61">
        <f>SUM(U88:U94)</f>
        <v>295</v>
      </c>
      <c r="V96" s="61">
        <f t="shared" ref="V96:AY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v>669</v>
      </c>
      <c r="BA96" s="61"/>
      <c r="BB96" s="61"/>
      <c r="BC96" s="61"/>
      <c r="BD96" s="61"/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1.4418103448275863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3176</v>
      </c>
      <c r="D97" s="72">
        <f t="shared" ref="D97:E97" si="265">SUM(D88:D95)</f>
        <v>3311</v>
      </c>
      <c r="E97" s="72">
        <f t="shared" si="265"/>
        <v>4798</v>
      </c>
      <c r="F97" s="65">
        <f>IFERROR(E97/D97,"")</f>
        <v>1.4491090305043794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1262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>
        <v>702</v>
      </c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1.5129310344827587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0.76190476190476186</v>
      </c>
      <c r="D100" s="73">
        <f>2*SUM(AG88:INDEX(AG88:AR88,$B$2))/(SUM(AG76:INDEX(AG76:AR76,$B$2))*2+AF76-INDEX(AG76:AR76,$B$2))</f>
        <v>0.49712879409351929</v>
      </c>
      <c r="E100" s="73">
        <f>2*SUM(AS88:INDEX(AS88:BD88,$B$2))/(SUM(AS76:INDEX(AS76:BD76,$B$2))*2+AR76-INDEX(AS76:BD76,$B$2))</f>
        <v>0.66879886282871359</v>
      </c>
      <c r="F100" s="65">
        <f>IFERROR(E100/D100,"")</f>
        <v>1.3453231250630393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0.6424870466321243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0.5943775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0.65</v>
      </c>
      <c r="AZ100" s="8">
        <v>0.64435145999999999</v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1.2669625657894732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1.5411290322580653</v>
      </c>
      <c r="BM100" s="84">
        <f t="shared" ref="BM100:BM107" si="274">IFERROR(AZ100/AN100,"-")</f>
        <v>1.28870292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0.31873198847262246</v>
      </c>
      <c r="D101" s="73">
        <f>2*SUM(AG89:INDEX(AG89:AR89,$B$2))/(SUM(AG77:INDEX(AG77:AR77,$B$2))*2+AF77-INDEX(AG77:AR77,$B$2))</f>
        <v>0.33353080568720378</v>
      </c>
      <c r="E101" s="73">
        <f>2*SUM(AS89:INDEX(AS89:BD89,$B$2))/(SUM(AS77:INDEX(AS77:BD77,$B$2))*2+AR77-INDEX(AS77:BD77,$B$2))</f>
        <v>0.4403771491957848</v>
      </c>
      <c r="F101" s="65">
        <f t="shared" ref="F101:F109" si="279">IFERROR(E101/D101,"")</f>
        <v>1.3203492501642713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0.49113591595535128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0.98961940000000004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0.91715975999999999</v>
      </c>
      <c r="AZ101" s="8">
        <v>0.99095023000000004</v>
      </c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3.772027568115945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3.2564976288607621</v>
      </c>
      <c r="BM101" s="84">
        <f t="shared" si="274"/>
        <v>3.1974660754666648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0.27312013828867759</v>
      </c>
      <c r="D102" s="73">
        <f>2*SUM(AG90:INDEX(AG90:AR90,$B$2))/(SUM(AG78:INDEX(AG78:AR78,$B$2))*2+AF78-INDEX(AG78:AR78,$B$2))</f>
        <v>0.25874125874125875</v>
      </c>
      <c r="E102" s="73">
        <f>2*SUM(AS90:INDEX(AS90:BD90,$B$2))/(SUM(AS78:INDEX(AS78:BD78,$B$2))*2+AR78-INDEX(AS78:BD78,$B$2))</f>
        <v>0.2219261515036163</v>
      </c>
      <c r="F102" s="65">
        <f t="shared" si="279"/>
        <v>0.85771458554100355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0.20622837370242214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0.2305296</v>
      </c>
      <c r="AW102" s="8">
        <f t="shared" si="290"/>
        <v>0.25041186161449752</v>
      </c>
      <c r="AX102" s="8">
        <f t="shared" si="290"/>
        <v>0.28852459016393445</v>
      </c>
      <c r="AY102" s="8">
        <v>0.14285713999999999</v>
      </c>
      <c r="AZ102" s="8">
        <v>0.27596439</v>
      </c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0.51802915862068988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0.44285713400000043</v>
      </c>
      <c r="BM102" s="84">
        <f t="shared" si="274"/>
        <v>1.1018863857857153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0.23055841041452552</v>
      </c>
      <c r="D103" s="73">
        <f>2*SUM(AG91:INDEX(AG91:AR91,$B$2))/(SUM(AG79:INDEX(AG79:AR79,$B$2))*2+AF79-INDEX(AG79:AR79,$B$2))</f>
        <v>0.16408124100431792</v>
      </c>
      <c r="E103" s="73">
        <f>2*SUM(AS91:INDEX(AS91:BD91,$B$2))/(SUM(AS79:INDEX(AS79:BD79,$B$2))*2+AR79-INDEX(AS79:BD79,$B$2))</f>
        <v>0.1346095102331738</v>
      </c>
      <c r="F103" s="65">
        <f t="shared" si="279"/>
        <v>0.82038330164525908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0.11335337054529841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0.12984499999999999</v>
      </c>
      <c r="AW103" s="8">
        <f t="shared" si="290"/>
        <v>0.13659359190556492</v>
      </c>
      <c r="AX103" s="8">
        <f t="shared" si="290"/>
        <v>0.13771016813450759</v>
      </c>
      <c r="AY103" s="8">
        <v>0.11225444</v>
      </c>
      <c r="AZ103" s="8">
        <v>0.10588235</v>
      </c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1.1218607999999974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0.68582849643835642</v>
      </c>
      <c r="BM103" s="84">
        <f t="shared" si="274"/>
        <v>0.62623837269736959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0.22628191820635249</v>
      </c>
      <c r="D104" s="73">
        <f>2*SUM(AG92:INDEX(AG92:AR92,$B$2))/(SUM(AG80:INDEX(AG80:AR80,$B$2))*2+AF80-INDEX(AG80:AR80,$B$2))</f>
        <v>0.15052732502396932</v>
      </c>
      <c r="E104" s="73">
        <f>2*SUM(AS92:INDEX(AS92:BD92,$B$2))/(SUM(AS80:INDEX(AS80:BD80,$B$2))*2+AR80-INDEX(AS80:BD80,$B$2))</f>
        <v>0.15409622886866059</v>
      </c>
      <c r="F104" s="65">
        <f t="shared" si="279"/>
        <v>1.0237093421019936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0.14619289340101524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0.12936610000000001</v>
      </c>
      <c r="AW104" s="8">
        <f t="shared" si="290"/>
        <v>0.11470588235294117</v>
      </c>
      <c r="AX104" s="8">
        <f t="shared" si="290"/>
        <v>0.12671232876712329</v>
      </c>
      <c r="AY104" s="8">
        <v>0.12554113</v>
      </c>
      <c r="AZ104" s="8">
        <v>0.18574514</v>
      </c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0.82470888750000126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0.60918318819672157</v>
      </c>
      <c r="BM104" s="84">
        <f t="shared" si="274"/>
        <v>0.94613930687499981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0.211037527593819</v>
      </c>
      <c r="D105" s="73">
        <f>2*SUM(AG93:INDEX(AG93:AR93,$B$2))/(SUM(AG81:INDEX(AG81:AR81,$B$2))*2+AF81-INDEX(AG81:AR81,$B$2))</f>
        <v>0.14629725530813051</v>
      </c>
      <c r="E105" s="73">
        <f>2*SUM(AS93:INDEX(AS93:BD93,$B$2))/(SUM(AS81:INDEX(AS81:BD81,$B$2))*2+AR81-INDEX(AS81:BD81,$B$2))</f>
        <v>0.11991584852734923</v>
      </c>
      <c r="F105" s="65">
        <f t="shared" si="279"/>
        <v>0.81967257878340294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0.11145510835913312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0.18556700000000001</v>
      </c>
      <c r="AW105" s="8">
        <f t="shared" si="290"/>
        <v>0.20229007633587787</v>
      </c>
      <c r="AX105" s="8">
        <f t="shared" si="290"/>
        <v>0.17741935483870969</v>
      </c>
      <c r="AY105" s="8">
        <v>0.10429447999999999</v>
      </c>
      <c r="AZ105" s="8">
        <v>0.12645591</v>
      </c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1.2302851103896086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0.65731274123456773</v>
      </c>
      <c r="BM105" s="84">
        <f t="shared" si="274"/>
        <v>0.83990648331081075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0.21517412935323382</v>
      </c>
      <c r="D106" s="73">
        <f>2*SUM(AG94:INDEX(AG94:AR94,$B$2))/(SUM(AG82:INDEX(AG82:AR82,$B$2))*2+AF82-INDEX(AG82:AR82,$B$2))</f>
        <v>0.15014117256269724</v>
      </c>
      <c r="E106" s="73">
        <f>2*SUM(AS94:INDEX(AS94:BD94,$B$2))/(SUM(AS82:INDEX(AS82:BD82,$B$2))*2+AR82-INDEX(AS82:BD82,$B$2))</f>
        <v>0.12895264538022522</v>
      </c>
      <c r="F106" s="65">
        <f t="shared" si="279"/>
        <v>0.85887597105568136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0.15372790161414296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0.1806854</v>
      </c>
      <c r="AW106" s="8">
        <f t="shared" si="290"/>
        <v>0.15937499999999999</v>
      </c>
      <c r="AX106" s="8">
        <f t="shared" si="290"/>
        <v>0.14756671899529042</v>
      </c>
      <c r="AY106" s="8">
        <v>0.14619883</v>
      </c>
      <c r="AZ106" s="8">
        <v>0.16806723000000001</v>
      </c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1.1476868925925889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0.9863123965942</v>
      </c>
      <c r="BM106" s="84">
        <f t="shared" si="274"/>
        <v>1.5530656994444512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2.2350353682458537E-2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1.5123412755029248E-2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0.24054980000000001</v>
      </c>
      <c r="AW107" s="8">
        <f t="shared" si="290"/>
        <v>1.8922254216371864E-2</v>
      </c>
      <c r="AX107" s="8">
        <f t="shared" si="290"/>
        <v>1.052262364082778E-2</v>
      </c>
      <c r="AY107" s="8">
        <v>0.12232416</v>
      </c>
      <c r="AZ107" s="8">
        <v>0.21221865000000001</v>
      </c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424</v>
      </c>
      <c r="B108" s="3" t="s">
        <v>153</v>
      </c>
      <c r="C108" s="73">
        <f>2*SUM(U96:INDEX(U96:AF96,$B$2))/(SUM(U84:INDEX(U84:AF84,$B$2))*2+U84-INDEX(U84:AF84,$B$2))</f>
        <v>0.25959377171114473</v>
      </c>
      <c r="D108" s="73">
        <f>2*SUM(AG96:INDEX(AG96:AR96,$B$2))/(SUM(AG84:INDEX(AG84:AR84,$B$2))*2+AF84-INDEX(AG84:AR84,$B$2))</f>
        <v>0.19315695825919552</v>
      </c>
      <c r="E108" s="73">
        <f>2*SUM(AS96:INDEX(AS96:BD96,$B$2))/(SUM(AS84:INDEX(AS84:BD84,$B$2))*2+AR84-INDEX(AS84:BD84,$B$2))</f>
        <v>0.22143766361649495</v>
      </c>
      <c r="F108" s="65">
        <f t="shared" si="279"/>
        <v>1.1464130809067195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0.24573170731707317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>
        <v>0.2682871</v>
      </c>
      <c r="AW108" s="8">
        <v>0.26681416000000002</v>
      </c>
      <c r="AX108" s="8">
        <v>0.28958879999999998</v>
      </c>
      <c r="AY108" s="8">
        <v>0.24101763000000001</v>
      </c>
      <c r="AZ108" s="8">
        <v>0.29004985999999999</v>
      </c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0.25908553248766164</v>
      </c>
      <c r="D109" s="73">
        <f>2*SUM(AG97:INDEX(AG97:AR97,$B$2))/(SUM(AG85:INDEX(AG85:AR85,$B$2))*2+AF85-INDEX(AG85:AR85,$B$2))</f>
        <v>0.19306122448979593</v>
      </c>
      <c r="E109" s="73">
        <f>2*SUM(AS97:INDEX(AS97:BD97,$B$2))/(SUM(AS85:INDEX(AS85:BD85,$B$2))*2+AR85-INDEX(AS85:BD85,$B$2))</f>
        <v>0.16414642490591858</v>
      </c>
      <c r="F109" s="65">
        <f t="shared" si="279"/>
        <v>0.85022989644714686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0.14980117514392546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0.26655200000000001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0.23294508999999999</v>
      </c>
      <c r="AZ109" s="8">
        <v>0.28513403999999998</v>
      </c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1.309921624413148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1.1357896820354889</v>
      </c>
      <c r="BM109" s="84">
        <f t="shared" si="298"/>
        <v>1.4987972490517256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 : INDEX(U112:AF112,$B$2))</f>
        <v>800.5</v>
      </c>
      <c r="D112" s="71">
        <f>SUM(AG112                                                : INDEX(AG112:AR112,$B$2))</f>
        <v>711.5</v>
      </c>
      <c r="E112" s="71">
        <f>SUM(AS112                                                : INDEX(AS112:BD112,$B$2))</f>
        <v>3208.5</v>
      </c>
      <c r="F112" s="65">
        <f>IFERROR(E112/D112,"")</f>
        <v>4.509486999297259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1023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514</v>
      </c>
      <c r="AZ112">
        <v>509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6.7631578947368425</v>
      </c>
      <c r="BM112" s="84">
        <f t="shared" ref="BM112:BM119" si="320">IFERROR(AZ112/AN112,"-")</f>
        <v>6.925170068027211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 : INDEX(U113:AF113,$B$2))</f>
        <v>750</v>
      </c>
      <c r="D113" s="71">
        <f>SUM(AG113                                                : INDEX(AG113:AR113,$B$2))</f>
        <v>960</v>
      </c>
      <c r="E113" s="71">
        <f>SUM(AS113                                                : INDEX(AS113:BD113,$B$2))</f>
        <v>1826</v>
      </c>
      <c r="F113" s="65">
        <f t="shared" ref="F113:F120" si="325">IFERROR(E113/D113,"")</f>
        <v>1.9020833333333333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509.5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AZ113">
        <v>285.5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2.0539568345323742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 : INDEX(U114:AF114,$B$2))</f>
        <v>702</v>
      </c>
      <c r="D114" s="71">
        <f>SUM(AG114                                                : INDEX(AG114:AR114,$B$2))</f>
        <v>744.5</v>
      </c>
      <c r="E114" s="71">
        <f>SUM(AS114                                                : INDEX(AS114:BD114,$B$2))</f>
        <v>1009.5</v>
      </c>
      <c r="F114" s="65">
        <f t="shared" si="325"/>
        <v>1.3559435862995299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247.5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84</v>
      </c>
      <c r="AZ114">
        <v>163.5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0.63157894736842102</v>
      </c>
      <c r="BM114" s="84">
        <f t="shared" si="320"/>
        <v>1.7210526315789474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 : INDEX(U115:AF115,$B$2))</f>
        <v>913</v>
      </c>
      <c r="D115" s="71">
        <f>SUM(AG115                                                : INDEX(AG115:AR115,$B$2))</f>
        <v>913</v>
      </c>
      <c r="E115" s="71">
        <f>SUM(AS115                                                : INDEX(AS115:BD115,$B$2))</f>
        <v>1140</v>
      </c>
      <c r="F115" s="65">
        <f t="shared" si="325"/>
        <v>1.248630887185104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207.5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86</v>
      </c>
      <c r="AZ115">
        <v>121.5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0.60139860139860135</v>
      </c>
      <c r="BM115" s="84">
        <f t="shared" si="320"/>
        <v>0.94186046511627908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 : INDEX(U116:AF116,$B$2))</f>
        <v>695</v>
      </c>
      <c r="D116" s="71">
        <f>SUM(AG116                                                : INDEX(AG116:AR116,$B$2))</f>
        <v>790.5</v>
      </c>
      <c r="E116" s="71">
        <f>SUM(AS116                                                : INDEX(AS116:BD116,$B$2))</f>
        <v>768</v>
      </c>
      <c r="F116" s="65">
        <f t="shared" si="325"/>
        <v>0.97153700189753323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84.5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34.5</v>
      </c>
      <c r="AZ116">
        <v>50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0.36315789473684212</v>
      </c>
      <c r="BM116" s="84">
        <f t="shared" si="320"/>
        <v>0.390625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 : INDEX(U117:AF117,$B$2))</f>
        <v>613.5</v>
      </c>
      <c r="D117" s="71">
        <f>SUM(AG117                                                : INDEX(AG117:AR117,$B$2))</f>
        <v>860.5</v>
      </c>
      <c r="E117" s="71">
        <f>SUM(AS117                                                : INDEX(AS117:BD117,$B$2))</f>
        <v>1356</v>
      </c>
      <c r="F117" s="65">
        <f t="shared" si="325"/>
        <v>1.5758280069726902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177.5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94</v>
      </c>
      <c r="AZ117">
        <v>83.5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0.74015748031496065</v>
      </c>
      <c r="BM117" s="84">
        <f t="shared" si="320"/>
        <v>0.63498098859315588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 : INDEX(U118:AF118,$B$2))</f>
        <v>213</v>
      </c>
      <c r="D118" s="71">
        <f>SUM(AG118                                                : INDEX(AG118:AR118,$B$2))</f>
        <v>651</v>
      </c>
      <c r="E118" s="71">
        <f>SUM(AS118                                                : INDEX(AS118:BD118,$B$2))</f>
        <v>817.5</v>
      </c>
      <c r="F118" s="65">
        <f t="shared" si="325"/>
        <v>1.2557603686635945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216.5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109.5</v>
      </c>
      <c r="AZ118">
        <v>107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1.106060606060606</v>
      </c>
      <c r="BM118" s="84">
        <f t="shared" si="320"/>
        <v>1.4266666666666667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 : INDEX(U119:AF119,$B$2))</f>
        <v>0</v>
      </c>
      <c r="D119" s="71">
        <f>SUM(AG119                                                : INDEX(AG119:AR119,$B$2))</f>
        <v>0</v>
      </c>
      <c r="E119" s="71">
        <f>SUM(AS119                                                : INDEX(AS119:BD119,$B$2))</f>
        <v>240.5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64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AZ119">
        <v>39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4687</v>
      </c>
      <c r="D120" s="69">
        <f t="shared" ref="D120:E120" si="328">SUM(D112:D118)</f>
        <v>5631</v>
      </c>
      <c r="E120" s="69">
        <f t="shared" si="328"/>
        <v>10125.5</v>
      </c>
      <c r="F120" s="65">
        <f t="shared" si="325"/>
        <v>1.7981708399928964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2466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1320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1.7120622568093384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4687</v>
      </c>
      <c r="D121" s="69">
        <f t="shared" ref="D121:E121" si="342">SUM(D112:D119)</f>
        <v>5631</v>
      </c>
      <c r="E121" s="69">
        <f t="shared" si="342"/>
        <v>10366</v>
      </c>
      <c r="F121" s="65">
        <f>IFERROR(E121/D121,"")</f>
        <v>1.840880838217013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2530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AZ121">
        <v>1359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1.7626459143968871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30.313563397876333</v>
      </c>
      <c r="D124" s="66">
        <f t="shared" si="343"/>
        <v>30.495911454673173</v>
      </c>
      <c r="E124" s="66">
        <f t="shared" si="343"/>
        <v>24.767974910394269</v>
      </c>
      <c r="F124" s="65">
        <f t="shared" ref="F124:F132" si="344">IFERROR(E124/D124,"")</f>
        <v>0.81217362357598399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23.912469696969698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23.07901</v>
      </c>
      <c r="AZ124" s="48">
        <v>24.754110000000001</v>
      </c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0.7330200217565106</v>
      </c>
      <c r="BM124" s="84">
        <f t="shared" ref="BM124:BM131" si="353">IFERROR(AZ124/AN124,"-")</f>
        <v>0.9069950515816485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16.059244666666668</v>
      </c>
      <c r="D125" s="66">
        <f t="shared" si="343"/>
        <v>17.135168749999998</v>
      </c>
      <c r="E125" s="66">
        <f t="shared" si="343"/>
        <v>15.132894304490689</v>
      </c>
      <c r="F125" s="65">
        <f t="shared" si="344"/>
        <v>0.88314825055286894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15.084730127576055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</v>
      </c>
      <c r="AZ125" s="48">
        <v>15.023580000000001</v>
      </c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0.99930491556942769</v>
      </c>
      <c r="BM125" s="84">
        <f t="shared" si="353"/>
        <v>0.90494512766133495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16.704001424501424</v>
      </c>
      <c r="D126" s="66">
        <f t="shared" si="343"/>
        <v>16.207211551376759</v>
      </c>
      <c r="E126" s="66">
        <f t="shared" si="343"/>
        <v>16.655009410599302</v>
      </c>
      <c r="F126" s="65">
        <f t="shared" si="344"/>
        <v>1.0276295436635121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16.937692929292929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15.11477</v>
      </c>
      <c r="AZ126" s="48">
        <v>17.87424</v>
      </c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1.0530628889206723</v>
      </c>
      <c r="BM126" s="84">
        <f t="shared" si="353"/>
        <v>1.4136186012437442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16.137208105147852</v>
      </c>
      <c r="D127" s="66">
        <f t="shared" si="343"/>
        <v>18.698715224534507</v>
      </c>
      <c r="E127" s="66">
        <f t="shared" si="343"/>
        <v>17.42291096491228</v>
      </c>
      <c r="F127" s="65">
        <f t="shared" si="344"/>
        <v>0.93177048560276221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15.363007228915661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15.08667</v>
      </c>
      <c r="AZ127" s="48">
        <v>15.5586</v>
      </c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0.77725379026696961</v>
      </c>
      <c r="BM127" s="84">
        <f t="shared" si="353"/>
        <v>0.88454667333031889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17.29810215827338</v>
      </c>
      <c r="D128" s="66">
        <f t="shared" si="343"/>
        <v>19.06358633776091</v>
      </c>
      <c r="E128" s="66">
        <f t="shared" si="343"/>
        <v>19.662702473958333</v>
      </c>
      <c r="F128" s="65">
        <f t="shared" si="344"/>
        <v>1.0314272522274941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16.148005917159765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13.86938</v>
      </c>
      <c r="AZ128" s="48">
        <v>17.72026</v>
      </c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0.8581916627966597</v>
      </c>
      <c r="BM128" s="84">
        <f t="shared" si="353"/>
        <v>0.8931684656492187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21.09766585167074</v>
      </c>
      <c r="D129" s="66">
        <f t="shared" si="343"/>
        <v>16.834796629866357</v>
      </c>
      <c r="E129" s="66">
        <f t="shared" si="343"/>
        <v>13.730592182890856</v>
      </c>
      <c r="F129" s="65">
        <f t="shared" si="344"/>
        <v>0.81560784396596875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18.926692957746482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18.988849999999999</v>
      </c>
      <c r="AZ129" s="48">
        <v>18.856719999999999</v>
      </c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1.1210824263256201</v>
      </c>
      <c r="BM129" s="84">
        <f t="shared" si="353"/>
        <v>1.0251223360462185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19.633309859154927</v>
      </c>
      <c r="D130" s="66">
        <f t="shared" si="343"/>
        <v>17.679773425499231</v>
      </c>
      <c r="E130" s="66">
        <f t="shared" si="343"/>
        <v>20.680622018348622</v>
      </c>
      <c r="F130" s="65">
        <f t="shared" si="344"/>
        <v>1.1697334304364624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23.809621247113167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25.083870000000001</v>
      </c>
      <c r="AZ130" s="48">
        <v>22.505600000000001</v>
      </c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1.5657036925416516</v>
      </c>
      <c r="BM130" s="84">
        <f t="shared" si="353"/>
        <v>1.2884452735938665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15.023176715176714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13.99971875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15.50752</v>
      </c>
      <c r="AZ131" s="48">
        <v>13.03318</v>
      </c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425</v>
      </c>
      <c r="B132" s="3" t="s">
        <v>153</v>
      </c>
      <c r="C132" s="66">
        <f t="shared" ref="C132:E132" si="365">IFERROR(C58/C120,"-")</f>
        <v>19.611140388308087</v>
      </c>
      <c r="D132" s="66">
        <f t="shared" si="365"/>
        <v>19.24195329426389</v>
      </c>
      <c r="E132" s="66">
        <f t="shared" si="365"/>
        <v>19.199260283442793</v>
      </c>
      <c r="F132" s="65">
        <f t="shared" si="344"/>
        <v>0.9977812537964208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AY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19.926942408376966</v>
      </c>
      <c r="AZ132" s="71">
        <v>20.129190000000001</v>
      </c>
      <c r="BA132" s="71"/>
      <c r="BB132" s="71"/>
      <c r="BC132" s="71"/>
      <c r="BD132" s="71"/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1.1151178595981199</v>
      </c>
      <c r="BM132" s="84">
        <f t="shared" ref="BM132:BM133" si="374">IFERROR(AZ132/AN132,"-")</f>
        <v>1.1044186401001688</v>
      </c>
      <c r="BN132" s="84">
        <f t="shared" ref="BN132:BN133" si="375">IFERROR(BA132/AO132,"-")</f>
        <v>0</v>
      </c>
      <c r="BO132" s="84">
        <f t="shared" ref="BO132:BO133" si="376">IFERROR(BB132/AP132,"-")</f>
        <v>0</v>
      </c>
      <c r="BP132" s="84">
        <f t="shared" ref="BP132:BP133" si="377">IFERROR(BC132/AQ132,"-")</f>
        <v>0</v>
      </c>
      <c r="BQ132" s="84">
        <f t="shared" ref="BQ132:BQ133" si="378">IFERROR(BD132/AR132,"-")</f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19.611140388308087</v>
      </c>
      <c r="D133" s="66">
        <f t="shared" ref="D133:E133" si="379">IFERROR(D59/D121,"-")</f>
        <v>19.24195329426389</v>
      </c>
      <c r="E133" s="66">
        <f t="shared" si="379"/>
        <v>19.102371599459772</v>
      </c>
      <c r="F133" s="65">
        <f>IFERROR(E133/D133,"")</f>
        <v>0.99274597060550351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19.882525691699605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19.83259</v>
      </c>
      <c r="AZ133" s="48">
        <v>19.925550000000001</v>
      </c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1.1098378696467766</v>
      </c>
      <c r="BM133" s="84">
        <f t="shared" si="374"/>
        <v>1.0932456216195439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2.8589285714285713</v>
      </c>
      <c r="D136" s="66">
        <f t="shared" si="381"/>
        <v>2.3481848184818483</v>
      </c>
      <c r="E136" s="66">
        <f t="shared" si="381"/>
        <v>3.4096705632306059</v>
      </c>
      <c r="F136" s="65">
        <f t="shared" ref="F136:F144" si="382">IFERROR(E136/D136,"")</f>
        <v>1.4520452293167583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3.3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3.2948719999999998</v>
      </c>
      <c r="AZ136" s="48">
        <v>3.3051949999999999</v>
      </c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1.3439609473684191</v>
      </c>
      <c r="BM136" s="84">
        <f t="shared" ref="BM136:BM143" si="391">IFERROR(AZ136/AN136,"-")</f>
        <v>1.5739023809523809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1.3562386980108498</v>
      </c>
      <c r="D137" s="66">
        <f t="shared" si="381"/>
        <v>1.7051509769094138</v>
      </c>
      <c r="E137" s="66">
        <f t="shared" si="381"/>
        <v>1.5331654072208227</v>
      </c>
      <c r="F137" s="65">
        <f>IFERROR(E137/D137,"")</f>
        <v>0.89913762944304509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1.3622994652406417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>
        <v>1.303653</v>
      </c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0.7034098920863322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1.481012658227848</v>
      </c>
      <c r="D138" s="66">
        <f t="shared" si="381"/>
        <v>1.6768018018018018</v>
      </c>
      <c r="E138" s="66">
        <f t="shared" si="381"/>
        <v>1.7315608919382504</v>
      </c>
      <c r="F138" s="65">
        <f t="shared" si="382"/>
        <v>1.0326568650377208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1.6610738255033557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1.5</v>
      </c>
      <c r="AZ138" s="48">
        <v>1.758065</v>
      </c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0.95864661654135408</v>
      </c>
      <c r="BM138" s="84">
        <f t="shared" si="391"/>
        <v>1.2954163157894709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1.3566121842496286</v>
      </c>
      <c r="D139" s="66">
        <f t="shared" si="381"/>
        <v>1.7797270955165692</v>
      </c>
      <c r="E139" s="66">
        <f t="shared" si="381"/>
        <v>1.7246596066565809</v>
      </c>
      <c r="F139" s="65">
        <f t="shared" si="382"/>
        <v>0.96905846463836365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1.571969696969697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1.433333</v>
      </c>
      <c r="AZ139" s="48">
        <v>1.6875</v>
      </c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0.73170146153846194</v>
      </c>
      <c r="BM139" s="84">
        <f t="shared" si="391"/>
        <v>0.99418604651162878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1.275229357798165</v>
      </c>
      <c r="D140" s="66">
        <f t="shared" si="381"/>
        <v>1.6783439490445859</v>
      </c>
      <c r="E140" s="66">
        <f t="shared" si="381"/>
        <v>1.620253164556962</v>
      </c>
      <c r="F140" s="65">
        <f t="shared" si="382"/>
        <v>0.96538803353109315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1.1736111111111112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1.1896549999999999</v>
      </c>
      <c r="AZ140" s="48">
        <v>1.1627909999999999</v>
      </c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0.76388373684210409</v>
      </c>
      <c r="BM140" s="84">
        <f t="shared" si="391"/>
        <v>0.72674437499999989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1.2834728033472804</v>
      </c>
      <c r="D141" s="66">
        <f t="shared" si="381"/>
        <v>1.523008849557522</v>
      </c>
      <c r="E141" s="66">
        <f t="shared" si="381"/>
        <v>3.9649122807017543</v>
      </c>
      <c r="F141" s="65">
        <f t="shared" si="382"/>
        <v>2.6033415904665791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2.4652777777777777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2.7647059999999999</v>
      </c>
      <c r="AZ141" s="48">
        <v>2.197368</v>
      </c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1.7633164251968518</v>
      </c>
      <c r="BM141" s="84">
        <f t="shared" si="391"/>
        <v>1.2365416882129256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1.23121387283237</v>
      </c>
      <c r="D142" s="66">
        <f t="shared" si="381"/>
        <v>1.4402654867256637</v>
      </c>
      <c r="E142" s="66">
        <f t="shared" si="381"/>
        <v>1.9557416267942584</v>
      </c>
      <c r="F142" s="65">
        <f t="shared" si="382"/>
        <v>1.3579035565453224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2.165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2.19</v>
      </c>
      <c r="AZ142" s="48">
        <v>2.14</v>
      </c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1.5263636363636386</v>
      </c>
      <c r="BM142" s="84">
        <f t="shared" si="391"/>
        <v>1.5407999999999988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1.2792553191489362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1.2075471698113207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>
        <v>1.181818</v>
      </c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426</v>
      </c>
      <c r="B144" s="3" t="s">
        <v>153</v>
      </c>
      <c r="C144" s="66">
        <f t="shared" si="381"/>
        <v>1.4757556675062973</v>
      </c>
      <c r="D144" s="66">
        <f t="shared" si="381"/>
        <v>1.7006946541830263</v>
      </c>
      <c r="E144" s="66">
        <f t="shared" si="381"/>
        <v>2.1964208242950107</v>
      </c>
      <c r="F144" s="65">
        <f t="shared" si="382"/>
        <v>1.291484523040451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2.0397022332506203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AY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>
        <v>1.9730939999999999</v>
      </c>
      <c r="BA144" s="71"/>
      <c r="BB144" s="71"/>
      <c r="BC144" s="71"/>
      <c r="BD144" s="71"/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>
        <f t="shared" ref="BM144:BM145" si="412">IFERROR(AZ144/AN144,"-")</f>
        <v>1.1874391906614785</v>
      </c>
      <c r="BN144" s="84">
        <f t="shared" ref="BN144:BN145" si="413">IFERROR(BA144/AO144,"-")</f>
        <v>0</v>
      </c>
      <c r="BO144" s="84">
        <f t="shared" ref="BO144:BO145" si="414">IFERROR(BB144/AP144,"-")</f>
        <v>0</v>
      </c>
      <c r="BP144" s="84">
        <f t="shared" ref="BP144:BP145" si="415">IFERROR(BC144/AQ144,"-")</f>
        <v>0</v>
      </c>
      <c r="BQ144" s="84">
        <f t="shared" ref="BQ144:BQ145" si="416">IFERROR(BD144/AR144,"-")</f>
        <v>0</v>
      </c>
    </row>
    <row r="145" spans="1:69" x14ac:dyDescent="0.25">
      <c r="A145" s="45" t="s">
        <v>207</v>
      </c>
      <c r="B145" s="3" t="s">
        <v>61</v>
      </c>
      <c r="C145" s="66">
        <f t="shared" si="381"/>
        <v>1.4757556675062973</v>
      </c>
      <c r="D145" s="66">
        <f t="shared" si="381"/>
        <v>1.7006946541830263</v>
      </c>
      <c r="E145" s="66">
        <f t="shared" si="381"/>
        <v>2.1604835348061693</v>
      </c>
      <c r="F145" s="65">
        <f>IFERROR(E145/D145,"")</f>
        <v>1.2703535755182429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2.004754358161648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1.6600361663652801</v>
      </c>
      <c r="AU145" s="48">
        <v>2.04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>
        <v>1.935897</v>
      </c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1.1580491819254761</v>
      </c>
      <c r="BH145" s="84">
        <f t="shared" si="407"/>
        <v>1.0747885714285732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1.165053447470819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457.84919811320759</v>
      </c>
      <c r="D148" s="66">
        <f t="shared" si="417"/>
        <v>309.9691571428566</v>
      </c>
      <c r="E148" s="66">
        <f t="shared" si="417"/>
        <v>332.50229079497916</v>
      </c>
      <c r="F148" s="65">
        <f t="shared" ref="F148:F157" si="418">IFERROR(E148/D148,"")</f>
        <v>1.072694760536248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102.35337447698745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48.222002032520322</v>
      </c>
      <c r="AZ148" s="1">
        <f t="shared" si="420"/>
        <v>52.719012552301251</v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1.4106794718911917</v>
      </c>
      <c r="BM148" s="84">
        <f t="shared" ref="BM148:BM155" si="428">IFERROR(AZ148/AN148,"-")</f>
        <v>1.8396515437410659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53.05917841409692</v>
      </c>
      <c r="D149" s="66">
        <f t="shared" si="417"/>
        <v>69.116647058823531</v>
      </c>
      <c r="E149" s="66">
        <f t="shared" si="417"/>
        <v>62.517341628959272</v>
      </c>
      <c r="F149" s="65">
        <f t="shared" si="418"/>
        <v>0.90451930597490138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17.388393665158372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10.048636094674556</v>
      </c>
      <c r="AZ149" s="1">
        <f t="shared" si="434"/>
        <v>9.7041425339366505</v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1.3576359216788467</v>
      </c>
      <c r="BM149" s="84">
        <f t="shared" si="428"/>
        <v>1.0008480232641048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51.430741228070168</v>
      </c>
      <c r="D150" s="66">
        <f t="shared" si="417"/>
        <v>49.250077551020397</v>
      </c>
      <c r="E150" s="66">
        <f t="shared" si="417"/>
        <v>49.89089614243322</v>
      </c>
      <c r="F150" s="65">
        <f t="shared" si="418"/>
        <v>1.013011524514839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12.43940356083086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3.2388801020408167</v>
      </c>
      <c r="AZ150" s="1">
        <f t="shared" si="436"/>
        <v>8.6719228486646891</v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0.53275268065684478</v>
      </c>
      <c r="BM150" s="84">
        <f t="shared" si="428"/>
        <v>1.7687341080434302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34.263420930232535</v>
      </c>
      <c r="D151" s="66">
        <f t="shared" si="417"/>
        <v>34.212278557114232</v>
      </c>
      <c r="E151" s="66">
        <f t="shared" si="417"/>
        <v>29.208997794117646</v>
      </c>
      <c r="F151" s="65">
        <f t="shared" si="418"/>
        <v>0.85375774505506641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4.687976470588235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2.4251476635514018</v>
      </c>
      <c r="AZ151" s="1">
        <f t="shared" si="438"/>
        <v>2.7799558823529411</v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0.34948746116081886</v>
      </c>
      <c r="BM151" s="84">
        <f t="shared" si="428"/>
        <v>0.61136275445680999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34.251227920227919</v>
      </c>
      <c r="D152" s="66">
        <f t="shared" si="417"/>
        <v>32.689295010845989</v>
      </c>
      <c r="E152" s="66">
        <f t="shared" si="417"/>
        <v>65.090325431034486</v>
      </c>
      <c r="F152" s="65">
        <f t="shared" si="418"/>
        <v>1.9911816822430142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5.8814935344827584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2.071400432900433</v>
      </c>
      <c r="AZ152" s="1">
        <f t="shared" si="440"/>
        <v>3.8190215517241382</v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0.47760730773553589</v>
      </c>
      <c r="BM152" s="84">
        <f t="shared" si="428"/>
        <v>0.69327630432430265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42.024084415584412</v>
      </c>
      <c r="D153" s="66">
        <f t="shared" si="417"/>
        <v>30.756565817409768</v>
      </c>
      <c r="E153" s="66">
        <f t="shared" si="417"/>
        <v>61.856089700996684</v>
      </c>
      <c r="F153" s="65">
        <f t="shared" si="418"/>
        <v>2.0111507269118785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11.161089700996678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5.4753128834355831</v>
      </c>
      <c r="AZ153" s="1">
        <f t="shared" si="442"/>
        <v>5.2310166112956811</v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1.303208976305386</v>
      </c>
      <c r="BM153" s="84">
        <f t="shared" si="428"/>
        <v>1.0185698045944063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28.643116438356159</v>
      </c>
      <c r="D154" s="66">
        <f t="shared" si="417"/>
        <v>22.305295542635658</v>
      </c>
      <c r="E154" s="66">
        <f t="shared" si="417"/>
        <v>56.732914429530197</v>
      </c>
      <c r="F154" s="65">
        <f t="shared" si="418"/>
        <v>2.5434728861174496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17.297929530201344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8.0312397660818711</v>
      </c>
      <c r="AZ154" s="1">
        <f t="shared" si="444"/>
        <v>8.0808691275167792</v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2.4406722859834371</v>
      </c>
      <c r="BM154" s="84">
        <f t="shared" si="428"/>
        <v>3.1828919256136876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1.8652937532266389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0.4625616933402168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0.22015218625780805</v>
      </c>
      <c r="AZ155" s="1">
        <f t="shared" si="446"/>
        <v>0.26241300980898297</v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52.735177854274248</v>
      </c>
      <c r="D156" s="66">
        <f t="shared" si="447"/>
        <v>43.340575599999987</v>
      </c>
      <c r="E156" s="66">
        <f t="shared" si="447"/>
        <v>76.869161724001586</v>
      </c>
      <c r="F156" s="65">
        <f t="shared" si="418"/>
        <v>1.7736073104668597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19.53610399367339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9.47563319502075</v>
      </c>
      <c r="AZ156" s="1">
        <f t="shared" si="449"/>
        <v>10.506338869118228</v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1.5901094167128775</v>
      </c>
      <c r="BM156" s="84">
        <f t="shared" ref="BM156:BM157" si="457">IFERROR(AZ156/AN156,"-")</f>
        <v>1.8691513282569752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52.735177854274248</v>
      </c>
      <c r="D157" s="66">
        <f t="shared" si="447"/>
        <v>43.340575599999987</v>
      </c>
      <c r="E157" s="66">
        <f t="shared" si="447"/>
        <v>44.338375279892524</v>
      </c>
      <c r="F157" s="65">
        <f t="shared" si="418"/>
        <v>1.0230222987599762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11.263499776085983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5.567960680891872</v>
      </c>
      <c r="AZ157" s="1">
        <f t="shared" si="463"/>
        <v>6.063328705776982</v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0.93436148575544598</v>
      </c>
      <c r="BM157" s="84">
        <f t="shared" si="457"/>
        <v>1.0787086772323828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 : INDEX(U160:AF160,$B$2))</f>
        <v>1741</v>
      </c>
      <c r="D160" s="71">
        <f>SUM(AG160                                               : INDEX(AG160:AR160,$B$2))</f>
        <v>1683</v>
      </c>
      <c r="E160" s="71">
        <f>SUM(AS160                                                : INDEX(AS160:BD160,$B$2))</f>
        <v>2735</v>
      </c>
      <c r="F160" s="67">
        <f>IFERROR(E160/D160,"-")</f>
        <v>1.6250742721330957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780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AZ160">
        <v>442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1.8571428571428572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 : INDEX(U161:AF161,$B$2))</f>
        <v>493</v>
      </c>
      <c r="D161" s="71">
        <f>SUM(AG161                                               : INDEX(AG161:AR161,$B$2))</f>
        <v>561</v>
      </c>
      <c r="E161" s="71">
        <f>SUM(AS161                                                : INDEX(AS161:BD161,$B$2))</f>
        <v>1231</v>
      </c>
      <c r="F161" s="67">
        <f t="shared" ref="F161:F168" si="476">IFERROR(E161/D161,"-")</f>
        <v>2.1942959001782532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375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162</v>
      </c>
      <c r="AZ161">
        <v>213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1.8409090909090908</v>
      </c>
      <c r="BM161" s="84">
        <f t="shared" si="471"/>
        <v>2.6962025316455698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 : INDEX(U162:AF162,$B$2))</f>
        <v>679</v>
      </c>
      <c r="D162" s="71">
        <f>SUM(AG162                                               : INDEX(AG162:AR162,$B$2))</f>
        <v>730</v>
      </c>
      <c r="E162" s="71">
        <f>SUM(AS162                                                : INDEX(AS162:BD162,$B$2))</f>
        <v>1368</v>
      </c>
      <c r="F162" s="67">
        <f t="shared" si="476"/>
        <v>1.8739726027397261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401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178</v>
      </c>
      <c r="AZ162">
        <v>223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1.6952380952380952</v>
      </c>
      <c r="BM162" s="84">
        <f t="shared" si="471"/>
        <v>2.1238095238095238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 : INDEX(U163:AF163,$B$2))</f>
        <v>428</v>
      </c>
      <c r="D163" s="71">
        <f>SUM(AG163                                               : INDEX(AG163:AR163,$B$2))</f>
        <v>531</v>
      </c>
      <c r="E163" s="71">
        <f>SUM(AS163                                                : INDEX(AS163:BD163,$B$2))</f>
        <v>1052</v>
      </c>
      <c r="F163" s="67">
        <f t="shared" si="476"/>
        <v>1.9811676082862524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453</v>
      </c>
      <c r="R163" s="4">
        <f t="shared" si="487"/>
        <v>328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190</v>
      </c>
      <c r="AY163">
        <v>163</v>
      </c>
      <c r="AZ163">
        <v>165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1.9791666666666667</v>
      </c>
      <c r="BL163" s="84">
        <f t="shared" si="470"/>
        <v>1.963855421686747</v>
      </c>
      <c r="BM163" s="84">
        <f t="shared" si="471"/>
        <v>2.2297297297297298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 : INDEX(U164:AF164,$B$2))</f>
        <v>336</v>
      </c>
      <c r="D164" s="71">
        <f>SUM(AG164                                               : INDEX(AG164:AR164,$B$2))</f>
        <v>417</v>
      </c>
      <c r="E164" s="71">
        <f>SUM(AS164                                                : INDEX(AS164:BD164,$B$2))</f>
        <v>649</v>
      </c>
      <c r="F164" s="67">
        <f t="shared" si="476"/>
        <v>1.5563549160671464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268</v>
      </c>
      <c r="R164" s="4">
        <f t="shared" si="487"/>
        <v>167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82</v>
      </c>
      <c r="AX164">
        <v>87</v>
      </c>
      <c r="AY164">
        <v>91</v>
      </c>
      <c r="AZ164">
        <v>76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1.4642857142857142</v>
      </c>
      <c r="BK164" s="84">
        <f t="shared" si="469"/>
        <v>1.2428571428571429</v>
      </c>
      <c r="BL164" s="84">
        <f t="shared" si="470"/>
        <v>1.5423728813559323</v>
      </c>
      <c r="BM164" s="84">
        <f t="shared" si="471"/>
        <v>1.2063492063492063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0.28317059161401492</v>
      </c>
      <c r="D165" s="84">
        <f t="shared" si="489"/>
        <v>0.33333333333333331</v>
      </c>
      <c r="E165" s="84">
        <f t="shared" si="489"/>
        <v>0.45009140767824496</v>
      </c>
      <c r="F165" s="67">
        <f t="shared" si="476"/>
        <v>1.3502742230347349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0.48076923076923078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0.47928994082840237</v>
      </c>
      <c r="AZ165" s="84">
        <f t="shared" ref="AZ165:BD165" si="493">IFERROR(AZ161/AZ$160,"")</f>
        <v>0.48190045248868779</v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1.3398332436793976</v>
      </c>
      <c r="BM165" s="84">
        <f t="shared" si="471"/>
        <v>1.4518013631937683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0.39000574382538772</v>
      </c>
      <c r="D166" s="84">
        <f t="shared" si="489"/>
        <v>0.43374925727866903</v>
      </c>
      <c r="E166" s="84">
        <f t="shared" si="489"/>
        <v>0.5001828153564899</v>
      </c>
      <c r="F166" s="67">
        <f t="shared" si="476"/>
        <v>1.1531612030753049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0.51410256410256405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0.52662721893491127</v>
      </c>
      <c r="AZ166" s="84">
        <f t="shared" si="495"/>
        <v>0.50452488687782804</v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1.2338123415046494</v>
      </c>
      <c r="BM166" s="84">
        <f t="shared" si="471"/>
        <v>1.1435897435897435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0.24583572659391154</v>
      </c>
      <c r="D167" s="84">
        <f t="shared" si="489"/>
        <v>0.31550802139037432</v>
      </c>
      <c r="E167" s="84">
        <f t="shared" si="489"/>
        <v>0.3846435100548446</v>
      </c>
      <c r="F167" s="67">
        <f t="shared" si="476"/>
        <v>1.2191243454280669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0.43515850144092216</v>
      </c>
      <c r="R167" s="84">
        <f t="shared" si="491"/>
        <v>0.42051282051282052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0.46913580246913578</v>
      </c>
      <c r="AY167" s="84">
        <f t="shared" si="495"/>
        <v>0.48224852071005919</v>
      </c>
      <c r="AZ167" s="84">
        <f t="shared" si="495"/>
        <v>0.37330316742081449</v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1.5393518518518516</v>
      </c>
      <c r="BL167" s="84">
        <f t="shared" si="470"/>
        <v>1.4293148927069224</v>
      </c>
      <c r="BM167" s="84">
        <f t="shared" si="471"/>
        <v>1.2006237006237006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0.19299253302699598</v>
      </c>
      <c r="D168" s="84">
        <f t="shared" si="489"/>
        <v>0.24777183600713013</v>
      </c>
      <c r="E168" s="84">
        <f t="shared" si="489"/>
        <v>0.23729433272394881</v>
      </c>
      <c r="F168" s="67">
        <f t="shared" si="476"/>
        <v>0.95771309825996609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0.2574447646493756</v>
      </c>
      <c r="R168" s="84">
        <f t="shared" si="491"/>
        <v>0.21410256410256409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0.23631123919308358</v>
      </c>
      <c r="AX168" s="84">
        <f t="shared" si="497"/>
        <v>0.21481481481481482</v>
      </c>
      <c r="AY168" s="84">
        <f t="shared" si="495"/>
        <v>0.26923076923076922</v>
      </c>
      <c r="AZ168" s="84">
        <f t="shared" si="495"/>
        <v>0.17194570135746606</v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0.89882667764512136</v>
      </c>
      <c r="BK168" s="84">
        <f t="shared" si="469"/>
        <v>0.96666666666666679</v>
      </c>
      <c r="BL168" s="84">
        <f t="shared" si="470"/>
        <v>1.1225554106910038</v>
      </c>
      <c r="BM168" s="84">
        <f t="shared" si="471"/>
        <v>0.6495726495726496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 : INDEX(U171:AF171,$B$2))</f>
        <v>3912.4900000000002</v>
      </c>
      <c r="D171" s="82">
        <f>SUM(AG171                                                 : INDEX(AG171:AR171,$B$2))</f>
        <v>26774.540099999998</v>
      </c>
      <c r="E171" s="82">
        <f>SUM(AS171                                                : INDEX(AS171:BD171,$B$2))</f>
        <v>38304.0285</v>
      </c>
      <c r="F171" s="65">
        <f>IFERROR(E171/D171,"")</f>
        <v>1.4306138726169941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9285.5119999999988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3879.4059999999999</v>
      </c>
      <c r="AZ171" s="4">
        <v>5406.1059999999998</v>
      </c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1.0712587256751827</v>
      </c>
      <c r="BM171" s="84">
        <f t="shared" ref="BM171:BM178" si="515">IFERROR(AZ171/AN171,"-")</f>
        <v>0.74030818510365348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 : INDEX(U172:AF172,$B$2))</f>
        <v>0</v>
      </c>
      <c r="D172" s="82">
        <f>SUM(AG172                                                 : INDEX(AG172:AR172,$B$2))</f>
        <v>0</v>
      </c>
      <c r="E172" s="82">
        <f>SUM(AS172        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 : INDEX(U173:AF173,$B$2))</f>
        <v>0</v>
      </c>
      <c r="D173" s="82">
        <f>SUM(AG173                                                 : INDEX(AG173:AR173,$B$2))</f>
        <v>74.311000000000007</v>
      </c>
      <c r="E173" s="82">
        <f>SUM(AS173              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 : INDEX(U174:AF174,$B$2))</f>
        <v>13.249000000000001</v>
      </c>
      <c r="D174" s="82">
        <f>SUM(AG174                                                 : INDEX(AG174:AR174,$B$2))</f>
        <v>113.57900000000001</v>
      </c>
      <c r="E174" s="82">
        <f>SUM(AS174                                                : INDEX(AS174:BD174,$B$2))</f>
        <v>44.918999999999997</v>
      </c>
      <c r="F174" s="65">
        <f t="shared" si="520"/>
        <v>0.39548684175771925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4.0510000000000002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>
        <v>4.0510000000000002</v>
      </c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0.3973126716359357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 : INDEX(U175:AF175,$B$2))</f>
        <v>16.175000000000001</v>
      </c>
      <c r="D175" s="82">
        <f>SUM(AG175                                                 : INDEX(AG175:AR175,$B$2))</f>
        <v>551.23700000000008</v>
      </c>
      <c r="E175" s="82">
        <f>SUM(AS175                                                : INDEX(AS175:BD175,$B$2))</f>
        <v>477.65600000000001</v>
      </c>
      <c r="F175" s="65">
        <f t="shared" si="520"/>
        <v>0.86651657998283849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47.854999999999997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>
        <v>47.854999999999997</v>
      </c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0.67929536679536684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 : INDEX(U176:AF176,$B$2))</f>
        <v>953.08999999999992</v>
      </c>
      <c r="D176" s="82">
        <f>SUM(AG176                                                 : INDEX(AG176:AR176,$B$2))</f>
        <v>2064.9859999999999</v>
      </c>
      <c r="E176" s="82">
        <f>SUM(AS176                                                : INDEX(AS176:BD176,$B$2))</f>
        <v>1761.2509999999997</v>
      </c>
      <c r="F176" s="65">
        <f t="shared" si="520"/>
        <v>0.85291183572188856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335.28999999999996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92.757000000000005</v>
      </c>
      <c r="AZ176" s="4">
        <v>242.53299999999999</v>
      </c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0.53829279757655946</v>
      </c>
      <c r="BM176" s="84">
        <f t="shared" si="515"/>
        <v>0.89430891311081273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 : INDEX(U177:AF177,$B$2))</f>
        <v>9148.1009999999987</v>
      </c>
      <c r="D177" s="82">
        <f>SUM(AG177                                                 : INDEX(AG177:AR177,$B$2))</f>
        <v>41076.898800000024</v>
      </c>
      <c r="E177" s="82">
        <f>SUM(AS177                                                : INDEX(AS177:BD177,$B$2))</f>
        <v>61532.782400000113</v>
      </c>
      <c r="F177" s="65">
        <f t="shared" si="520"/>
        <v>1.4979899699731003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16342.181999999999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7787.1149999999998</v>
      </c>
      <c r="AZ177" s="4">
        <v>8555.0669999999991</v>
      </c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1.2888496702450598</v>
      </c>
      <c r="BM177" s="84">
        <f t="shared" si="515"/>
        <v>1.353473162126777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 : INDEX(U178:AF178,$B$2))</f>
        <v>0</v>
      </c>
      <c r="D178" s="82">
        <f>SUM(AG178                                                 : INDEX(AG178:AR178,$B$2))</f>
        <v>0</v>
      </c>
      <c r="E178" s="82">
        <f>SUM(AS178                                                : INDEX(AS178:BD178,$B$2))</f>
        <v>39801.304400000001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16388.652000000002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7017.8209999999999</v>
      </c>
      <c r="AZ178" s="4">
        <v>9370.8310000000001</v>
      </c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427</v>
      </c>
      <c r="B179" s="3" t="s">
        <v>153</v>
      </c>
      <c r="C179" s="82">
        <f>SUM(U179                                                : INDEX(U179:AF179,$B$2))</f>
        <v>14043.105</v>
      </c>
      <c r="D179" s="82">
        <f>SUM(AG179                                                 : INDEX(AG179:AR179,$B$2))</f>
        <v>70655.551900000035</v>
      </c>
      <c r="E179" s="82">
        <f>SUM(AS179                                                 : INDEX(AS179:BD179,$B$2))</f>
        <v>102072.78190000012</v>
      </c>
      <c r="F179" s="65">
        <f t="shared" si="520"/>
        <v>1.4446533804514812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25967.035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AX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v>11759.278</v>
      </c>
      <c r="AZ179" s="61">
        <v>14207.757</v>
      </c>
      <c r="BA179" s="61"/>
      <c r="BB179" s="61"/>
      <c r="BC179" s="61"/>
      <c r="BD179" s="61"/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1.1783354929126686</v>
      </c>
      <c r="BM179" s="84">
        <f t="shared" ref="BM179:BM180" si="531">IFERROR(AZ179/AN179,"-")</f>
        <v>1.016642699878249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14043.105</v>
      </c>
      <c r="D180" s="83">
        <f t="shared" ref="D180:E180" si="536">SUM(D171:D178)</f>
        <v>70655.55190000002</v>
      </c>
      <c r="E180" s="83">
        <f t="shared" si="536"/>
        <v>141921.94130000012</v>
      </c>
      <c r="F180" s="65">
        <f t="shared" si="520"/>
        <v>2.0086452866558115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42355.687999999995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18777.098999999998</v>
      </c>
      <c r="AZ180" s="4">
        <v>23578.589</v>
      </c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1.8815544802695348</v>
      </c>
      <c r="BM180" s="84">
        <f t="shared" si="531"/>
        <v>1.6871769682068467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  <row r="182" spans="1:69" x14ac:dyDescent="0.25">
      <c r="B182" s="23" t="s">
        <v>923</v>
      </c>
    </row>
    <row r="183" spans="1:69" x14ac:dyDescent="0.25">
      <c r="B183" s="16" t="s">
        <v>58</v>
      </c>
      <c r="AZ183" s="19542">
        <f>AZ49/AZ88</f>
        <v>81.817168831168829</v>
      </c>
    </row>
    <row r="184" spans="1:69" x14ac:dyDescent="0.25">
      <c r="B184" s="22" t="s">
        <v>44</v>
      </c>
      <c r="AZ184" s="19542">
        <f t="shared" ref="AZ184:AZ190" si="537">AZ50/AZ89</f>
        <v>19.585529680365294</v>
      </c>
    </row>
    <row r="185" spans="1:69" x14ac:dyDescent="0.25">
      <c r="B185" s="22" t="s">
        <v>45</v>
      </c>
      <c r="AZ185" s="19542">
        <f t="shared" si="537"/>
        <v>31.424064516129032</v>
      </c>
    </row>
    <row r="186" spans="1:69" x14ac:dyDescent="0.25">
      <c r="B186" s="22" t="s">
        <v>46</v>
      </c>
      <c r="AZ186" s="19542">
        <f t="shared" si="537"/>
        <v>26.255138888888887</v>
      </c>
    </row>
    <row r="187" spans="1:69" x14ac:dyDescent="0.25">
      <c r="B187" s="22" t="s">
        <v>47</v>
      </c>
      <c r="AZ187" s="19542">
        <f t="shared" si="537"/>
        <v>20.604953488372093</v>
      </c>
    </row>
    <row r="188" spans="1:69" x14ac:dyDescent="0.25">
      <c r="B188" s="22" t="s">
        <v>48</v>
      </c>
      <c r="AZ188" s="19542">
        <f t="shared" si="537"/>
        <v>41.435157894736847</v>
      </c>
    </row>
    <row r="189" spans="1:69" x14ac:dyDescent="0.25">
      <c r="B189" s="22" t="s">
        <v>49</v>
      </c>
      <c r="AZ189" s="19542">
        <f t="shared" si="537"/>
        <v>48.16198</v>
      </c>
    </row>
    <row r="190" spans="1:69" x14ac:dyDescent="0.25">
      <c r="B190" s="22" t="s">
        <v>50</v>
      </c>
      <c r="AZ190" s="19542">
        <f t="shared" si="537"/>
        <v>15.402848484848484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J4" activePane="bottomRight" state="frozen"/>
      <selection pane="topRight" activeCell="G1" sqref="G1"/>
      <selection pane="bottomLeft" activeCell="A2" sqref="A2"/>
      <selection pane="bottomRight" activeCell="AM77" sqref="AM77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125" style="60" hidden="1" customWidth="1" outlineLevel="1" collapsed="1"/>
    <col min="7" max="7" width="12.125" style="60" bestFit="1" customWidth="1" collapsed="1"/>
    <col min="8" max="18" width="12.5" style="60" hidden="1" customWidth="1" outlineLevel="1" collapsed="1"/>
    <col min="19" max="19" width="12.5" style="60" customWidth="1" collapsed="1"/>
    <col min="20" max="30" width="12.5" style="60" customWidth="1" outlineLevel="1" collapsed="1"/>
    <col min="31" max="31" width="12.5" style="60" customWidth="1"/>
    <col min="32" max="39" width="12.5" style="60" customWidth="1" collapsed="1"/>
    <col min="40" max="43" width="12.5" style="60" hidden="1" customWidth="1" outlineLevel="1" collapsed="1"/>
    <col min="44" max="44" width="9" style="60" collapsed="1"/>
    <col min="45" max="46" width="14" style="91" customWidth="1" collapsed="1"/>
    <col min="47" max="47" width="9" style="91" collapsed="1"/>
    <col min="48" max="49" width="9.25" style="91" customWidth="1" collapsed="1"/>
    <col min="50" max="16384" width="9" style="60" collapsed="1"/>
  </cols>
  <sheetData>
    <row r="1" spans="1:50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ht="15" x14ac:dyDescent="0.25">
      <c r="A4" s="5169" t="s">
        <v>876</v>
      </c>
      <c r="B4" s="5185" t="s">
        <v>877</v>
      </c>
      <c r="C4" s="5201" t="s">
        <v>33</v>
      </c>
      <c r="D4" s="5217" t="s">
        <v>33</v>
      </c>
      <c r="E4" s="5233" t="s">
        <v>877</v>
      </c>
      <c r="F4" s="5249" t="s">
        <v>33</v>
      </c>
      <c r="G4" s="5265" t="s">
        <v>880</v>
      </c>
      <c r="H4" s="5281">
        <v>1142</v>
      </c>
      <c r="I4" s="5297">
        <v>1203</v>
      </c>
      <c r="J4" s="5313">
        <v>1331</v>
      </c>
      <c r="K4" s="5329">
        <v>1503</v>
      </c>
      <c r="L4" s="5345">
        <v>1459</v>
      </c>
      <c r="M4" s="5361">
        <v>1485</v>
      </c>
      <c r="N4" s="5377">
        <v>1485</v>
      </c>
      <c r="O4" s="5393">
        <v>1572</v>
      </c>
      <c r="P4" s="5409">
        <v>1732</v>
      </c>
      <c r="Q4" s="5425">
        <v>1852</v>
      </c>
      <c r="R4" s="5441">
        <v>2108</v>
      </c>
      <c r="S4" s="5457">
        <v>2192</v>
      </c>
      <c r="T4" s="5473">
        <v>2219</v>
      </c>
      <c r="U4" s="5489">
        <v>2130</v>
      </c>
      <c r="V4" s="5505">
        <v>2259</v>
      </c>
      <c r="W4" s="5521">
        <v>2385</v>
      </c>
      <c r="X4" s="5537">
        <v>2733</v>
      </c>
      <c r="Y4" s="5553">
        <v>3526</v>
      </c>
      <c r="Z4" s="5569">
        <v>3957</v>
      </c>
      <c r="AA4" s="5585">
        <v>4470</v>
      </c>
      <c r="AB4" s="5601">
        <v>5082</v>
      </c>
      <c r="AC4" s="5617">
        <v>5596</v>
      </c>
      <c r="AD4" s="5633">
        <v>6020</v>
      </c>
      <c r="AE4" s="5649">
        <v>6701</v>
      </c>
      <c r="AF4" s="5665">
        <v>6810</v>
      </c>
      <c r="AG4" s="5681">
        <v>6667</v>
      </c>
      <c r="AH4" s="5697">
        <v>6952</v>
      </c>
      <c r="AI4" s="5713">
        <v>7096</v>
      </c>
      <c r="AJ4" s="5729">
        <v>7684</v>
      </c>
      <c r="AK4" s="5745">
        <v>8823</v>
      </c>
      <c r="AL4" s="5761">
        <v>9546</v>
      </c>
      <c r="AM4" s="5777">
        <v>10244</v>
      </c>
      <c r="AS4" s="5793">
        <v>23679</v>
      </c>
      <c r="AT4" s="5809">
        <v>63822</v>
      </c>
      <c r="AU4" s="270"/>
      <c r="AV4" s="7758">
        <f>AM4/AA4</f>
        <v>2.2917225950782996</v>
      </c>
      <c r="AW4" s="7758">
        <f>AT4/AS4</f>
        <v>2.6952996325858356</v>
      </c>
    </row>
    <row r="5" spans="1:50" s="265" customFormat="1" ht="15" x14ac:dyDescent="0.25">
      <c r="A5" s="5170" t="s">
        <v>876</v>
      </c>
      <c r="B5" s="5186" t="s">
        <v>877</v>
      </c>
      <c r="C5" s="5202" t="s">
        <v>33</v>
      </c>
      <c r="D5" s="5218" t="s">
        <v>33</v>
      </c>
      <c r="E5" s="5234" t="s">
        <v>877</v>
      </c>
      <c r="F5" s="5250" t="s">
        <v>33</v>
      </c>
      <c r="G5" s="5266" t="s">
        <v>881</v>
      </c>
      <c r="H5" s="5282">
        <v>0.22942206654991201</v>
      </c>
      <c r="I5" s="5298">
        <v>0.19783873649210301</v>
      </c>
      <c r="J5" s="5314">
        <v>0.25244177310292998</v>
      </c>
      <c r="K5" s="5330">
        <v>0.22887558216899501</v>
      </c>
      <c r="L5" s="5346">
        <v>0.284441398217957</v>
      </c>
      <c r="M5" s="5362">
        <v>0.30505050505050502</v>
      </c>
      <c r="N5" s="5378">
        <v>0.33804713804713798</v>
      </c>
      <c r="O5" s="5394">
        <v>0.261450381679389</v>
      </c>
      <c r="P5" s="5410">
        <v>0.441685912240185</v>
      </c>
      <c r="Q5" s="5426">
        <v>0.34341252699783997</v>
      </c>
      <c r="R5" s="5442">
        <v>0.35815939278937398</v>
      </c>
      <c r="S5" s="5458">
        <v>0.36861313868613099</v>
      </c>
      <c r="T5" s="5474">
        <v>0.178644298345046</v>
      </c>
      <c r="U5" s="5490">
        <v>0.17797194757415499</v>
      </c>
      <c r="V5" s="5506">
        <v>0.298473456368193</v>
      </c>
      <c r="W5" s="5522">
        <v>0.238156761412575</v>
      </c>
      <c r="X5" s="5538">
        <v>0.25908558030480699</v>
      </c>
      <c r="Y5" s="5554">
        <v>0.34030995366672001</v>
      </c>
      <c r="Z5" s="5570">
        <v>0.222103434451423</v>
      </c>
      <c r="AA5" s="5586">
        <v>0.22688975910763001</v>
      </c>
      <c r="AB5" s="5602">
        <v>0.25188442211055301</v>
      </c>
      <c r="AC5" s="5618">
        <v>0.18542798276830899</v>
      </c>
      <c r="AD5" s="5634">
        <v>0.166150137741047</v>
      </c>
      <c r="AE5" s="5650">
        <v>0.266960144642717</v>
      </c>
      <c r="AF5" s="5666">
        <v>9.7846199393087113E-2</v>
      </c>
      <c r="AG5" s="5682">
        <v>0.136528901090747</v>
      </c>
      <c r="AH5" s="5698">
        <v>0.20923593618807701</v>
      </c>
      <c r="AI5" s="5714">
        <v>0.25467139999999999</v>
      </c>
      <c r="AJ5" s="5730">
        <v>0.18572305</v>
      </c>
      <c r="AK5" s="5746">
        <v>0.24457518</v>
      </c>
      <c r="AL5" s="5762">
        <v>0.16884661000000001</v>
      </c>
      <c r="AM5" s="5778">
        <v>0.18749415999999999</v>
      </c>
      <c r="AS5" s="5794">
        <v>1.941635191230549</v>
      </c>
      <c r="AT5" s="5810">
        <v>1.484921436671911</v>
      </c>
      <c r="AU5" s="270"/>
      <c r="AV5" s="7758">
        <f t="shared" ref="AV5:AV27" si="0">AM5/AA5</f>
        <v>0.82636678154811793</v>
      </c>
      <c r="AW5" s="7758">
        <f t="shared" ref="AW5:AW27" si="1">AT5/AS5</f>
        <v>0.76477880261884479</v>
      </c>
    </row>
    <row r="6" spans="1:50" s="265" customFormat="1" ht="15" x14ac:dyDescent="0.25">
      <c r="A6" s="5171" t="s">
        <v>876</v>
      </c>
      <c r="B6" s="5187" t="s">
        <v>877</v>
      </c>
      <c r="C6" s="5203" t="s">
        <v>33</v>
      </c>
      <c r="D6" s="5219" t="s">
        <v>33</v>
      </c>
      <c r="E6" s="5235" t="s">
        <v>877</v>
      </c>
      <c r="F6" s="5251" t="s">
        <v>33</v>
      </c>
      <c r="G6" s="5267" t="s">
        <v>882</v>
      </c>
      <c r="H6" s="5283">
        <v>262</v>
      </c>
      <c r="I6" s="5299">
        <v>238</v>
      </c>
      <c r="J6" s="5315">
        <v>336</v>
      </c>
      <c r="K6" s="5331">
        <v>344</v>
      </c>
      <c r="L6" s="5347">
        <v>415</v>
      </c>
      <c r="M6" s="5363">
        <v>453</v>
      </c>
      <c r="N6" s="5379">
        <v>502</v>
      </c>
      <c r="O6" s="5395">
        <v>411</v>
      </c>
      <c r="P6" s="5411">
        <v>765</v>
      </c>
      <c r="Q6" s="5427">
        <v>636</v>
      </c>
      <c r="R6" s="5443">
        <v>755</v>
      </c>
      <c r="S6" s="5459">
        <v>808</v>
      </c>
      <c r="T6" s="5475">
        <v>394</v>
      </c>
      <c r="U6" s="5491">
        <v>387</v>
      </c>
      <c r="V6" s="5507">
        <v>655</v>
      </c>
      <c r="W6" s="5523">
        <v>553</v>
      </c>
      <c r="X6" s="5539">
        <v>663</v>
      </c>
      <c r="Y6" s="5555">
        <v>1065</v>
      </c>
      <c r="Z6" s="5571">
        <v>831</v>
      </c>
      <c r="AA6" s="5587">
        <v>956</v>
      </c>
      <c r="AB6" s="5603">
        <v>1203</v>
      </c>
      <c r="AC6" s="5619">
        <v>990</v>
      </c>
      <c r="AD6" s="5635">
        <v>965</v>
      </c>
      <c r="AE6" s="5651">
        <v>1698</v>
      </c>
      <c r="AF6" s="5667">
        <v>661</v>
      </c>
      <c r="AG6" s="5683">
        <v>987</v>
      </c>
      <c r="AH6" s="5699">
        <v>1291</v>
      </c>
      <c r="AI6" s="5715">
        <v>1213</v>
      </c>
      <c r="AJ6" s="5731">
        <v>908</v>
      </c>
      <c r="AK6" s="5747">
        <v>1268</v>
      </c>
      <c r="AL6" s="5763">
        <v>923</v>
      </c>
      <c r="AM6" s="5779">
        <v>1003</v>
      </c>
      <c r="AS6" s="5795">
        <v>5504</v>
      </c>
      <c r="AT6" s="5811">
        <v>8254</v>
      </c>
      <c r="AU6" s="270"/>
      <c r="AV6" s="7758">
        <f t="shared" si="0"/>
        <v>1.0491631799163179</v>
      </c>
      <c r="AW6" s="7758">
        <f t="shared" si="1"/>
        <v>1.4996366279069768</v>
      </c>
    </row>
    <row r="7" spans="1:50" s="265" customFormat="1" ht="15" x14ac:dyDescent="0.25">
      <c r="A7" s="5172" t="s">
        <v>876</v>
      </c>
      <c r="B7" s="5188" t="s">
        <v>877</v>
      </c>
      <c r="C7" s="5204" t="s">
        <v>33</v>
      </c>
      <c r="D7" s="5220" t="s">
        <v>33</v>
      </c>
      <c r="E7" s="5236" t="s">
        <v>877</v>
      </c>
      <c r="F7" s="5252" t="s">
        <v>33</v>
      </c>
      <c r="G7" s="5268" t="s">
        <v>84</v>
      </c>
      <c r="H7" s="5284">
        <v>1.30534351145038</v>
      </c>
      <c r="I7" s="5300">
        <v>1.1848739495798299</v>
      </c>
      <c r="J7" s="5316">
        <v>1.4464285714285701</v>
      </c>
      <c r="K7" s="5332">
        <v>1.4302325581395301</v>
      </c>
      <c r="L7" s="5348">
        <v>1.25060240963855</v>
      </c>
      <c r="M7" s="5364">
        <v>1.27593818984547</v>
      </c>
      <c r="N7" s="5380">
        <v>1.4541832669322701</v>
      </c>
      <c r="O7" s="5396">
        <v>1.1751824817518199</v>
      </c>
      <c r="P7" s="5412">
        <v>1.4457516339869301</v>
      </c>
      <c r="Q7" s="5428">
        <v>1.28459119496855</v>
      </c>
      <c r="R7" s="5444">
        <v>1.90066225165563</v>
      </c>
      <c r="S7" s="5460">
        <v>1.7685643564356399</v>
      </c>
      <c r="T7" s="5476">
        <v>1.1878172588832501</v>
      </c>
      <c r="U7" s="5492">
        <v>1.24806201550388</v>
      </c>
      <c r="V7" s="5508">
        <v>1.6473282442748101</v>
      </c>
      <c r="W7" s="5524">
        <v>1.25858951175407</v>
      </c>
      <c r="X7" s="5540">
        <v>1.44343891402715</v>
      </c>
      <c r="Y7" s="5556">
        <v>1.6525821596244099</v>
      </c>
      <c r="Z7" s="5572">
        <v>1.3068592057761701</v>
      </c>
      <c r="AA7" s="5588">
        <v>1.38179916317992</v>
      </c>
      <c r="AB7" s="5604">
        <v>1.6891105569409799</v>
      </c>
      <c r="AC7" s="5620">
        <v>1.4686868686868699</v>
      </c>
      <c r="AD7" s="5636">
        <v>1.69533678756477</v>
      </c>
      <c r="AE7" s="5652">
        <v>1.8898704358068299</v>
      </c>
      <c r="AF7" s="5668">
        <v>1.3797276853252647</v>
      </c>
      <c r="AG7" s="5684">
        <v>1.42350557244174</v>
      </c>
      <c r="AH7" s="5700">
        <v>1.62277304415182</v>
      </c>
      <c r="AI7" s="5716">
        <v>1.5457540000000001</v>
      </c>
      <c r="AJ7" s="5732">
        <v>1.6442730000000001</v>
      </c>
      <c r="AK7" s="5748">
        <v>1.4976339999999999</v>
      </c>
      <c r="AL7" s="5764">
        <v>1.621885</v>
      </c>
      <c r="AM7" s="5780">
        <v>1.544367</v>
      </c>
      <c r="AS7" s="5796">
        <v>11.12647647302366</v>
      </c>
      <c r="AT7" s="5812">
        <v>12.279919301918826</v>
      </c>
      <c r="AU7" s="270"/>
      <c r="AV7" s="7758">
        <f t="shared" si="0"/>
        <v>1.1176493959121847</v>
      </c>
      <c r="AW7" s="7758">
        <f t="shared" si="1"/>
        <v>1.1036664960099192</v>
      </c>
    </row>
    <row r="8" spans="1:50" s="265" customFormat="1" ht="15" x14ac:dyDescent="0.25">
      <c r="A8" s="5173" t="s">
        <v>876</v>
      </c>
      <c r="B8" s="5189" t="s">
        <v>877</v>
      </c>
      <c r="C8" s="5205" t="s">
        <v>33</v>
      </c>
      <c r="D8" s="5221" t="s">
        <v>33</v>
      </c>
      <c r="E8" s="5237" t="s">
        <v>877</v>
      </c>
      <c r="F8" s="5253" t="s">
        <v>33</v>
      </c>
      <c r="G8" s="5269" t="s">
        <v>70</v>
      </c>
      <c r="H8" s="5285">
        <v>15.1701140350877</v>
      </c>
      <c r="I8" s="5301">
        <v>14.523329787233999</v>
      </c>
      <c r="J8" s="5317">
        <v>16.740621399177002</v>
      </c>
      <c r="K8" s="5333">
        <v>19.961979674796702</v>
      </c>
      <c r="L8" s="5349">
        <v>13.9280905587669</v>
      </c>
      <c r="M8" s="5365">
        <v>14.625157439446401</v>
      </c>
      <c r="N8" s="5381">
        <v>17.284042465753402</v>
      </c>
      <c r="O8" s="5397">
        <v>13.970966873706001</v>
      </c>
      <c r="P8" s="5413">
        <v>15.2970587703436</v>
      </c>
      <c r="Q8" s="5429">
        <v>14.5946217870257</v>
      </c>
      <c r="R8" s="5445">
        <v>14.723215331010501</v>
      </c>
      <c r="S8" s="5461">
        <v>16.834790062981099</v>
      </c>
      <c r="T8" s="5477">
        <v>14.4781239316239</v>
      </c>
      <c r="U8" s="5493">
        <v>14.4386708074534</v>
      </c>
      <c r="V8" s="5509">
        <v>15.1595579240037</v>
      </c>
      <c r="W8" s="5525">
        <v>18.039591954022999</v>
      </c>
      <c r="X8" s="5541">
        <v>15.1304106583072</v>
      </c>
      <c r="Y8" s="5557">
        <v>14.0327045454546</v>
      </c>
      <c r="Z8" s="5573">
        <v>14.5879373848987</v>
      </c>
      <c r="AA8" s="5589">
        <v>13.4773171839516</v>
      </c>
      <c r="AB8" s="5605">
        <v>14.1894153543307</v>
      </c>
      <c r="AC8" s="5621">
        <v>14.9636843191197</v>
      </c>
      <c r="AD8" s="5637">
        <v>14.2990605134475</v>
      </c>
      <c r="AE8" s="5653">
        <v>15.985946400748</v>
      </c>
      <c r="AF8" s="5669">
        <v>14.10147587719298</v>
      </c>
      <c r="AG8" s="5685">
        <v>14.230455516014199</v>
      </c>
      <c r="AH8" s="5701">
        <v>14.2166205250597</v>
      </c>
      <c r="AI8" s="5717">
        <v>14.26272</v>
      </c>
      <c r="AJ8" s="5733">
        <v>14.70492</v>
      </c>
      <c r="AK8" s="5749">
        <v>14.40817</v>
      </c>
      <c r="AL8" s="5765">
        <v>14.863860000000001</v>
      </c>
      <c r="AM8" s="5781">
        <v>14.63306</v>
      </c>
      <c r="AS8" s="5797">
        <v>119.3443143897161</v>
      </c>
      <c r="AT8" s="5813">
        <v>115.42128191826689</v>
      </c>
      <c r="AU8" s="270"/>
      <c r="AV8" s="7758">
        <f t="shared" si="0"/>
        <v>1.085754664691325</v>
      </c>
      <c r="AW8" s="7758">
        <f t="shared" si="1"/>
        <v>0.96712845105767964</v>
      </c>
    </row>
    <row r="9" spans="1:50" s="265" customFormat="1" ht="15" x14ac:dyDescent="0.25">
      <c r="A9" s="5174" t="s">
        <v>876</v>
      </c>
      <c r="B9" s="5190" t="s">
        <v>877</v>
      </c>
      <c r="C9" s="5206" t="s">
        <v>33</v>
      </c>
      <c r="D9" s="5222" t="s">
        <v>33</v>
      </c>
      <c r="E9" s="5238" t="s">
        <v>877</v>
      </c>
      <c r="F9" s="5254" t="s">
        <v>33</v>
      </c>
      <c r="G9" s="5270" t="s">
        <v>211</v>
      </c>
      <c r="H9" s="5286">
        <v>5188.1790000000001</v>
      </c>
      <c r="I9" s="5302">
        <v>4095.5790000000002</v>
      </c>
      <c r="J9" s="5318">
        <v>8135.942</v>
      </c>
      <c r="K9" s="5334">
        <v>9821.2939999999999</v>
      </c>
      <c r="L9" s="5350">
        <v>7228.6790000000001</v>
      </c>
      <c r="M9" s="5366">
        <v>8453.3410000000003</v>
      </c>
      <c r="N9" s="5382">
        <v>12617.351000000001</v>
      </c>
      <c r="O9" s="5398">
        <v>6747.9769999999999</v>
      </c>
      <c r="P9" s="5414">
        <v>16918.546999999999</v>
      </c>
      <c r="Q9" s="5430">
        <v>11923.806</v>
      </c>
      <c r="R9" s="5446">
        <v>21127.813999999998</v>
      </c>
      <c r="S9" s="5462">
        <v>24056.915000000001</v>
      </c>
      <c r="T9" s="5478">
        <v>6775.7619999999997</v>
      </c>
      <c r="U9" s="5494">
        <v>6973.8779999999997</v>
      </c>
      <c r="V9" s="5510">
        <v>16357.163</v>
      </c>
      <c r="W9" s="5526">
        <v>12555.556</v>
      </c>
      <c r="X9" s="5542">
        <v>14479.803</v>
      </c>
      <c r="Y9" s="5558">
        <v>24697.5600000001</v>
      </c>
      <c r="Z9" s="5574">
        <v>15842.5</v>
      </c>
      <c r="AA9" s="5590">
        <v>17803.536</v>
      </c>
      <c r="AB9" s="5606">
        <v>28832.892000000102</v>
      </c>
      <c r="AC9" s="5622">
        <v>21757.197</v>
      </c>
      <c r="AD9" s="5638">
        <v>23393.263000000101</v>
      </c>
      <c r="AE9" s="5654">
        <v>51298.902000000198</v>
      </c>
      <c r="AF9" s="5670">
        <v>12860.545999999998</v>
      </c>
      <c r="AG9" s="5686">
        <v>19993.79</v>
      </c>
      <c r="AH9" s="5702">
        <v>29783.82</v>
      </c>
      <c r="AI9" s="5718">
        <v>26742.6</v>
      </c>
      <c r="AJ9" s="5734">
        <v>21954.45</v>
      </c>
      <c r="AK9" s="5750">
        <v>27361.119999999999</v>
      </c>
      <c r="AL9" s="5766">
        <v>22251.200000000001</v>
      </c>
      <c r="AM9" s="5782">
        <v>22666.606</v>
      </c>
      <c r="AS9" s="5798">
        <v>115485.7580000001</v>
      </c>
      <c r="AT9" s="5814">
        <v>183614.13199999998</v>
      </c>
      <c r="AU9" s="270"/>
      <c r="AV9" s="7758">
        <f t="shared" si="0"/>
        <v>1.2731519176864641</v>
      </c>
      <c r="AW9" s="7758">
        <f t="shared" si="1"/>
        <v>1.5899287945098808</v>
      </c>
    </row>
    <row r="10" spans="1:50" s="265" customFormat="1" ht="15" x14ac:dyDescent="0.25">
      <c r="A10" s="5175" t="s">
        <v>876</v>
      </c>
      <c r="B10" s="5191" t="s">
        <v>877</v>
      </c>
      <c r="C10" s="5207" t="s">
        <v>33</v>
      </c>
      <c r="D10" s="5223" t="s">
        <v>33</v>
      </c>
      <c r="E10" s="5239" t="s">
        <v>877</v>
      </c>
      <c r="F10" s="5255" t="s">
        <v>33</v>
      </c>
      <c r="G10" s="5271" t="s">
        <v>883</v>
      </c>
      <c r="H10" s="5287">
        <v>342</v>
      </c>
      <c r="I10" s="5303">
        <v>282</v>
      </c>
      <c r="J10" s="5319">
        <v>486</v>
      </c>
      <c r="K10" s="5335">
        <v>492</v>
      </c>
      <c r="L10" s="5351">
        <v>519</v>
      </c>
      <c r="M10" s="5367">
        <v>578</v>
      </c>
      <c r="N10" s="5383">
        <v>730</v>
      </c>
      <c r="O10" s="5399">
        <v>483</v>
      </c>
      <c r="P10" s="5415">
        <v>1106</v>
      </c>
      <c r="Q10" s="5431">
        <v>817</v>
      </c>
      <c r="R10" s="5447">
        <v>1435</v>
      </c>
      <c r="S10" s="5463">
        <v>1429</v>
      </c>
      <c r="T10" s="5479">
        <v>468</v>
      </c>
      <c r="U10" s="5495">
        <v>483</v>
      </c>
      <c r="V10" s="5511">
        <v>1079</v>
      </c>
      <c r="W10" s="5527">
        <v>696</v>
      </c>
      <c r="X10" s="5543">
        <v>957</v>
      </c>
      <c r="Y10" s="5559">
        <v>1760</v>
      </c>
      <c r="Z10" s="5575">
        <v>1086</v>
      </c>
      <c r="AA10" s="5591">
        <v>1321</v>
      </c>
      <c r="AB10" s="5607">
        <v>2032</v>
      </c>
      <c r="AC10" s="5623">
        <v>1454</v>
      </c>
      <c r="AD10" s="5639">
        <v>1636</v>
      </c>
      <c r="AE10" s="5655">
        <v>3209</v>
      </c>
      <c r="AF10" s="5671">
        <v>912</v>
      </c>
      <c r="AG10" s="5687">
        <v>1405</v>
      </c>
      <c r="AH10" s="5703">
        <v>2095</v>
      </c>
      <c r="AI10" s="5719">
        <v>1875</v>
      </c>
      <c r="AJ10" s="5735">
        <v>1493</v>
      </c>
      <c r="AK10" s="5751">
        <v>1899</v>
      </c>
      <c r="AL10" s="5767">
        <v>1497</v>
      </c>
      <c r="AM10" s="5783">
        <v>1549</v>
      </c>
      <c r="AS10" s="5799">
        <v>7850</v>
      </c>
      <c r="AT10" s="5815">
        <v>12725</v>
      </c>
      <c r="AU10" s="270"/>
      <c r="AV10" s="7758">
        <f t="shared" si="0"/>
        <v>1.1725965177895534</v>
      </c>
      <c r="AW10" s="7758">
        <f t="shared" si="1"/>
        <v>1.6210191082802548</v>
      </c>
    </row>
    <row r="11" spans="1:50" s="265" customFormat="1" ht="15" x14ac:dyDescent="0.25">
      <c r="A11" s="5176" t="s">
        <v>876</v>
      </c>
      <c r="B11" s="5192" t="s">
        <v>877</v>
      </c>
      <c r="C11" s="5208" t="s">
        <v>33</v>
      </c>
      <c r="D11" s="5224" t="s">
        <v>33</v>
      </c>
      <c r="E11" s="5240" t="s">
        <v>877</v>
      </c>
      <c r="F11" s="5256" t="s">
        <v>33</v>
      </c>
      <c r="G11" s="5272" t="s">
        <v>884</v>
      </c>
      <c r="H11" s="5288">
        <v>262</v>
      </c>
      <c r="I11" s="5304">
        <v>238</v>
      </c>
      <c r="J11" s="5320">
        <v>336</v>
      </c>
      <c r="K11" s="5336">
        <v>344</v>
      </c>
      <c r="L11" s="5352">
        <v>415</v>
      </c>
      <c r="M11" s="5368">
        <v>453</v>
      </c>
      <c r="N11" s="5384">
        <v>502</v>
      </c>
      <c r="O11" s="5400">
        <v>411</v>
      </c>
      <c r="P11" s="5416">
        <v>765</v>
      </c>
      <c r="Q11" s="5432">
        <v>636</v>
      </c>
      <c r="R11" s="5448">
        <v>755</v>
      </c>
      <c r="S11" s="5464">
        <v>808</v>
      </c>
      <c r="T11" s="5480">
        <v>394</v>
      </c>
      <c r="U11" s="5496">
        <v>387</v>
      </c>
      <c r="V11" s="5512">
        <v>655</v>
      </c>
      <c r="W11" s="5528">
        <v>553</v>
      </c>
      <c r="X11" s="5544">
        <v>663</v>
      </c>
      <c r="Y11" s="5560">
        <v>1065</v>
      </c>
      <c r="Z11" s="5576">
        <v>831</v>
      </c>
      <c r="AA11" s="5592">
        <v>956</v>
      </c>
      <c r="AB11" s="5608">
        <v>1203</v>
      </c>
      <c r="AC11" s="5624">
        <v>990</v>
      </c>
      <c r="AD11" s="5640">
        <v>965</v>
      </c>
      <c r="AE11" s="5656">
        <v>1698</v>
      </c>
      <c r="AF11" s="5672">
        <v>661</v>
      </c>
      <c r="AG11" s="5688">
        <v>920</v>
      </c>
      <c r="AH11" s="5704">
        <v>1246</v>
      </c>
      <c r="AI11" s="5720">
        <v>1098</v>
      </c>
      <c r="AJ11" s="5736">
        <v>864</v>
      </c>
      <c r="AK11" s="5752">
        <v>1226</v>
      </c>
      <c r="AL11" s="5768">
        <v>891</v>
      </c>
      <c r="AM11" s="5784">
        <v>954</v>
      </c>
      <c r="AS11" s="5800">
        <v>5504</v>
      </c>
      <c r="AT11" s="5816">
        <v>7860</v>
      </c>
      <c r="AU11" s="270"/>
      <c r="AV11" s="7758">
        <f t="shared" si="0"/>
        <v>0.997907949790795</v>
      </c>
      <c r="AW11" s="7758">
        <f t="shared" si="1"/>
        <v>1.4280523255813953</v>
      </c>
    </row>
    <row r="12" spans="1:50" s="265" customFormat="1" ht="15" x14ac:dyDescent="0.25">
      <c r="A12" s="5177" t="s">
        <v>876</v>
      </c>
      <c r="B12" s="5193" t="s">
        <v>878</v>
      </c>
      <c r="C12" s="5209" t="s">
        <v>33</v>
      </c>
      <c r="D12" s="5225" t="s">
        <v>33</v>
      </c>
      <c r="E12" s="5241" t="s">
        <v>878</v>
      </c>
      <c r="F12" s="5257" t="s">
        <v>33</v>
      </c>
      <c r="G12" s="5273" t="s">
        <v>880</v>
      </c>
      <c r="H12" s="5289">
        <v>1354</v>
      </c>
      <c r="I12" s="5305">
        <v>1383</v>
      </c>
      <c r="J12" s="5321">
        <v>1476</v>
      </c>
      <c r="K12" s="5337">
        <v>1632</v>
      </c>
      <c r="L12" s="5353">
        <v>1590</v>
      </c>
      <c r="M12" s="5369">
        <v>1621</v>
      </c>
      <c r="N12" s="5385">
        <v>1650</v>
      </c>
      <c r="O12" s="5401">
        <v>1751</v>
      </c>
      <c r="P12" s="5417">
        <v>1734</v>
      </c>
      <c r="Q12" s="5433">
        <v>1802</v>
      </c>
      <c r="R12" s="5449">
        <v>1897</v>
      </c>
      <c r="S12" s="5465">
        <v>1928</v>
      </c>
      <c r="T12" s="5481">
        <v>1939</v>
      </c>
      <c r="U12" s="5497">
        <v>1938</v>
      </c>
      <c r="V12" s="5513">
        <v>2068</v>
      </c>
      <c r="W12" s="5529">
        <v>2121</v>
      </c>
      <c r="X12" s="5545">
        <v>2197</v>
      </c>
      <c r="Y12" s="5561">
        <v>2295</v>
      </c>
      <c r="Z12" s="5577">
        <v>2378</v>
      </c>
      <c r="AA12" s="5593">
        <v>2500</v>
      </c>
      <c r="AB12" s="5609">
        <v>2624</v>
      </c>
      <c r="AC12" s="5625">
        <v>2812</v>
      </c>
      <c r="AD12" s="5641">
        <v>3031</v>
      </c>
      <c r="AE12" s="5657">
        <v>3144</v>
      </c>
      <c r="AF12" s="5673">
        <v>3220</v>
      </c>
      <c r="AG12" s="5689">
        <v>3363</v>
      </c>
      <c r="AH12" s="5705">
        <v>3436</v>
      </c>
      <c r="AI12" s="5721">
        <v>3457</v>
      </c>
      <c r="AJ12" s="5737">
        <v>3737</v>
      </c>
      <c r="AK12" s="5753">
        <v>4041</v>
      </c>
      <c r="AL12" s="5769">
        <v>4171</v>
      </c>
      <c r="AM12" s="5785">
        <v>4466</v>
      </c>
      <c r="AS12" s="5801">
        <v>17436</v>
      </c>
      <c r="AT12" s="5817">
        <v>29891</v>
      </c>
      <c r="AU12" s="270"/>
      <c r="AV12" s="7758">
        <f t="shared" si="0"/>
        <v>1.7864</v>
      </c>
      <c r="AW12" s="7758">
        <f t="shared" si="1"/>
        <v>1.7143266804312915</v>
      </c>
    </row>
    <row r="13" spans="1:50" s="265" customFormat="1" ht="15" x14ac:dyDescent="0.25">
      <c r="A13" s="5178" t="s">
        <v>876</v>
      </c>
      <c r="B13" s="5194" t="s">
        <v>878</v>
      </c>
      <c r="C13" s="5210" t="s">
        <v>33</v>
      </c>
      <c r="D13" s="5226" t="s">
        <v>33</v>
      </c>
      <c r="E13" s="5242" t="s">
        <v>878</v>
      </c>
      <c r="F13" s="5258" t="s">
        <v>33</v>
      </c>
      <c r="G13" s="5274" t="s">
        <v>881</v>
      </c>
      <c r="H13" s="5290">
        <v>0.217872968980798</v>
      </c>
      <c r="I13" s="5306">
        <v>0.16413593637021001</v>
      </c>
      <c r="J13" s="5322">
        <v>0.207598371777476</v>
      </c>
      <c r="K13" s="5338">
        <v>0.245398773006135</v>
      </c>
      <c r="L13" s="5354">
        <v>0.29363579080025198</v>
      </c>
      <c r="M13" s="5370">
        <v>0.337252475247525</v>
      </c>
      <c r="N13" s="5386">
        <v>0.31425091352009699</v>
      </c>
      <c r="O13" s="5402">
        <v>0.241537578886976</v>
      </c>
      <c r="P13" s="5418">
        <v>0.34644303065355703</v>
      </c>
      <c r="Q13" s="5434">
        <v>0.27474972191323699</v>
      </c>
      <c r="R13" s="5450">
        <v>0.32241014799154299</v>
      </c>
      <c r="S13" s="5466">
        <v>0.39480519480519499</v>
      </c>
      <c r="T13" s="5482">
        <v>0.12480580010357301</v>
      </c>
      <c r="U13" s="5498">
        <v>0.12028910686628801</v>
      </c>
      <c r="V13" s="5514">
        <v>0.23026973026972999</v>
      </c>
      <c r="W13" s="5530">
        <v>0.20348698352042</v>
      </c>
      <c r="X13" s="5546">
        <v>0.196895992587445</v>
      </c>
      <c r="Y13" s="5562">
        <v>0.25924276169264998</v>
      </c>
      <c r="Z13" s="5578">
        <v>0.20509526867908401</v>
      </c>
      <c r="AA13" s="5594">
        <v>0.190241902419024</v>
      </c>
      <c r="AB13" s="5610">
        <v>0.20725995316159301</v>
      </c>
      <c r="AC13" s="5626">
        <v>0.17512877115526099</v>
      </c>
      <c r="AD13" s="5642">
        <v>0.19647441382851299</v>
      </c>
      <c r="AE13" s="5658">
        <v>0.26623481781376501</v>
      </c>
      <c r="AF13" s="5674">
        <v>0.11313639220615965</v>
      </c>
      <c r="AG13" s="5690">
        <v>0.18049792531120301</v>
      </c>
      <c r="AH13" s="5706">
        <v>0.26245586504511598</v>
      </c>
      <c r="AI13" s="5722">
        <v>0.26655200000000001</v>
      </c>
      <c r="AJ13" s="5738">
        <v>0.26341258000000001</v>
      </c>
      <c r="AK13" s="5754">
        <v>0.27837170999999999</v>
      </c>
      <c r="AL13" s="5770">
        <v>0.23294508999999999</v>
      </c>
      <c r="AM13" s="5786">
        <v>0.28513403999999998</v>
      </c>
      <c r="AS13" s="5802">
        <v>1.530327546138214</v>
      </c>
      <c r="AT13" s="5818">
        <v>1.8825056025624787</v>
      </c>
      <c r="AU13" s="270"/>
      <c r="AV13" s="7758">
        <f t="shared" si="0"/>
        <v>1.4987972490517256</v>
      </c>
      <c r="AW13" s="7758">
        <f t="shared" si="1"/>
        <v>1.2301324689037894</v>
      </c>
    </row>
    <row r="14" spans="1:50" s="265" customFormat="1" ht="15" x14ac:dyDescent="0.25">
      <c r="A14" s="5179" t="s">
        <v>876</v>
      </c>
      <c r="B14" s="5195" t="s">
        <v>878</v>
      </c>
      <c r="C14" s="5211" t="s">
        <v>33</v>
      </c>
      <c r="D14" s="5227" t="s">
        <v>33</v>
      </c>
      <c r="E14" s="5243" t="s">
        <v>878</v>
      </c>
      <c r="F14" s="5259" t="s">
        <v>33</v>
      </c>
      <c r="G14" s="5275" t="s">
        <v>882</v>
      </c>
      <c r="H14" s="5291">
        <v>295</v>
      </c>
      <c r="I14" s="5307">
        <v>227</v>
      </c>
      <c r="J14" s="5323">
        <v>306</v>
      </c>
      <c r="K14" s="5339">
        <v>400</v>
      </c>
      <c r="L14" s="5355">
        <v>466</v>
      </c>
      <c r="M14" s="5371">
        <v>545</v>
      </c>
      <c r="N14" s="5387">
        <v>516</v>
      </c>
      <c r="O14" s="5403">
        <v>421</v>
      </c>
      <c r="P14" s="5419">
        <v>599</v>
      </c>
      <c r="Q14" s="5435">
        <v>494</v>
      </c>
      <c r="R14" s="5451">
        <v>610</v>
      </c>
      <c r="S14" s="5467">
        <v>760</v>
      </c>
      <c r="T14" s="5483">
        <v>241</v>
      </c>
      <c r="U14" s="5499">
        <v>233</v>
      </c>
      <c r="V14" s="5515">
        <v>461</v>
      </c>
      <c r="W14" s="5531">
        <v>426</v>
      </c>
      <c r="X14" s="5547">
        <v>425</v>
      </c>
      <c r="Y14" s="5563">
        <v>582</v>
      </c>
      <c r="Z14" s="5579">
        <v>479</v>
      </c>
      <c r="AA14" s="5595">
        <v>464</v>
      </c>
      <c r="AB14" s="5611">
        <v>531</v>
      </c>
      <c r="AC14" s="5627">
        <v>476</v>
      </c>
      <c r="AD14" s="5643">
        <v>574</v>
      </c>
      <c r="AE14" s="5659">
        <v>822</v>
      </c>
      <c r="AF14" s="5675">
        <v>360</v>
      </c>
      <c r="AG14" s="5691">
        <v>553</v>
      </c>
      <c r="AH14" s="5707">
        <v>700</v>
      </c>
      <c r="AI14" s="5723">
        <v>620</v>
      </c>
      <c r="AJ14" s="5739">
        <v>626</v>
      </c>
      <c r="AK14" s="5755">
        <v>677</v>
      </c>
      <c r="AL14" s="5771">
        <v>560</v>
      </c>
      <c r="AM14" s="5787">
        <v>702</v>
      </c>
      <c r="AS14" s="5803">
        <v>3311</v>
      </c>
      <c r="AT14" s="5819">
        <v>4798</v>
      </c>
      <c r="AU14" s="270"/>
      <c r="AV14" s="7758">
        <f t="shared" si="0"/>
        <v>1.5129310344827587</v>
      </c>
      <c r="AW14" s="7758">
        <f t="shared" si="1"/>
        <v>1.4491090305043794</v>
      </c>
    </row>
    <row r="15" spans="1:50" s="265" customFormat="1" ht="15" x14ac:dyDescent="0.25">
      <c r="A15" s="5180" t="s">
        <v>876</v>
      </c>
      <c r="B15" s="5196" t="s">
        <v>878</v>
      </c>
      <c r="C15" s="5212" t="s">
        <v>33</v>
      </c>
      <c r="D15" s="5228" t="s">
        <v>33</v>
      </c>
      <c r="E15" s="5244" t="s">
        <v>878</v>
      </c>
      <c r="F15" s="5260" t="s">
        <v>33</v>
      </c>
      <c r="G15" s="5276" t="s">
        <v>84</v>
      </c>
      <c r="H15" s="5292">
        <v>1.2644067796610201</v>
      </c>
      <c r="I15" s="5308">
        <v>1.3964757709251101</v>
      </c>
      <c r="J15" s="5324">
        <v>1.68300653594771</v>
      </c>
      <c r="K15" s="5340">
        <v>1.645</v>
      </c>
      <c r="L15" s="5356">
        <v>1.3819742489270399</v>
      </c>
      <c r="M15" s="5372">
        <v>1.47889908256881</v>
      </c>
      <c r="N15" s="5388">
        <v>1.51356589147287</v>
      </c>
      <c r="O15" s="5404">
        <v>1.40855106888361</v>
      </c>
      <c r="P15" s="5420">
        <v>1.5843071786310501</v>
      </c>
      <c r="Q15" s="5436">
        <v>1.5344129554655901</v>
      </c>
      <c r="R15" s="5452">
        <v>1.97868852459016</v>
      </c>
      <c r="S15" s="5468">
        <v>2.11578947368421</v>
      </c>
      <c r="T15" s="5484">
        <v>1.44813278008299</v>
      </c>
      <c r="U15" s="5500">
        <v>1.4334763948497899</v>
      </c>
      <c r="V15" s="5516">
        <v>1.8980477223427299</v>
      </c>
      <c r="W15" s="5532">
        <v>1.89906103286385</v>
      </c>
      <c r="X15" s="5548">
        <v>1.5811764705882401</v>
      </c>
      <c r="Y15" s="5564">
        <v>1.7663230240549801</v>
      </c>
      <c r="Z15" s="5580">
        <v>1.6555323590814199</v>
      </c>
      <c r="AA15" s="5596">
        <v>1.66163793103448</v>
      </c>
      <c r="AB15" s="5612">
        <v>2.0998116760828598</v>
      </c>
      <c r="AC15" s="5628">
        <v>1.77310924369748</v>
      </c>
      <c r="AD15" s="5644">
        <v>2.23344947735192</v>
      </c>
      <c r="AE15" s="5660">
        <v>2.30413625304136</v>
      </c>
      <c r="AF15" s="5676">
        <v>1.9166666666666667</v>
      </c>
      <c r="AG15" s="5692">
        <v>1.6600361663652801</v>
      </c>
      <c r="AH15" s="5708">
        <v>2.04</v>
      </c>
      <c r="AI15" s="5724">
        <v>2.0306449999999998</v>
      </c>
      <c r="AJ15" s="5740">
        <v>3.0591050000000002</v>
      </c>
      <c r="AK15" s="5756">
        <v>2.4017729999999999</v>
      </c>
      <c r="AL15" s="5772">
        <v>2.0910709999999999</v>
      </c>
      <c r="AM15" s="5788">
        <v>1.935897</v>
      </c>
      <c r="AS15" s="5804">
        <v>13.34338771489848</v>
      </c>
      <c r="AT15" s="5820">
        <v>17.135193833031948</v>
      </c>
      <c r="AU15" s="270"/>
      <c r="AV15" s="7758">
        <f t="shared" si="0"/>
        <v>1.165053447470819</v>
      </c>
      <c r="AW15" s="7758">
        <f t="shared" si="1"/>
        <v>1.2841711714559376</v>
      </c>
    </row>
    <row r="16" spans="1:50" s="265" customFormat="1" ht="15" x14ac:dyDescent="0.25">
      <c r="A16" s="5181" t="s">
        <v>876</v>
      </c>
      <c r="B16" s="5197" t="s">
        <v>878</v>
      </c>
      <c r="C16" s="5213" t="s">
        <v>33</v>
      </c>
      <c r="D16" s="5229" t="s">
        <v>33</v>
      </c>
      <c r="E16" s="5245" t="s">
        <v>878</v>
      </c>
      <c r="F16" s="5261" t="s">
        <v>33</v>
      </c>
      <c r="G16" s="5277" t="s">
        <v>70</v>
      </c>
      <c r="H16" s="5293">
        <v>14.02</v>
      </c>
      <c r="I16" s="5309">
        <v>15.625955835962101</v>
      </c>
      <c r="J16" s="5325">
        <v>21.102669902912599</v>
      </c>
      <c r="K16" s="5341">
        <v>21.302693009118499</v>
      </c>
      <c r="L16" s="5357">
        <v>17.635987577639799</v>
      </c>
      <c r="M16" s="5373">
        <v>23.390156327543401</v>
      </c>
      <c r="N16" s="5389">
        <v>21.2317836107554</v>
      </c>
      <c r="O16" s="5405">
        <v>16.9602276559865</v>
      </c>
      <c r="P16" s="5421">
        <v>23.138451001053699</v>
      </c>
      <c r="Q16" s="5437">
        <v>18.239158311345602</v>
      </c>
      <c r="R16" s="5453">
        <v>17.9041168185584</v>
      </c>
      <c r="S16" s="5469">
        <v>21.332745024875599</v>
      </c>
      <c r="T16" s="5485">
        <v>17.371126074498601</v>
      </c>
      <c r="U16" s="5501">
        <v>20.357589820359198</v>
      </c>
      <c r="V16" s="5517">
        <v>20.3747234285714</v>
      </c>
      <c r="W16" s="5533">
        <v>22.610008652657601</v>
      </c>
      <c r="X16" s="5549">
        <v>20.347913690476201</v>
      </c>
      <c r="Y16" s="5565">
        <v>16.997334630350199</v>
      </c>
      <c r="Z16" s="5581">
        <v>17.869808322824699</v>
      </c>
      <c r="AA16" s="5597">
        <v>18.226050583657599</v>
      </c>
      <c r="AB16" s="5613">
        <v>18.1383757847534</v>
      </c>
      <c r="AC16" s="5629">
        <v>21.754643364928899</v>
      </c>
      <c r="AD16" s="5645">
        <v>21.555341653666201</v>
      </c>
      <c r="AE16" s="5661">
        <v>23.7581003167899</v>
      </c>
      <c r="AF16" s="5677">
        <v>18.506746376811595</v>
      </c>
      <c r="AG16" s="5693">
        <v>22.842821350762499</v>
      </c>
      <c r="AH16" s="5709">
        <v>19.299775910364101</v>
      </c>
      <c r="AI16" s="5725">
        <v>19.430209999999999</v>
      </c>
      <c r="AJ16" s="5741">
        <v>16.28614</v>
      </c>
      <c r="AK16" s="5757">
        <v>18.919029999999999</v>
      </c>
      <c r="AL16" s="5773">
        <v>19.83259</v>
      </c>
      <c r="AM16" s="5789">
        <v>19.925550000000001</v>
      </c>
      <c r="AS16" s="5805">
        <v>154.15455520339549</v>
      </c>
      <c r="AT16" s="5821">
        <v>155.04286363793818</v>
      </c>
      <c r="AU16" s="270"/>
      <c r="AV16" s="7758">
        <f t="shared" si="0"/>
        <v>1.0932456216195439</v>
      </c>
      <c r="AW16" s="7758">
        <f t="shared" si="1"/>
        <v>1.0057624533596858</v>
      </c>
    </row>
    <row r="17" spans="1:49" s="265" customFormat="1" ht="15" x14ac:dyDescent="0.25">
      <c r="A17" s="5182" t="s">
        <v>876</v>
      </c>
      <c r="B17" s="5198" t="s">
        <v>878</v>
      </c>
      <c r="C17" s="5214" t="s">
        <v>33</v>
      </c>
      <c r="D17" s="5230" t="s">
        <v>33</v>
      </c>
      <c r="E17" s="5246" t="s">
        <v>878</v>
      </c>
      <c r="F17" s="5262" t="s">
        <v>33</v>
      </c>
      <c r="G17" s="5278" t="s">
        <v>211</v>
      </c>
      <c r="H17" s="5294">
        <v>5229.46</v>
      </c>
      <c r="I17" s="5310">
        <v>4953.4279999999999</v>
      </c>
      <c r="J17" s="5326">
        <v>10867.875</v>
      </c>
      <c r="K17" s="5342">
        <v>14017.172</v>
      </c>
      <c r="L17" s="5358">
        <v>11357.575999999999</v>
      </c>
      <c r="M17" s="5374">
        <v>18852.466</v>
      </c>
      <c r="N17" s="5390">
        <v>16582.023000000001</v>
      </c>
      <c r="O17" s="5406">
        <v>10057.415000000001</v>
      </c>
      <c r="P17" s="5422">
        <v>21958.39</v>
      </c>
      <c r="Q17" s="5438">
        <v>13825.281999999999</v>
      </c>
      <c r="R17" s="5454">
        <v>21610.269</v>
      </c>
      <c r="S17" s="5470">
        <v>34303.053999999996</v>
      </c>
      <c r="T17" s="5486">
        <v>6062.5230000000001</v>
      </c>
      <c r="U17" s="5502">
        <v>6799.4349999999704</v>
      </c>
      <c r="V17" s="5518">
        <v>17827.883000000002</v>
      </c>
      <c r="W17" s="5534">
        <v>18291.496999999999</v>
      </c>
      <c r="X17" s="5550">
        <v>13673.798000000001</v>
      </c>
      <c r="Y17" s="5566">
        <v>17473.259999999998</v>
      </c>
      <c r="Z17" s="5582">
        <v>14170.758</v>
      </c>
      <c r="AA17" s="5598">
        <v>14052.285</v>
      </c>
      <c r="AB17" s="5614">
        <v>20224.289000000001</v>
      </c>
      <c r="AC17" s="5630">
        <v>18360.919000000002</v>
      </c>
      <c r="AD17" s="5646">
        <v>27633.948</v>
      </c>
      <c r="AE17" s="5662">
        <v>44997.842000000099</v>
      </c>
      <c r="AF17" s="5678">
        <v>12769.655000000001</v>
      </c>
      <c r="AG17" s="5694">
        <v>20969.71</v>
      </c>
      <c r="AH17" s="5710">
        <v>27560.080000000002</v>
      </c>
      <c r="AI17" s="5726">
        <v>24462.639999999999</v>
      </c>
      <c r="AJ17" s="5742">
        <v>31187.96</v>
      </c>
      <c r="AK17" s="5758">
        <v>30762.35</v>
      </c>
      <c r="AL17" s="5774">
        <v>23223.964</v>
      </c>
      <c r="AM17" s="5790">
        <v>27078.826000000001</v>
      </c>
      <c r="AS17" s="5806">
        <v>108351.43899999997</v>
      </c>
      <c r="AT17" s="5822">
        <v>198015.185</v>
      </c>
      <c r="AU17" s="270"/>
      <c r="AV17" s="7758">
        <f t="shared" si="0"/>
        <v>1.9270051810079287</v>
      </c>
      <c r="AW17" s="7758">
        <f t="shared" si="1"/>
        <v>1.8275270437340483</v>
      </c>
    </row>
    <row r="18" spans="1:49" s="265" customFormat="1" ht="15" x14ac:dyDescent="0.25">
      <c r="A18" s="5183" t="s">
        <v>876</v>
      </c>
      <c r="B18" s="5199" t="s">
        <v>878</v>
      </c>
      <c r="C18" s="5215" t="s">
        <v>33</v>
      </c>
      <c r="D18" s="5231" t="s">
        <v>33</v>
      </c>
      <c r="E18" s="5247" t="s">
        <v>878</v>
      </c>
      <c r="F18" s="5263" t="s">
        <v>33</v>
      </c>
      <c r="G18" s="5279" t="s">
        <v>883</v>
      </c>
      <c r="H18" s="5295">
        <v>373</v>
      </c>
      <c r="I18" s="5311">
        <v>317</v>
      </c>
      <c r="J18" s="5327">
        <v>515</v>
      </c>
      <c r="K18" s="5343">
        <v>658</v>
      </c>
      <c r="L18" s="5359">
        <v>644</v>
      </c>
      <c r="M18" s="5375">
        <v>806</v>
      </c>
      <c r="N18" s="5391">
        <v>781</v>
      </c>
      <c r="O18" s="5407">
        <v>593</v>
      </c>
      <c r="P18" s="5423">
        <v>949</v>
      </c>
      <c r="Q18" s="5439">
        <v>758</v>
      </c>
      <c r="R18" s="5455">
        <v>1207</v>
      </c>
      <c r="S18" s="5471">
        <v>1608</v>
      </c>
      <c r="T18" s="5487">
        <v>349</v>
      </c>
      <c r="U18" s="5503">
        <v>334</v>
      </c>
      <c r="V18" s="5519">
        <v>875</v>
      </c>
      <c r="W18" s="5535">
        <v>809</v>
      </c>
      <c r="X18" s="5551">
        <v>672</v>
      </c>
      <c r="Y18" s="5567">
        <v>1028</v>
      </c>
      <c r="Z18" s="5583">
        <v>793</v>
      </c>
      <c r="AA18" s="5599">
        <v>771</v>
      </c>
      <c r="AB18" s="5615">
        <v>1115</v>
      </c>
      <c r="AC18" s="5631">
        <v>844</v>
      </c>
      <c r="AD18" s="5647">
        <v>1282</v>
      </c>
      <c r="AE18" s="5663">
        <v>1894</v>
      </c>
      <c r="AF18" s="5679">
        <v>690</v>
      </c>
      <c r="AG18" s="5695">
        <v>918</v>
      </c>
      <c r="AH18" s="5711">
        <v>1428</v>
      </c>
      <c r="AI18" s="5727">
        <v>1259</v>
      </c>
      <c r="AJ18" s="5743">
        <v>1915</v>
      </c>
      <c r="AK18" s="5759">
        <v>1626</v>
      </c>
      <c r="AL18" s="5775">
        <v>1171</v>
      </c>
      <c r="AM18" s="5791">
        <v>1359</v>
      </c>
      <c r="AS18" s="5807">
        <v>5631</v>
      </c>
      <c r="AT18" s="5823">
        <v>10366</v>
      </c>
      <c r="AU18" s="270"/>
      <c r="AV18" s="7758">
        <f t="shared" si="0"/>
        <v>1.7626459143968871</v>
      </c>
      <c r="AW18" s="7758">
        <f t="shared" si="1"/>
        <v>1.840880838217013</v>
      </c>
    </row>
    <row r="19" spans="1:49" s="265" customFormat="1" ht="15" x14ac:dyDescent="0.25">
      <c r="A19" s="5184" t="s">
        <v>876</v>
      </c>
      <c r="B19" s="5200" t="s">
        <v>878</v>
      </c>
      <c r="C19" s="5216" t="s">
        <v>33</v>
      </c>
      <c r="D19" s="5232" t="s">
        <v>33</v>
      </c>
      <c r="E19" s="5248" t="s">
        <v>878</v>
      </c>
      <c r="F19" s="5264" t="s">
        <v>33</v>
      </c>
      <c r="G19" s="5280" t="s">
        <v>884</v>
      </c>
      <c r="H19" s="5296">
        <v>295</v>
      </c>
      <c r="I19" s="5312">
        <v>227</v>
      </c>
      <c r="J19" s="5328">
        <v>306</v>
      </c>
      <c r="K19" s="5344">
        <v>400</v>
      </c>
      <c r="L19" s="5360">
        <v>466</v>
      </c>
      <c r="M19" s="5376">
        <v>545</v>
      </c>
      <c r="N19" s="5392">
        <v>516</v>
      </c>
      <c r="O19" s="5408">
        <v>421</v>
      </c>
      <c r="P19" s="5424">
        <v>599</v>
      </c>
      <c r="Q19" s="5440">
        <v>494</v>
      </c>
      <c r="R19" s="5456">
        <v>610</v>
      </c>
      <c r="S19" s="5472">
        <v>760</v>
      </c>
      <c r="T19" s="5488">
        <v>241</v>
      </c>
      <c r="U19" s="5504">
        <v>233</v>
      </c>
      <c r="V19" s="5520">
        <v>461</v>
      </c>
      <c r="W19" s="5536">
        <v>426</v>
      </c>
      <c r="X19" s="5552">
        <v>425</v>
      </c>
      <c r="Y19" s="5568">
        <v>582</v>
      </c>
      <c r="Z19" s="5584">
        <v>479</v>
      </c>
      <c r="AA19" s="5600">
        <v>464</v>
      </c>
      <c r="AB19" s="5616">
        <v>531</v>
      </c>
      <c r="AC19" s="5632">
        <v>476</v>
      </c>
      <c r="AD19" s="5648">
        <v>574</v>
      </c>
      <c r="AE19" s="5664">
        <v>822</v>
      </c>
      <c r="AF19" s="5680">
        <v>360</v>
      </c>
      <c r="AG19" s="5696">
        <v>522</v>
      </c>
      <c r="AH19" s="5712">
        <v>669</v>
      </c>
      <c r="AI19" s="5728">
        <v>585</v>
      </c>
      <c r="AJ19" s="5744">
        <v>603</v>
      </c>
      <c r="AK19" s="5760">
        <v>662</v>
      </c>
      <c r="AL19" s="5776">
        <v>540</v>
      </c>
      <c r="AM19" s="5792">
        <v>669</v>
      </c>
      <c r="AS19" s="5808">
        <v>3311</v>
      </c>
      <c r="AT19" s="5824">
        <v>4610</v>
      </c>
      <c r="AU19" s="270"/>
      <c r="AV19" s="7758">
        <f t="shared" si="0"/>
        <v>1.4418103448275863</v>
      </c>
      <c r="AW19" s="7758">
        <f t="shared" si="1"/>
        <v>1.3923286016309273</v>
      </c>
    </row>
    <row r="20" spans="1:49" s="265" customFormat="1" ht="15" x14ac:dyDescent="0.25">
      <c r="A20" s="5825" t="s">
        <v>879</v>
      </c>
      <c r="B20" s="5833" t="s">
        <v>33</v>
      </c>
      <c r="C20" s="5841" t="s">
        <v>33</v>
      </c>
      <c r="D20" s="5849" t="s">
        <v>33</v>
      </c>
      <c r="E20" s="5857" t="s">
        <v>33</v>
      </c>
      <c r="F20" s="5865" t="s">
        <v>33</v>
      </c>
      <c r="G20" s="5873" t="s">
        <v>880</v>
      </c>
      <c r="H20" s="5881">
        <v>2496</v>
      </c>
      <c r="I20" s="5889">
        <v>2586</v>
      </c>
      <c r="J20" s="5897">
        <v>2807</v>
      </c>
      <c r="K20" s="5905">
        <v>3135</v>
      </c>
      <c r="L20" s="5913">
        <v>3049</v>
      </c>
      <c r="M20" s="5921">
        <v>3106</v>
      </c>
      <c r="N20" s="5929">
        <v>3135</v>
      </c>
      <c r="O20" s="5937">
        <v>3323</v>
      </c>
      <c r="P20" s="5945">
        <v>3466</v>
      </c>
      <c r="Q20" s="5953">
        <v>3654</v>
      </c>
      <c r="R20" s="5961">
        <v>4005</v>
      </c>
      <c r="S20" s="5969">
        <v>4120</v>
      </c>
      <c r="T20" s="5977">
        <v>4158</v>
      </c>
      <c r="U20" s="5985">
        <v>4068</v>
      </c>
      <c r="V20" s="5993">
        <v>4327</v>
      </c>
      <c r="W20" s="6001">
        <v>4506</v>
      </c>
      <c r="X20" s="6009">
        <v>4930</v>
      </c>
      <c r="Y20" s="6017">
        <v>5821</v>
      </c>
      <c r="Z20" s="6025">
        <v>6335</v>
      </c>
      <c r="AA20" s="6033">
        <v>6970</v>
      </c>
      <c r="AB20" s="6041">
        <v>7706</v>
      </c>
      <c r="AC20" s="6049">
        <v>8408</v>
      </c>
      <c r="AD20" s="6057">
        <v>9051</v>
      </c>
      <c r="AE20" s="6065">
        <v>9845</v>
      </c>
      <c r="AF20" s="6073">
        <v>10030</v>
      </c>
      <c r="AG20" s="6081">
        <v>10030</v>
      </c>
      <c r="AH20" s="6089">
        <v>10388</v>
      </c>
      <c r="AI20" s="6097">
        <v>10553</v>
      </c>
      <c r="AJ20" s="6105">
        <v>11421</v>
      </c>
      <c r="AK20" s="6113">
        <v>12864</v>
      </c>
      <c r="AL20" s="6121">
        <v>13717</v>
      </c>
      <c r="AM20" s="6129">
        <v>14710</v>
      </c>
      <c r="AS20" s="6137">
        <v>41115</v>
      </c>
      <c r="AT20" s="6145">
        <v>93713</v>
      </c>
      <c r="AU20" s="270"/>
      <c r="AV20" s="7759">
        <f t="shared" si="0"/>
        <v>2.1104734576757531</v>
      </c>
      <c r="AW20" s="7759">
        <f t="shared" si="1"/>
        <v>2.2792897969111028</v>
      </c>
    </row>
    <row r="21" spans="1:49" s="265" customFormat="1" ht="15" x14ac:dyDescent="0.25">
      <c r="A21" s="5826" t="s">
        <v>879</v>
      </c>
      <c r="B21" s="5834" t="s">
        <v>33</v>
      </c>
      <c r="C21" s="5842" t="s">
        <v>33</v>
      </c>
      <c r="D21" s="5850" t="s">
        <v>33</v>
      </c>
      <c r="E21" s="5858" t="s">
        <v>33</v>
      </c>
      <c r="F21" s="5866" t="s">
        <v>33</v>
      </c>
      <c r="G21" s="5874" t="s">
        <v>881</v>
      </c>
      <c r="H21" s="5882">
        <v>0.22315705128205099</v>
      </c>
      <c r="I21" s="5890">
        <v>0.179814385150812</v>
      </c>
      <c r="J21" s="5898">
        <v>0.228877005347594</v>
      </c>
      <c r="K21" s="5906">
        <v>0.237472071496968</v>
      </c>
      <c r="L21" s="5914">
        <v>0.28923177938279698</v>
      </c>
      <c r="M21" s="5922">
        <v>0.32183166720412798</v>
      </c>
      <c r="N21" s="5930">
        <v>0.32555164694595501</v>
      </c>
      <c r="O21" s="5938">
        <v>0.25098039215686302</v>
      </c>
      <c r="P21" s="5946">
        <v>0.39410574978329999</v>
      </c>
      <c r="Q21" s="5954">
        <v>0.30958904109589003</v>
      </c>
      <c r="R21" s="5962">
        <v>0.34125</v>
      </c>
      <c r="S21" s="5970">
        <v>0.38085984940490603</v>
      </c>
      <c r="T21" s="5978">
        <v>0.15351142270035101</v>
      </c>
      <c r="U21" s="5986">
        <v>0.15079654627264999</v>
      </c>
      <c r="V21" s="5994">
        <v>0.26593589896342201</v>
      </c>
      <c r="W21" s="6002">
        <v>0.22171894462688299</v>
      </c>
      <c r="X21" s="6010">
        <v>0.230630630630631</v>
      </c>
      <c r="Y21" s="6018">
        <v>0.306447111359196</v>
      </c>
      <c r="Z21" s="6026">
        <v>0.215566891558335</v>
      </c>
      <c r="AA21" s="6034">
        <v>0.21345358887636201</v>
      </c>
      <c r="AB21" s="6042">
        <v>0.23630417007359</v>
      </c>
      <c r="AC21" s="6050">
        <v>0.18195358073724699</v>
      </c>
      <c r="AD21" s="6058">
        <v>0.176298757088035</v>
      </c>
      <c r="AE21" s="6066">
        <v>0.266723116003387</v>
      </c>
      <c r="AF21" s="6074">
        <v>0.10274213836477987</v>
      </c>
      <c r="AG21" s="6082">
        <v>0.153539381854437</v>
      </c>
      <c r="AH21" s="6090">
        <v>0.195023998432755</v>
      </c>
      <c r="AI21" s="6098">
        <v>0.17506327300510999</v>
      </c>
      <c r="AJ21" s="6106">
        <v>0.139619550377719</v>
      </c>
      <c r="AK21" s="6114">
        <v>0.160181181799465</v>
      </c>
      <c r="AL21" s="6122">
        <v>0.111583461871261</v>
      </c>
      <c r="AM21" s="6130"/>
      <c r="AS21" s="6138">
        <v>1.9819551886104041</v>
      </c>
      <c r="AT21" s="6146">
        <v>1.184988508043233</v>
      </c>
      <c r="AU21" s="270"/>
      <c r="AV21" s="7759">
        <f>AM21/AA21</f>
        <v>0</v>
      </c>
      <c r="AW21" s="7759">
        <f>AT21/AS21</f>
        <v>0.59788864796386065</v>
      </c>
    </row>
    <row r="22" spans="1:49" s="265" customFormat="1" ht="15" x14ac:dyDescent="0.25">
      <c r="A22" s="5827" t="s">
        <v>879</v>
      </c>
      <c r="B22" s="5835" t="s">
        <v>33</v>
      </c>
      <c r="C22" s="5843" t="s">
        <v>33</v>
      </c>
      <c r="D22" s="5851" t="s">
        <v>33</v>
      </c>
      <c r="E22" s="5859" t="s">
        <v>33</v>
      </c>
      <c r="F22" s="5867" t="s">
        <v>33</v>
      </c>
      <c r="G22" s="5875" t="s">
        <v>882</v>
      </c>
      <c r="H22" s="5883">
        <v>557</v>
      </c>
      <c r="I22" s="5891">
        <v>465</v>
      </c>
      <c r="J22" s="5899">
        <v>642</v>
      </c>
      <c r="K22" s="5907">
        <v>744</v>
      </c>
      <c r="L22" s="5915">
        <v>881</v>
      </c>
      <c r="M22" s="5923">
        <v>998</v>
      </c>
      <c r="N22" s="5931">
        <v>1018</v>
      </c>
      <c r="O22" s="5939">
        <v>832</v>
      </c>
      <c r="P22" s="5947">
        <v>1364</v>
      </c>
      <c r="Q22" s="5955">
        <v>1130</v>
      </c>
      <c r="R22" s="5963">
        <v>1365</v>
      </c>
      <c r="S22" s="5971">
        <v>1568</v>
      </c>
      <c r="T22" s="5979">
        <v>635</v>
      </c>
      <c r="U22" s="5987">
        <v>620</v>
      </c>
      <c r="V22" s="5995">
        <v>1116</v>
      </c>
      <c r="W22" s="6003">
        <v>979</v>
      </c>
      <c r="X22" s="6011">
        <v>1088</v>
      </c>
      <c r="Y22" s="6019">
        <v>1647</v>
      </c>
      <c r="Z22" s="6027">
        <v>1310</v>
      </c>
      <c r="AA22" s="6035">
        <v>1420</v>
      </c>
      <c r="AB22" s="6043">
        <v>1734</v>
      </c>
      <c r="AC22" s="6051">
        <v>1466</v>
      </c>
      <c r="AD22" s="6059">
        <v>1539</v>
      </c>
      <c r="AE22" s="6067">
        <v>2520</v>
      </c>
      <c r="AF22" s="6075">
        <v>1021</v>
      </c>
      <c r="AG22" s="6083">
        <v>1540</v>
      </c>
      <c r="AH22" s="6091">
        <v>1991</v>
      </c>
      <c r="AI22" s="6099">
        <v>1833</v>
      </c>
      <c r="AJ22" s="6107">
        <v>1534</v>
      </c>
      <c r="AK22" s="6115">
        <v>1945</v>
      </c>
      <c r="AL22" s="6123">
        <v>1483</v>
      </c>
      <c r="AM22" s="6131">
        <v>1705</v>
      </c>
      <c r="AS22" s="6139">
        <v>8815</v>
      </c>
      <c r="AT22" s="6147">
        <v>13052</v>
      </c>
      <c r="AU22" s="270"/>
      <c r="AV22" s="7759">
        <f t="shared" si="0"/>
        <v>1.2007042253521127</v>
      </c>
      <c r="AW22" s="7759">
        <f t="shared" si="1"/>
        <v>1.4806579693703914</v>
      </c>
    </row>
    <row r="23" spans="1:49" s="265" customFormat="1" ht="15" x14ac:dyDescent="0.25">
      <c r="A23" s="5828" t="s">
        <v>879</v>
      </c>
      <c r="B23" s="5836" t="s">
        <v>33</v>
      </c>
      <c r="C23" s="5844" t="s">
        <v>33</v>
      </c>
      <c r="D23" s="5852" t="s">
        <v>33</v>
      </c>
      <c r="E23" s="5860" t="s">
        <v>33</v>
      </c>
      <c r="F23" s="5868" t="s">
        <v>33</v>
      </c>
      <c r="G23" s="5876" t="s">
        <v>84</v>
      </c>
      <c r="H23" s="5884">
        <v>1.2836624775583501</v>
      </c>
      <c r="I23" s="5892">
        <v>1.2881720430107499</v>
      </c>
      <c r="J23" s="5900">
        <v>1.5591900311526501</v>
      </c>
      <c r="K23" s="5908">
        <v>1.5456989247311801</v>
      </c>
      <c r="L23" s="5916">
        <v>1.3200908059023799</v>
      </c>
      <c r="M23" s="5924">
        <v>1.38677354709419</v>
      </c>
      <c r="N23" s="5932">
        <v>1.48428290766208</v>
      </c>
      <c r="O23" s="5940">
        <v>1.2932692307692299</v>
      </c>
      <c r="P23" s="5948">
        <v>1.50659824046921</v>
      </c>
      <c r="Q23" s="5956">
        <v>1.39380530973451</v>
      </c>
      <c r="R23" s="5964">
        <v>1.93553113553114</v>
      </c>
      <c r="S23" s="5972">
        <v>1.93686224489796</v>
      </c>
      <c r="T23" s="5980">
        <v>1.28661417322835</v>
      </c>
      <c r="U23" s="5988">
        <v>1.31774193548387</v>
      </c>
      <c r="V23" s="5996">
        <v>1.75089605734767</v>
      </c>
      <c r="W23" s="6004">
        <v>1.5372829417773199</v>
      </c>
      <c r="X23" s="6012">
        <v>1.49724264705882</v>
      </c>
      <c r="Y23" s="6020">
        <v>1.6927747419550701</v>
      </c>
      <c r="Z23" s="6028">
        <v>1.4343511450381701</v>
      </c>
      <c r="AA23" s="6036">
        <v>1.4732394366197199</v>
      </c>
      <c r="AB23" s="6044">
        <v>1.81487889273356</v>
      </c>
      <c r="AC23" s="6052">
        <v>1.5675306957708</v>
      </c>
      <c r="AD23" s="6060">
        <v>1.8960363872644601</v>
      </c>
      <c r="AE23" s="6068">
        <v>2.0249999999999999</v>
      </c>
      <c r="AF23" s="6076">
        <v>1.5690499510284035</v>
      </c>
      <c r="AG23" s="6084">
        <v>1.50844155844156</v>
      </c>
      <c r="AH23" s="6092">
        <v>1.76946258161728</v>
      </c>
      <c r="AI23" s="6100">
        <v>1.7097654118930701</v>
      </c>
      <c r="AJ23" s="6108">
        <v>2.22164276401565</v>
      </c>
      <c r="AK23" s="6116">
        <v>1.81233933161954</v>
      </c>
      <c r="AL23" s="6124">
        <v>1.7990559676331801</v>
      </c>
      <c r="AM23" s="6132"/>
      <c r="AS23" s="6140">
        <v>13.530237737062066</v>
      </c>
      <c r="AT23" s="6148">
        <v>14.168465594802486</v>
      </c>
      <c r="AU23" s="270"/>
      <c r="AV23" s="7759">
        <f t="shared" si="0"/>
        <v>0</v>
      </c>
      <c r="AW23" s="7759">
        <f t="shared" si="1"/>
        <v>1.047170483634015</v>
      </c>
    </row>
    <row r="24" spans="1:49" s="265" customFormat="1" ht="15" x14ac:dyDescent="0.25">
      <c r="A24" s="5829" t="s">
        <v>879</v>
      </c>
      <c r="B24" s="5837" t="s">
        <v>33</v>
      </c>
      <c r="C24" s="5845" t="s">
        <v>33</v>
      </c>
      <c r="D24" s="5853" t="s">
        <v>33</v>
      </c>
      <c r="E24" s="5861" t="s">
        <v>33</v>
      </c>
      <c r="F24" s="5869" t="s">
        <v>33</v>
      </c>
      <c r="G24" s="5877" t="s">
        <v>70</v>
      </c>
      <c r="H24" s="5885">
        <v>14.5701244755245</v>
      </c>
      <c r="I24" s="5893">
        <v>15.106856427379</v>
      </c>
      <c r="J24" s="5901">
        <v>18.984832167832199</v>
      </c>
      <c r="K24" s="5909">
        <v>20.729100869565201</v>
      </c>
      <c r="L24" s="5917">
        <v>15.9813026655202</v>
      </c>
      <c r="M24" s="5925">
        <v>19.7296293352601</v>
      </c>
      <c r="N24" s="5933">
        <v>19.3245360688286</v>
      </c>
      <c r="O24" s="5941">
        <v>15.6183940520446</v>
      </c>
      <c r="P24" s="5949">
        <v>18.918217518248198</v>
      </c>
      <c r="Q24" s="5957">
        <v>16.3486273015873</v>
      </c>
      <c r="R24" s="5965">
        <v>16.1764129447388</v>
      </c>
      <c r="S24" s="5973">
        <v>19.2163216990451</v>
      </c>
      <c r="T24" s="5981">
        <v>15.713935128518999</v>
      </c>
      <c r="U24" s="5989">
        <v>16.858400244797998</v>
      </c>
      <c r="V24" s="5997">
        <v>17.494905834186302</v>
      </c>
      <c r="W24" s="6005">
        <v>20.496380730896998</v>
      </c>
      <c r="X24" s="6013">
        <v>17.282750767341899</v>
      </c>
      <c r="Y24" s="6021">
        <v>15.1258321377332</v>
      </c>
      <c r="Z24" s="6029">
        <v>15.972995210218199</v>
      </c>
      <c r="AA24" s="6037">
        <v>15.227447896749499</v>
      </c>
      <c r="AB24" s="6045">
        <v>15.588554496345701</v>
      </c>
      <c r="AC24" s="6053">
        <v>17.4578398607485</v>
      </c>
      <c r="AD24" s="6061">
        <v>17.487049691569599</v>
      </c>
      <c r="AE24" s="6069">
        <v>18.870614148540099</v>
      </c>
      <c r="AF24" s="6077">
        <v>15.998877028714109</v>
      </c>
      <c r="AG24" s="6085">
        <v>17.633878605251802</v>
      </c>
      <c r="AH24" s="6093">
        <v>16.277008231620801</v>
      </c>
      <c r="AI24" s="6101">
        <v>16.3386215698788</v>
      </c>
      <c r="AJ24" s="6109">
        <v>15.5934301643192</v>
      </c>
      <c r="AK24" s="6117">
        <v>16.4889276595745</v>
      </c>
      <c r="AL24" s="6125">
        <v>17.044662668665701</v>
      </c>
      <c r="AM24" s="6133"/>
      <c r="AS24" s="6141">
        <v>151.02938480179088</v>
      </c>
      <c r="AT24" s="6149">
        <v>131.8191398129776</v>
      </c>
      <c r="AU24" s="270"/>
      <c r="AV24" s="7759">
        <f t="shared" si="0"/>
        <v>0</v>
      </c>
      <c r="AW24" s="7759">
        <f t="shared" si="1"/>
        <v>0.87280458690853724</v>
      </c>
    </row>
    <row r="25" spans="1:49" s="265" customFormat="1" ht="15" x14ac:dyDescent="0.25">
      <c r="A25" s="5830" t="s">
        <v>879</v>
      </c>
      <c r="B25" s="5838" t="s">
        <v>33</v>
      </c>
      <c r="C25" s="5846" t="s">
        <v>33</v>
      </c>
      <c r="D25" s="5854" t="s">
        <v>33</v>
      </c>
      <c r="E25" s="5862" t="s">
        <v>33</v>
      </c>
      <c r="F25" s="5870" t="s">
        <v>33</v>
      </c>
      <c r="G25" s="5878" t="s">
        <v>211</v>
      </c>
      <c r="H25" s="5886">
        <v>10417.638999999999</v>
      </c>
      <c r="I25" s="5894">
        <v>9049.0069999999996</v>
      </c>
      <c r="J25" s="5902">
        <v>19003.816999999999</v>
      </c>
      <c r="K25" s="5910">
        <v>23838.466</v>
      </c>
      <c r="L25" s="5918">
        <v>18586.254999999997</v>
      </c>
      <c r="M25" s="5926">
        <v>27305.807000000001</v>
      </c>
      <c r="N25" s="5934">
        <v>29199.374000000003</v>
      </c>
      <c r="O25" s="5942">
        <v>16805.392</v>
      </c>
      <c r="P25" s="5950">
        <v>38876.936999999998</v>
      </c>
      <c r="Q25" s="5958">
        <v>25749.088</v>
      </c>
      <c r="R25" s="5966">
        <v>42738.082999999999</v>
      </c>
      <c r="S25" s="5974">
        <v>58359.968999999997</v>
      </c>
      <c r="T25" s="5982">
        <v>12838.285</v>
      </c>
      <c r="U25" s="5990">
        <v>13773.312999999969</v>
      </c>
      <c r="V25" s="5998">
        <v>34185.046000000002</v>
      </c>
      <c r="W25" s="6006">
        <v>30847.053</v>
      </c>
      <c r="X25" s="6014">
        <v>28153.601000000002</v>
      </c>
      <c r="Y25" s="6022">
        <v>42170.820000000094</v>
      </c>
      <c r="Z25" s="6030">
        <v>30013.258000000002</v>
      </c>
      <c r="AA25" s="6038">
        <v>31855.821</v>
      </c>
      <c r="AB25" s="6046">
        <v>49057.181000000099</v>
      </c>
      <c r="AC25" s="6054">
        <v>40118.116000000002</v>
      </c>
      <c r="AD25" s="6062">
        <v>51027.211000000098</v>
      </c>
      <c r="AE25" s="6070">
        <v>96296.744000000297</v>
      </c>
      <c r="AF25" s="6078">
        <v>25630.201000000001</v>
      </c>
      <c r="AG25" s="6086">
        <v>40963.5</v>
      </c>
      <c r="AH25" s="6094">
        <v>57343.9</v>
      </c>
      <c r="AI25" s="6102">
        <v>51205.24</v>
      </c>
      <c r="AJ25" s="6110">
        <v>53142.41</v>
      </c>
      <c r="AK25" s="6118">
        <v>58123.47</v>
      </c>
      <c r="AL25" s="6126">
        <v>45475.164000000004</v>
      </c>
      <c r="AM25" s="6134">
        <v>49745.432000000001</v>
      </c>
      <c r="AS25" s="6142">
        <v>223837.19700000007</v>
      </c>
      <c r="AT25" s="6150">
        <v>381629.31699999998</v>
      </c>
      <c r="AU25" s="270"/>
      <c r="AV25" s="7759">
        <f t="shared" si="0"/>
        <v>1.5615805977814856</v>
      </c>
      <c r="AW25" s="7759">
        <f t="shared" si="1"/>
        <v>1.7049414579650934</v>
      </c>
    </row>
    <row r="26" spans="1:49" s="265" customFormat="1" ht="15" x14ac:dyDescent="0.25">
      <c r="A26" s="5831" t="s">
        <v>879</v>
      </c>
      <c r="B26" s="5839" t="s">
        <v>33</v>
      </c>
      <c r="C26" s="5847" t="s">
        <v>33</v>
      </c>
      <c r="D26" s="5855" t="s">
        <v>33</v>
      </c>
      <c r="E26" s="5863" t="s">
        <v>33</v>
      </c>
      <c r="F26" s="5871" t="s">
        <v>33</v>
      </c>
      <c r="G26" s="5879" t="s">
        <v>883</v>
      </c>
      <c r="H26" s="5887">
        <v>715</v>
      </c>
      <c r="I26" s="5895">
        <v>599</v>
      </c>
      <c r="J26" s="5903">
        <v>1001</v>
      </c>
      <c r="K26" s="5911">
        <v>1150</v>
      </c>
      <c r="L26" s="5919">
        <v>1163</v>
      </c>
      <c r="M26" s="5927">
        <v>1384</v>
      </c>
      <c r="N26" s="5935">
        <v>1511</v>
      </c>
      <c r="O26" s="5943">
        <v>1076</v>
      </c>
      <c r="P26" s="5951">
        <v>2055</v>
      </c>
      <c r="Q26" s="5959">
        <v>1575</v>
      </c>
      <c r="R26" s="5967">
        <v>2642</v>
      </c>
      <c r="S26" s="5975">
        <v>3037</v>
      </c>
      <c r="T26" s="5983">
        <v>817</v>
      </c>
      <c r="U26" s="5991">
        <v>817</v>
      </c>
      <c r="V26" s="5999">
        <v>1954</v>
      </c>
      <c r="W26" s="6007">
        <v>1505</v>
      </c>
      <c r="X26" s="6015">
        <v>1629</v>
      </c>
      <c r="Y26" s="6023">
        <v>2788</v>
      </c>
      <c r="Z26" s="6031">
        <v>1879</v>
      </c>
      <c r="AA26" s="6039">
        <v>2092</v>
      </c>
      <c r="AB26" s="6047">
        <v>3147</v>
      </c>
      <c r="AC26" s="6055">
        <v>2298</v>
      </c>
      <c r="AD26" s="6063">
        <v>2918</v>
      </c>
      <c r="AE26" s="6071">
        <v>5103</v>
      </c>
      <c r="AF26" s="6079">
        <v>1602</v>
      </c>
      <c r="AG26" s="6087">
        <v>2323</v>
      </c>
      <c r="AH26" s="6095">
        <v>3523</v>
      </c>
      <c r="AI26" s="6103">
        <v>3134</v>
      </c>
      <c r="AJ26" s="6111">
        <v>3408</v>
      </c>
      <c r="AK26" s="6119">
        <v>3525</v>
      </c>
      <c r="AL26" s="6127">
        <v>2668</v>
      </c>
      <c r="AM26" s="6135">
        <v>2908</v>
      </c>
      <c r="AS26" s="6143">
        <v>13481</v>
      </c>
      <c r="AT26" s="6151">
        <v>23091</v>
      </c>
      <c r="AU26" s="270"/>
      <c r="AV26" s="7759">
        <f t="shared" si="0"/>
        <v>1.3900573613766731</v>
      </c>
      <c r="AW26" s="7759">
        <f t="shared" si="1"/>
        <v>1.712855129441436</v>
      </c>
    </row>
    <row r="27" spans="1:49" s="265" customFormat="1" ht="15" x14ac:dyDescent="0.25">
      <c r="A27" s="5832" t="s">
        <v>879</v>
      </c>
      <c r="B27" s="5840" t="s">
        <v>33</v>
      </c>
      <c r="C27" s="5848" t="s">
        <v>33</v>
      </c>
      <c r="D27" s="5856" t="s">
        <v>33</v>
      </c>
      <c r="E27" s="5864" t="s">
        <v>33</v>
      </c>
      <c r="F27" s="5872" t="s">
        <v>33</v>
      </c>
      <c r="G27" s="5880" t="s">
        <v>884</v>
      </c>
      <c r="H27" s="5888">
        <v>557</v>
      </c>
      <c r="I27" s="5896">
        <v>465</v>
      </c>
      <c r="J27" s="5904">
        <v>642</v>
      </c>
      <c r="K27" s="5912">
        <v>744</v>
      </c>
      <c r="L27" s="5920">
        <v>881</v>
      </c>
      <c r="M27" s="5928">
        <v>998</v>
      </c>
      <c r="N27" s="5936">
        <v>1018</v>
      </c>
      <c r="O27" s="5944">
        <v>832</v>
      </c>
      <c r="P27" s="5952">
        <v>1364</v>
      </c>
      <c r="Q27" s="5960">
        <v>1130</v>
      </c>
      <c r="R27" s="5968">
        <v>1365</v>
      </c>
      <c r="S27" s="5976">
        <v>1568</v>
      </c>
      <c r="T27" s="5984">
        <v>635</v>
      </c>
      <c r="U27" s="5992">
        <v>620</v>
      </c>
      <c r="V27" s="6000">
        <v>1116</v>
      </c>
      <c r="W27" s="6008">
        <v>979</v>
      </c>
      <c r="X27" s="6016">
        <v>1088</v>
      </c>
      <c r="Y27" s="6024">
        <v>1647</v>
      </c>
      <c r="Z27" s="6032">
        <v>1310</v>
      </c>
      <c r="AA27" s="6040">
        <v>1420</v>
      </c>
      <c r="AB27" s="6048">
        <v>1734</v>
      </c>
      <c r="AC27" s="6056">
        <v>1466</v>
      </c>
      <c r="AD27" s="6064">
        <v>1539</v>
      </c>
      <c r="AE27" s="6072">
        <v>2520</v>
      </c>
      <c r="AF27" s="6080">
        <v>1021</v>
      </c>
      <c r="AG27" s="6088">
        <v>1442</v>
      </c>
      <c r="AH27" s="6096">
        <v>1915</v>
      </c>
      <c r="AI27" s="6104">
        <v>1683</v>
      </c>
      <c r="AJ27" s="6112">
        <v>1467</v>
      </c>
      <c r="AK27" s="6120">
        <v>1888</v>
      </c>
      <c r="AL27" s="6128">
        <v>1431</v>
      </c>
      <c r="AM27" s="6136">
        <v>1623</v>
      </c>
      <c r="AS27" s="6144">
        <v>8815</v>
      </c>
      <c r="AT27" s="6152">
        <v>12470</v>
      </c>
      <c r="AU27" s="270"/>
      <c r="AV27" s="7759">
        <f t="shared" si="0"/>
        <v>1.1429577464788732</v>
      </c>
      <c r="AW27" s="7759">
        <f t="shared" si="1"/>
        <v>1.4146341463414633</v>
      </c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ht="14.25" customHeigh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>
      <c r="AS45" s="270"/>
      <c r="AT45" s="270"/>
      <c r="AU45" s="270"/>
      <c r="AV45" s="270"/>
      <c r="AW45" s="270"/>
    </row>
    <row r="46" spans="45:49" s="265" customFormat="1" x14ac:dyDescent="0.2">
      <c r="AS46" s="270"/>
      <c r="AT46" s="270"/>
      <c r="AU46" s="270"/>
      <c r="AV46" s="270"/>
      <c r="AW46" s="270"/>
    </row>
    <row r="47" spans="45:49" s="265" customFormat="1" x14ac:dyDescent="0.2">
      <c r="AS47" s="270"/>
      <c r="AT47" s="270"/>
      <c r="AU47" s="270"/>
      <c r="AV47" s="270"/>
      <c r="AW47" s="270"/>
    </row>
    <row r="48" spans="45:49" s="265" customFormat="1" x14ac:dyDescent="0.2">
      <c r="AS48" s="270"/>
      <c r="AT48" s="270"/>
      <c r="AU48" s="270"/>
      <c r="AV48" s="270"/>
      <c r="AW48" s="270"/>
    </row>
    <row r="49" spans="45:49" s="265" customFormat="1" x14ac:dyDescent="0.2">
      <c r="AS49" s="270"/>
      <c r="AT49" s="270"/>
      <c r="AU49" s="270"/>
      <c r="AV49" s="270"/>
      <c r="AW49" s="270"/>
    </row>
    <row r="50" spans="45:49" s="265" customFormat="1" x14ac:dyDescent="0.2">
      <c r="AS50" s="270"/>
      <c r="AT50" s="270"/>
      <c r="AU50" s="270"/>
      <c r="AV50" s="270"/>
      <c r="AW50" s="270"/>
    </row>
    <row r="51" spans="45:49" s="265" customFormat="1" x14ac:dyDescent="0.2">
      <c r="AS51" s="270"/>
      <c r="AT51" s="270"/>
      <c r="AU51" s="270"/>
      <c r="AV51" s="270"/>
      <c r="AW51" s="270"/>
    </row>
    <row r="52" spans="45:49" s="265" customFormat="1" x14ac:dyDescent="0.2">
      <c r="AS52" s="270"/>
      <c r="AT52" s="270"/>
      <c r="AU52" s="270"/>
      <c r="AV52" s="270"/>
      <c r="AW52" s="270"/>
    </row>
    <row r="53" spans="45:49" s="265" customFormat="1" x14ac:dyDescent="0.2">
      <c r="AS53" s="270"/>
      <c r="AT53" s="270"/>
      <c r="AU53" s="270"/>
      <c r="AV53" s="270"/>
      <c r="AW53" s="270"/>
    </row>
    <row r="54" spans="45:49" s="265" customFormat="1" x14ac:dyDescent="0.2">
      <c r="AS54" s="270"/>
      <c r="AT54" s="270"/>
      <c r="AU54" s="270"/>
      <c r="AV54" s="270"/>
      <c r="AW54" s="270"/>
    </row>
    <row r="55" spans="45:49" s="265" customFormat="1" x14ac:dyDescent="0.2">
      <c r="AS55" s="270"/>
      <c r="AT55" s="270"/>
      <c r="AU55" s="270"/>
      <c r="AV55" s="270"/>
      <c r="AW55" s="270"/>
    </row>
    <row r="56" spans="45:49" s="265" customFormat="1" x14ac:dyDescent="0.2">
      <c r="AS56" s="270"/>
      <c r="AT56" s="270"/>
      <c r="AU56" s="270"/>
      <c r="AV56" s="270"/>
      <c r="AW56" s="270"/>
    </row>
    <row r="57" spans="45:49" s="265" customFormat="1" x14ac:dyDescent="0.2">
      <c r="AS57" s="270"/>
      <c r="AT57" s="270"/>
      <c r="AU57" s="270"/>
      <c r="AV57" s="270"/>
      <c r="AW57" s="270"/>
    </row>
    <row r="58" spans="45:49" s="265" customFormat="1" x14ac:dyDescent="0.2">
      <c r="AS58" s="270"/>
      <c r="AT58" s="270"/>
      <c r="AU58" s="270"/>
      <c r="AV58" s="270"/>
      <c r="AW58" s="270"/>
    </row>
    <row r="59" spans="45:49" s="265" customFormat="1" x14ac:dyDescent="0.2">
      <c r="AS59" s="270"/>
      <c r="AT59" s="270"/>
      <c r="AU59" s="270"/>
      <c r="AV59" s="270"/>
      <c r="AW59" s="270"/>
    </row>
    <row r="60" spans="45:49" s="265" customFormat="1" x14ac:dyDescent="0.2">
      <c r="AS60" s="270"/>
      <c r="AT60" s="270"/>
      <c r="AU60" s="270"/>
      <c r="AV60" s="270"/>
      <c r="AW60" s="270"/>
    </row>
    <row r="61" spans="45:49" s="265" customFormat="1" x14ac:dyDescent="0.2">
      <c r="AS61" s="270"/>
      <c r="AT61" s="270"/>
      <c r="AU61" s="270"/>
      <c r="AV61" s="270"/>
      <c r="AW61" s="270"/>
    </row>
    <row r="62" spans="45:49" s="265" customFormat="1" x14ac:dyDescent="0.2">
      <c r="AS62" s="270"/>
      <c r="AT62" s="270"/>
      <c r="AU62" s="270"/>
      <c r="AV62" s="270"/>
      <c r="AW62" s="270"/>
    </row>
    <row r="63" spans="45:49" s="265" customFormat="1" x14ac:dyDescent="0.2">
      <c r="AS63" s="270"/>
      <c r="AT63" s="270"/>
      <c r="AU63" s="270"/>
      <c r="AV63" s="270"/>
      <c r="AW63" s="270"/>
    </row>
    <row r="64" spans="45:49" s="265" customFormat="1" x14ac:dyDescent="0.2">
      <c r="AS64" s="270"/>
      <c r="AT64" s="270"/>
      <c r="AU64" s="270"/>
      <c r="AV64" s="270"/>
      <c r="AW64" s="270"/>
    </row>
    <row r="65" spans="45:49" s="265" customFormat="1" x14ac:dyDescent="0.2">
      <c r="AS65" s="270"/>
      <c r="AT65" s="270"/>
      <c r="AU65" s="270"/>
      <c r="AV65" s="270"/>
      <c r="AW65" s="270"/>
    </row>
    <row r="66" spans="45:49" s="265" customFormat="1" x14ac:dyDescent="0.2">
      <c r="AS66" s="270"/>
      <c r="AT66" s="270"/>
      <c r="AU66" s="270"/>
      <c r="AV66" s="270"/>
      <c r="AW66" s="270"/>
    </row>
    <row r="67" spans="45:49" s="265" customFormat="1" x14ac:dyDescent="0.2">
      <c r="AS67" s="270"/>
      <c r="AT67" s="270"/>
      <c r="AU67" s="270"/>
      <c r="AV67" s="270"/>
      <c r="AW67" s="270"/>
    </row>
    <row r="68" spans="45:49" s="265" customFormat="1" x14ac:dyDescent="0.2">
      <c r="AS68" s="270"/>
      <c r="AT68" s="270"/>
      <c r="AU68" s="270"/>
      <c r="AV68" s="270"/>
      <c r="AW68" s="270"/>
    </row>
    <row r="69" spans="45:49" s="265" customFormat="1" x14ac:dyDescent="0.2">
      <c r="AS69" s="270"/>
      <c r="AT69" s="270"/>
      <c r="AU69" s="270"/>
      <c r="AV69" s="270"/>
      <c r="AW69" s="270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AJ16" activePane="bottomRight" state="frozen"/>
      <selection pane="topRight" activeCell="H1" sqref="H1"/>
      <selection pane="bottomLeft" activeCell="A4" sqref="A4"/>
      <selection pane="bottomRight" activeCell="G2" sqref="G2"/>
    </sheetView>
  </sheetViews>
  <sheetFormatPr defaultRowHeight="12.75" outlineLevelCol="1" x14ac:dyDescent="0.2"/>
  <cols>
    <col min="1" max="1" width="15.5" style="60" bestFit="1" customWidth="1" collapsed="1"/>
    <col min="2" max="3" width="10.625" style="60" bestFit="1" customWidth="1" collapsed="1"/>
    <col min="4" max="4" width="11.75" style="60" bestFit="1" customWidth="1" collapsed="1"/>
    <col min="5" max="5" width="9" style="60" collapsed="1"/>
    <col min="6" max="6" width="9.875" style="60" hidden="1" customWidth="1" outlineLevel="1" collapsed="1"/>
    <col min="7" max="7" width="21.125" style="60" customWidth="1" collapsed="1"/>
    <col min="8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44" width="9" style="60" collapsed="1"/>
    <col min="45" max="46" width="10.5" style="60" bestFit="1" customWidth="1" collapsed="1"/>
    <col min="47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4062" t="s">
        <v>876</v>
      </c>
      <c r="B4" s="4080" t="s">
        <v>877</v>
      </c>
      <c r="C4" s="4098" t="s">
        <v>33</v>
      </c>
      <c r="D4" s="4116" t="s">
        <v>33</v>
      </c>
      <c r="E4" s="4134" t="s">
        <v>877</v>
      </c>
      <c r="F4" s="4152" t="s">
        <v>33</v>
      </c>
      <c r="G4" s="4170" t="s">
        <v>71</v>
      </c>
      <c r="H4" s="4188">
        <v>1142</v>
      </c>
      <c r="I4" s="4206">
        <v>1203</v>
      </c>
      <c r="J4" s="4224">
        <v>1331</v>
      </c>
      <c r="K4" s="4242">
        <v>1503</v>
      </c>
      <c r="L4" s="4260">
        <v>1459</v>
      </c>
      <c r="M4" s="4278">
        <v>1485</v>
      </c>
      <c r="N4" s="4296">
        <v>1485</v>
      </c>
      <c r="O4" s="4314">
        <v>1572</v>
      </c>
      <c r="P4" s="4332">
        <v>1732</v>
      </c>
      <c r="Q4" s="4350">
        <v>1852</v>
      </c>
      <c r="R4" s="4368">
        <v>2108</v>
      </c>
      <c r="S4" s="4386">
        <v>2192</v>
      </c>
      <c r="T4" s="4404">
        <v>2219</v>
      </c>
      <c r="U4" s="4422">
        <v>2130</v>
      </c>
      <c r="V4" s="4440">
        <v>2259</v>
      </c>
      <c r="W4" s="4458">
        <v>2385</v>
      </c>
      <c r="X4" s="4476">
        <v>2733</v>
      </c>
      <c r="Y4" s="4494">
        <v>3526</v>
      </c>
      <c r="Z4" s="4512">
        <v>3957</v>
      </c>
      <c r="AA4" s="4530">
        <v>4470</v>
      </c>
      <c r="AB4" s="4548">
        <v>5082</v>
      </c>
      <c r="AC4" s="4566">
        <v>5596</v>
      </c>
      <c r="AD4" s="4584">
        <v>6020</v>
      </c>
      <c r="AE4" s="4602">
        <v>6701</v>
      </c>
      <c r="AF4" s="4620">
        <v>6810</v>
      </c>
      <c r="AG4" s="4638">
        <v>6667</v>
      </c>
      <c r="AH4" s="4656">
        <v>6952</v>
      </c>
      <c r="AI4" s="4674">
        <v>7096</v>
      </c>
      <c r="AJ4" s="4692">
        <v>7684</v>
      </c>
      <c r="AK4" s="4710">
        <v>8823</v>
      </c>
      <c r="AL4" s="4728">
        <v>9546</v>
      </c>
      <c r="AM4" s="4746">
        <v>10244</v>
      </c>
      <c r="AS4" s="4764">
        <v>23679</v>
      </c>
      <c r="AT4" s="4782">
        <v>63822</v>
      </c>
      <c r="AU4" s="270"/>
      <c r="AV4" s="7758">
        <f>AM4/AA4</f>
        <v>2.2917225950782996</v>
      </c>
      <c r="AW4" s="7758">
        <f>AT4/AS4</f>
        <v>2.6952996325858356</v>
      </c>
    </row>
    <row r="5" spans="1:49" s="265" customFormat="1" ht="15" x14ac:dyDescent="0.25">
      <c r="A5" s="4063" t="s">
        <v>876</v>
      </c>
      <c r="B5" s="4081" t="s">
        <v>877</v>
      </c>
      <c r="C5" s="4099" t="s">
        <v>33</v>
      </c>
      <c r="D5" s="4117" t="s">
        <v>33</v>
      </c>
      <c r="E5" s="4135" t="s">
        <v>877</v>
      </c>
      <c r="F5" s="4153" t="s">
        <v>33</v>
      </c>
      <c r="G5" s="4171" t="s">
        <v>62</v>
      </c>
      <c r="H5" s="4189">
        <v>1142</v>
      </c>
      <c r="I5" s="4207">
        <v>1203</v>
      </c>
      <c r="J5" s="4225">
        <v>1332</v>
      </c>
      <c r="K5" s="4243">
        <v>1503</v>
      </c>
      <c r="L5" s="4261">
        <v>1459</v>
      </c>
      <c r="M5" s="4279">
        <v>1485</v>
      </c>
      <c r="N5" s="4297">
        <v>1485</v>
      </c>
      <c r="O5" s="4315">
        <v>1572</v>
      </c>
      <c r="P5" s="4333">
        <v>1732</v>
      </c>
      <c r="Q5" s="4351">
        <v>1852</v>
      </c>
      <c r="R5" s="4369">
        <v>2108</v>
      </c>
      <c r="S5" s="4387">
        <v>2192</v>
      </c>
      <c r="T5" s="4405">
        <v>2219</v>
      </c>
      <c r="U5" s="4423">
        <v>2130</v>
      </c>
      <c r="V5" s="4441">
        <v>2259</v>
      </c>
      <c r="W5" s="4459">
        <v>2385</v>
      </c>
      <c r="X5" s="4477">
        <v>2733</v>
      </c>
      <c r="Y5" s="4495">
        <v>3526</v>
      </c>
      <c r="Z5" s="4513">
        <v>3957</v>
      </c>
      <c r="AA5" s="4531">
        <v>4470</v>
      </c>
      <c r="AB5" s="4549">
        <v>5082</v>
      </c>
      <c r="AC5" s="4567">
        <v>5596</v>
      </c>
      <c r="AD5" s="4585">
        <v>6020</v>
      </c>
      <c r="AE5" s="4603">
        <v>6701</v>
      </c>
      <c r="AF5" s="4621">
        <v>6810</v>
      </c>
      <c r="AG5" s="4639">
        <v>5112</v>
      </c>
      <c r="AH5" s="4657">
        <v>5243</v>
      </c>
      <c r="AI5" s="4675">
        <v>4730</v>
      </c>
      <c r="AJ5" s="4693">
        <v>4944</v>
      </c>
      <c r="AK5" s="4711">
        <v>5524</v>
      </c>
      <c r="AL5" s="4729">
        <v>5453</v>
      </c>
      <c r="AM5" s="4747">
        <v>5361</v>
      </c>
      <c r="AS5" s="4765">
        <v>23679</v>
      </c>
      <c r="AT5" s="4783">
        <v>43177</v>
      </c>
      <c r="AU5" s="270"/>
      <c r="AV5" s="7758">
        <f t="shared" ref="AV5:AV30" si="0">AM5/AA5</f>
        <v>1.1993288590604028</v>
      </c>
      <c r="AW5" s="7758">
        <f t="shared" ref="AW5:AW30" si="1">AT5/AS5</f>
        <v>1.8234300434984585</v>
      </c>
    </row>
    <row r="6" spans="1:49" s="265" customFormat="1" ht="15" x14ac:dyDescent="0.25">
      <c r="A6" s="4064" t="s">
        <v>876</v>
      </c>
      <c r="B6" s="4082" t="s">
        <v>877</v>
      </c>
      <c r="C6" s="4100" t="s">
        <v>33</v>
      </c>
      <c r="D6" s="4118" t="s">
        <v>33</v>
      </c>
      <c r="E6" s="4136" t="s">
        <v>877</v>
      </c>
      <c r="F6" s="4154" t="s">
        <v>33</v>
      </c>
      <c r="G6" s="4172" t="s">
        <v>63</v>
      </c>
      <c r="H6" s="4190"/>
      <c r="I6" s="4208"/>
      <c r="J6" s="4226"/>
      <c r="K6" s="4244"/>
      <c r="L6" s="4262"/>
      <c r="M6" s="4280"/>
      <c r="N6" s="4298"/>
      <c r="O6" s="4316"/>
      <c r="P6" s="4334"/>
      <c r="Q6" s="4352"/>
      <c r="R6" s="4370"/>
      <c r="S6" s="4388"/>
      <c r="T6" s="4406"/>
      <c r="U6" s="4424"/>
      <c r="V6" s="4442"/>
      <c r="W6" s="4460"/>
      <c r="X6" s="4478"/>
      <c r="Y6" s="4496"/>
      <c r="Z6" s="4514"/>
      <c r="AA6" s="4532"/>
      <c r="AB6" s="4550"/>
      <c r="AC6" s="4568"/>
      <c r="AD6" s="4586"/>
      <c r="AE6" s="4604"/>
      <c r="AF6" s="4622"/>
      <c r="AG6" s="4640">
        <v>1555</v>
      </c>
      <c r="AH6" s="4658">
        <v>1709</v>
      </c>
      <c r="AI6" s="4676">
        <v>2366</v>
      </c>
      <c r="AJ6" s="4694">
        <v>2740</v>
      </c>
      <c r="AK6" s="4712">
        <v>3299</v>
      </c>
      <c r="AL6" s="4730">
        <v>4093</v>
      </c>
      <c r="AM6" s="4748">
        <v>4883</v>
      </c>
      <c r="AS6" s="4766"/>
      <c r="AT6" s="4784">
        <v>20645</v>
      </c>
      <c r="AU6" s="270"/>
      <c r="AV6" s="7758"/>
      <c r="AW6" s="7758"/>
    </row>
    <row r="7" spans="1:49" s="265" customFormat="1" ht="15" x14ac:dyDescent="0.25">
      <c r="A7" s="4065" t="s">
        <v>876</v>
      </c>
      <c r="B7" s="4083" t="s">
        <v>877</v>
      </c>
      <c r="C7" s="4101" t="s">
        <v>33</v>
      </c>
      <c r="D7" s="4119" t="s">
        <v>33</v>
      </c>
      <c r="E7" s="4137" t="s">
        <v>877</v>
      </c>
      <c r="F7" s="4155" t="s">
        <v>33</v>
      </c>
      <c r="G7" s="4173" t="s">
        <v>72</v>
      </c>
      <c r="H7" s="4191">
        <v>845</v>
      </c>
      <c r="I7" s="4209">
        <v>883</v>
      </c>
      <c r="J7" s="4227">
        <v>997</v>
      </c>
      <c r="K7" s="4245">
        <v>1127</v>
      </c>
      <c r="L7" s="4263">
        <v>1061</v>
      </c>
      <c r="M7" s="4281">
        <v>1105</v>
      </c>
      <c r="N7" s="4299">
        <v>1101</v>
      </c>
      <c r="O7" s="4317">
        <v>1199</v>
      </c>
      <c r="P7" s="4335">
        <v>1297</v>
      </c>
      <c r="Q7" s="4353">
        <v>1387</v>
      </c>
      <c r="R7" s="4371">
        <v>1621</v>
      </c>
      <c r="S7" s="4389">
        <v>1704</v>
      </c>
      <c r="T7" s="4407">
        <v>1716</v>
      </c>
      <c r="U7" s="4425">
        <v>1621</v>
      </c>
      <c r="V7" s="4443">
        <v>1726</v>
      </c>
      <c r="W7" s="4461">
        <v>1792</v>
      </c>
      <c r="X7" s="4479">
        <v>2080</v>
      </c>
      <c r="Y7" s="4497">
        <v>2766</v>
      </c>
      <c r="Z7" s="4515">
        <v>3156</v>
      </c>
      <c r="AA7" s="4533">
        <v>3577</v>
      </c>
      <c r="AB7" s="4551">
        <v>4038</v>
      </c>
      <c r="AC7" s="4569">
        <v>4438</v>
      </c>
      <c r="AD7" s="4587">
        <v>4775</v>
      </c>
      <c r="AE7" s="4605">
        <v>5348</v>
      </c>
      <c r="AF7" s="4623">
        <v>5455</v>
      </c>
      <c r="AG7" s="4641">
        <v>3696</v>
      </c>
      <c r="AH7" s="4659">
        <v>3844</v>
      </c>
      <c r="AI7" s="4677">
        <v>3460</v>
      </c>
      <c r="AJ7" s="4695">
        <v>3625</v>
      </c>
      <c r="AK7" s="4713">
        <v>4210</v>
      </c>
      <c r="AL7" s="4731">
        <v>4273</v>
      </c>
      <c r="AM7" s="4749">
        <v>4202</v>
      </c>
      <c r="AS7" s="4767">
        <v>18434</v>
      </c>
      <c r="AT7" s="4785">
        <v>32765</v>
      </c>
      <c r="AU7" s="270"/>
      <c r="AV7" s="7758">
        <f t="shared" si="0"/>
        <v>1.174727425216662</v>
      </c>
      <c r="AW7" s="7758">
        <f t="shared" si="1"/>
        <v>1.7774221547141151</v>
      </c>
    </row>
    <row r="8" spans="1:49" s="265" customFormat="1" ht="15" x14ac:dyDescent="0.25">
      <c r="A8" s="4066" t="s">
        <v>876</v>
      </c>
      <c r="B8" s="4084" t="s">
        <v>877</v>
      </c>
      <c r="C8" s="4102" t="s">
        <v>33</v>
      </c>
      <c r="D8" s="4120" t="s">
        <v>33</v>
      </c>
      <c r="E8" s="4138" t="s">
        <v>877</v>
      </c>
      <c r="F8" s="4156" t="s">
        <v>33</v>
      </c>
      <c r="G8" s="4174" t="s">
        <v>73</v>
      </c>
      <c r="H8" s="4192">
        <v>57</v>
      </c>
      <c r="I8" s="4210">
        <v>65</v>
      </c>
      <c r="J8" s="4228">
        <v>65</v>
      </c>
      <c r="K8" s="4246">
        <v>63</v>
      </c>
      <c r="L8" s="4264">
        <v>62</v>
      </c>
      <c r="M8" s="4282">
        <v>49</v>
      </c>
      <c r="N8" s="4300">
        <v>43</v>
      </c>
      <c r="O8" s="4318">
        <v>37</v>
      </c>
      <c r="P8" s="4336">
        <v>39</v>
      </c>
      <c r="Q8" s="4354">
        <v>47</v>
      </c>
      <c r="R8" s="4372">
        <v>55</v>
      </c>
      <c r="S8" s="4390">
        <v>58</v>
      </c>
      <c r="T8" s="4408">
        <v>68</v>
      </c>
      <c r="U8" s="4426">
        <v>78</v>
      </c>
      <c r="V8" s="4444">
        <v>87</v>
      </c>
      <c r="W8" s="4462">
        <v>110</v>
      </c>
      <c r="X8" s="4480">
        <v>114</v>
      </c>
      <c r="Y8" s="4498">
        <v>115</v>
      </c>
      <c r="Z8" s="4516">
        <v>127</v>
      </c>
      <c r="AA8" s="4534">
        <v>147</v>
      </c>
      <c r="AB8" s="4552">
        <v>178</v>
      </c>
      <c r="AC8" s="4570">
        <v>194</v>
      </c>
      <c r="AD8" s="4588">
        <v>206</v>
      </c>
      <c r="AE8" s="4606">
        <v>237</v>
      </c>
      <c r="AF8" s="4624">
        <v>253</v>
      </c>
      <c r="AG8" s="4642">
        <v>272</v>
      </c>
      <c r="AH8" s="4660">
        <v>287</v>
      </c>
      <c r="AI8" s="4678">
        <v>295</v>
      </c>
      <c r="AJ8" s="4696">
        <v>313</v>
      </c>
      <c r="AK8" s="4714">
        <v>324</v>
      </c>
      <c r="AL8" s="4732">
        <v>308</v>
      </c>
      <c r="AM8" s="4750">
        <v>298</v>
      </c>
      <c r="AS8" s="4768">
        <v>846</v>
      </c>
      <c r="AT8" s="4786">
        <v>2350</v>
      </c>
      <c r="AU8" s="270"/>
      <c r="AV8" s="7758">
        <f t="shared" si="0"/>
        <v>2.0272108843537415</v>
      </c>
      <c r="AW8" s="7758">
        <f t="shared" si="1"/>
        <v>2.7777777777777777</v>
      </c>
    </row>
    <row r="9" spans="1:49" s="265" customFormat="1" ht="15" x14ac:dyDescent="0.25">
      <c r="A9" s="4067" t="s">
        <v>876</v>
      </c>
      <c r="B9" s="4085" t="s">
        <v>877</v>
      </c>
      <c r="C9" s="4103" t="s">
        <v>33</v>
      </c>
      <c r="D9" s="4121" t="s">
        <v>33</v>
      </c>
      <c r="E9" s="4139" t="s">
        <v>877</v>
      </c>
      <c r="F9" s="4157" t="s">
        <v>33</v>
      </c>
      <c r="G9" s="4175" t="s">
        <v>74</v>
      </c>
      <c r="H9" s="4193">
        <v>157</v>
      </c>
      <c r="I9" s="4211">
        <v>169</v>
      </c>
      <c r="J9" s="4229">
        <v>175</v>
      </c>
      <c r="K9" s="4247">
        <v>202</v>
      </c>
      <c r="L9" s="4265">
        <v>214</v>
      </c>
      <c r="M9" s="4283">
        <v>208</v>
      </c>
      <c r="N9" s="4301">
        <v>213</v>
      </c>
      <c r="O9" s="4319">
        <v>211</v>
      </c>
      <c r="P9" s="4337">
        <v>253</v>
      </c>
      <c r="Q9" s="4355">
        <v>272</v>
      </c>
      <c r="R9" s="4373">
        <v>289</v>
      </c>
      <c r="S9" s="4391">
        <v>288</v>
      </c>
      <c r="T9" s="4409">
        <v>290</v>
      </c>
      <c r="U9" s="4427">
        <v>284</v>
      </c>
      <c r="V9" s="4445">
        <v>293</v>
      </c>
      <c r="W9" s="4463">
        <v>311</v>
      </c>
      <c r="X9" s="4481">
        <v>348</v>
      </c>
      <c r="Y9" s="4499">
        <v>428</v>
      </c>
      <c r="Z9" s="4517">
        <v>444</v>
      </c>
      <c r="AA9" s="4535">
        <v>494</v>
      </c>
      <c r="AB9" s="4553">
        <v>568</v>
      </c>
      <c r="AC9" s="4571">
        <v>640</v>
      </c>
      <c r="AD9" s="4589">
        <v>688</v>
      </c>
      <c r="AE9" s="4607">
        <v>738</v>
      </c>
      <c r="AF9" s="4625">
        <v>722</v>
      </c>
      <c r="AG9" s="4643">
        <v>749</v>
      </c>
      <c r="AH9" s="4661">
        <v>729</v>
      </c>
      <c r="AI9" s="4679">
        <v>602</v>
      </c>
      <c r="AJ9" s="4697">
        <v>630</v>
      </c>
      <c r="AK9" s="4715">
        <v>634</v>
      </c>
      <c r="AL9" s="4733">
        <v>541</v>
      </c>
      <c r="AM9" s="4751">
        <v>542</v>
      </c>
      <c r="AS9" s="4769">
        <v>2892</v>
      </c>
      <c r="AT9" s="4787">
        <v>5149</v>
      </c>
      <c r="AU9" s="270"/>
      <c r="AV9" s="7758">
        <f t="shared" si="0"/>
        <v>1.097165991902834</v>
      </c>
      <c r="AW9" s="7758">
        <f t="shared" si="1"/>
        <v>1.7804287690179805</v>
      </c>
    </row>
    <row r="10" spans="1:49" s="265" customFormat="1" ht="15" x14ac:dyDescent="0.25">
      <c r="A10" s="4068" t="s">
        <v>876</v>
      </c>
      <c r="B10" s="4086" t="s">
        <v>877</v>
      </c>
      <c r="C10" s="4104" t="s">
        <v>33</v>
      </c>
      <c r="D10" s="4122" t="s">
        <v>33</v>
      </c>
      <c r="E10" s="4140" t="s">
        <v>877</v>
      </c>
      <c r="F10" s="4158" t="s">
        <v>33</v>
      </c>
      <c r="G10" s="4176" t="s">
        <v>75</v>
      </c>
      <c r="H10" s="4194">
        <v>52</v>
      </c>
      <c r="I10" s="4212">
        <v>54</v>
      </c>
      <c r="J10" s="4230">
        <v>60</v>
      </c>
      <c r="K10" s="4248">
        <v>70</v>
      </c>
      <c r="L10" s="4266">
        <v>80</v>
      </c>
      <c r="M10" s="4284">
        <v>81</v>
      </c>
      <c r="N10" s="4302">
        <v>82</v>
      </c>
      <c r="O10" s="4320">
        <v>80</v>
      </c>
      <c r="P10" s="4338">
        <v>94</v>
      </c>
      <c r="Q10" s="4356">
        <v>97</v>
      </c>
      <c r="R10" s="4374">
        <v>95</v>
      </c>
      <c r="S10" s="4392">
        <v>93</v>
      </c>
      <c r="T10" s="4410">
        <v>94</v>
      </c>
      <c r="U10" s="4428">
        <v>96</v>
      </c>
      <c r="V10" s="4446">
        <v>99</v>
      </c>
      <c r="W10" s="4464">
        <v>114</v>
      </c>
      <c r="X10" s="4482">
        <v>131</v>
      </c>
      <c r="Y10" s="4500">
        <v>148</v>
      </c>
      <c r="Z10" s="4518">
        <v>156</v>
      </c>
      <c r="AA10" s="4536">
        <v>172</v>
      </c>
      <c r="AB10" s="4554">
        <v>197</v>
      </c>
      <c r="AC10" s="4572">
        <v>210</v>
      </c>
      <c r="AD10" s="4590">
        <v>231</v>
      </c>
      <c r="AE10" s="4608">
        <v>251</v>
      </c>
      <c r="AF10" s="4626">
        <v>255</v>
      </c>
      <c r="AG10" s="4644">
        <v>259</v>
      </c>
      <c r="AH10" s="4662">
        <v>249</v>
      </c>
      <c r="AI10" s="4680">
        <v>238</v>
      </c>
      <c r="AJ10" s="4698">
        <v>241</v>
      </c>
      <c r="AK10" s="4716">
        <v>225</v>
      </c>
      <c r="AL10" s="4734">
        <v>216</v>
      </c>
      <c r="AM10" s="4752">
        <v>209</v>
      </c>
      <c r="AS10" s="4770">
        <v>1010</v>
      </c>
      <c r="AT10" s="4788">
        <v>1892</v>
      </c>
      <c r="AU10" s="270"/>
      <c r="AV10" s="7758">
        <f t="shared" si="0"/>
        <v>1.2151162790697674</v>
      </c>
      <c r="AW10" s="7758">
        <f t="shared" si="1"/>
        <v>1.8732673267326734</v>
      </c>
    </row>
    <row r="11" spans="1:49" s="265" customFormat="1" ht="15" x14ac:dyDescent="0.25">
      <c r="A11" s="4069" t="s">
        <v>876</v>
      </c>
      <c r="B11" s="4087" t="s">
        <v>877</v>
      </c>
      <c r="C11" s="4105" t="s">
        <v>33</v>
      </c>
      <c r="D11" s="4123" t="s">
        <v>33</v>
      </c>
      <c r="E11" s="4141" t="s">
        <v>877</v>
      </c>
      <c r="F11" s="4159" t="s">
        <v>33</v>
      </c>
      <c r="G11" s="4177" t="s">
        <v>76</v>
      </c>
      <c r="H11" s="4195">
        <v>24</v>
      </c>
      <c r="I11" s="4213">
        <v>24</v>
      </c>
      <c r="J11" s="4231">
        <v>27</v>
      </c>
      <c r="K11" s="4249">
        <v>31</v>
      </c>
      <c r="L11" s="4267">
        <v>30</v>
      </c>
      <c r="M11" s="4285">
        <v>29</v>
      </c>
      <c r="N11" s="4303">
        <v>29</v>
      </c>
      <c r="O11" s="4321">
        <v>26</v>
      </c>
      <c r="P11" s="4339">
        <v>28</v>
      </c>
      <c r="Q11" s="4357">
        <v>29</v>
      </c>
      <c r="R11" s="4375">
        <v>28</v>
      </c>
      <c r="S11" s="4393">
        <v>28</v>
      </c>
      <c r="T11" s="4411">
        <v>30</v>
      </c>
      <c r="U11" s="4429">
        <v>29</v>
      </c>
      <c r="V11" s="4447">
        <v>29</v>
      </c>
      <c r="W11" s="4465">
        <v>31</v>
      </c>
      <c r="X11" s="4483">
        <v>33</v>
      </c>
      <c r="Y11" s="4501">
        <v>36</v>
      </c>
      <c r="Z11" s="4519">
        <v>39</v>
      </c>
      <c r="AA11" s="4537">
        <v>42</v>
      </c>
      <c r="AB11" s="4555">
        <v>57</v>
      </c>
      <c r="AC11" s="4573">
        <v>67</v>
      </c>
      <c r="AD11" s="4591">
        <v>70</v>
      </c>
      <c r="AE11" s="4609">
        <v>73</v>
      </c>
      <c r="AF11" s="4627">
        <v>74</v>
      </c>
      <c r="AG11" s="4645">
        <v>83</v>
      </c>
      <c r="AH11" s="4663">
        <v>82</v>
      </c>
      <c r="AI11" s="4681">
        <v>82</v>
      </c>
      <c r="AJ11" s="4699">
        <v>81</v>
      </c>
      <c r="AK11" s="4717">
        <v>80</v>
      </c>
      <c r="AL11" s="4735">
        <v>74</v>
      </c>
      <c r="AM11" s="4753">
        <v>70</v>
      </c>
      <c r="AS11" s="4771">
        <v>269</v>
      </c>
      <c r="AT11" s="4789">
        <v>626</v>
      </c>
      <c r="AU11" s="270"/>
      <c r="AV11" s="7758">
        <f t="shared" si="0"/>
        <v>1.6666666666666667</v>
      </c>
      <c r="AW11" s="7758">
        <f t="shared" si="1"/>
        <v>2.3271375464684017</v>
      </c>
    </row>
    <row r="12" spans="1:49" s="265" customFormat="1" ht="15" x14ac:dyDescent="0.25">
      <c r="A12" s="4070" t="s">
        <v>876</v>
      </c>
      <c r="B12" s="4088" t="s">
        <v>877</v>
      </c>
      <c r="C12" s="4106" t="s">
        <v>33</v>
      </c>
      <c r="D12" s="4124" t="s">
        <v>33</v>
      </c>
      <c r="E12" s="4142" t="s">
        <v>877</v>
      </c>
      <c r="F12" s="4160" t="s">
        <v>33</v>
      </c>
      <c r="G12" s="4178" t="s">
        <v>77</v>
      </c>
      <c r="H12" s="4196">
        <v>7</v>
      </c>
      <c r="I12" s="4214">
        <v>8</v>
      </c>
      <c r="J12" s="4232">
        <v>8</v>
      </c>
      <c r="K12" s="4250">
        <v>10</v>
      </c>
      <c r="L12" s="4268">
        <v>12</v>
      </c>
      <c r="M12" s="4286">
        <v>13</v>
      </c>
      <c r="N12" s="4304">
        <v>17</v>
      </c>
      <c r="O12" s="4322">
        <v>19</v>
      </c>
      <c r="P12" s="4340">
        <v>21</v>
      </c>
      <c r="Q12" s="4358">
        <v>20</v>
      </c>
      <c r="R12" s="4376">
        <v>20</v>
      </c>
      <c r="S12" s="4394">
        <v>21</v>
      </c>
      <c r="T12" s="4412">
        <v>21</v>
      </c>
      <c r="U12" s="4430">
        <v>22</v>
      </c>
      <c r="V12" s="4448">
        <v>25</v>
      </c>
      <c r="W12" s="4466">
        <v>27</v>
      </c>
      <c r="X12" s="4484">
        <v>27</v>
      </c>
      <c r="Y12" s="4502">
        <v>33</v>
      </c>
      <c r="Z12" s="4520">
        <v>35</v>
      </c>
      <c r="AA12" s="4538">
        <v>38</v>
      </c>
      <c r="AB12" s="4556">
        <v>44</v>
      </c>
      <c r="AC12" s="4574">
        <v>47</v>
      </c>
      <c r="AD12" s="4592">
        <v>50</v>
      </c>
      <c r="AE12" s="4610">
        <v>54</v>
      </c>
      <c r="AF12" s="4628">
        <v>51</v>
      </c>
      <c r="AG12" s="4646">
        <v>53</v>
      </c>
      <c r="AH12" s="4664">
        <v>52</v>
      </c>
      <c r="AI12" s="4682">
        <v>53</v>
      </c>
      <c r="AJ12" s="4700">
        <v>54</v>
      </c>
      <c r="AK12" s="4718">
        <v>51</v>
      </c>
      <c r="AL12" s="4736">
        <v>41</v>
      </c>
      <c r="AM12" s="4754">
        <v>40</v>
      </c>
      <c r="AS12" s="4772">
        <v>228</v>
      </c>
      <c r="AT12" s="4790">
        <v>395</v>
      </c>
      <c r="AU12" s="270"/>
      <c r="AV12" s="7758">
        <f t="shared" si="0"/>
        <v>1.0526315789473684</v>
      </c>
      <c r="AW12" s="7758">
        <f t="shared" si="1"/>
        <v>1.7324561403508771</v>
      </c>
    </row>
    <row r="13" spans="1:49" s="265" customFormat="1" ht="15" x14ac:dyDescent="0.25">
      <c r="A13" s="4071" t="s">
        <v>876</v>
      </c>
      <c r="B13" s="4089" t="s">
        <v>878</v>
      </c>
      <c r="C13" s="4107" t="s">
        <v>33</v>
      </c>
      <c r="D13" s="4125" t="s">
        <v>33</v>
      </c>
      <c r="E13" s="4143" t="s">
        <v>878</v>
      </c>
      <c r="F13" s="4161" t="s">
        <v>33</v>
      </c>
      <c r="G13" s="4179" t="s">
        <v>71</v>
      </c>
      <c r="H13" s="4197">
        <v>1354</v>
      </c>
      <c r="I13" s="4215">
        <v>1383</v>
      </c>
      <c r="J13" s="4233">
        <v>1476</v>
      </c>
      <c r="K13" s="4251">
        <v>1632</v>
      </c>
      <c r="L13" s="4269">
        <v>1590</v>
      </c>
      <c r="M13" s="4287">
        <v>1621</v>
      </c>
      <c r="N13" s="4305">
        <v>1650</v>
      </c>
      <c r="O13" s="4323">
        <v>1751</v>
      </c>
      <c r="P13" s="4341">
        <v>1734</v>
      </c>
      <c r="Q13" s="4359">
        <v>1802</v>
      </c>
      <c r="R13" s="4377">
        <v>1897</v>
      </c>
      <c r="S13" s="4395">
        <v>1928</v>
      </c>
      <c r="T13" s="4413">
        <v>1939</v>
      </c>
      <c r="U13" s="4431">
        <v>1938</v>
      </c>
      <c r="V13" s="4449">
        <v>2068</v>
      </c>
      <c r="W13" s="4467">
        <v>2121</v>
      </c>
      <c r="X13" s="4485">
        <v>2197</v>
      </c>
      <c r="Y13" s="4503">
        <v>2295</v>
      </c>
      <c r="Z13" s="4521">
        <v>2378</v>
      </c>
      <c r="AA13" s="4539">
        <v>2500</v>
      </c>
      <c r="AB13" s="4557">
        <v>2624</v>
      </c>
      <c r="AC13" s="4575">
        <v>2812</v>
      </c>
      <c r="AD13" s="4593">
        <v>3031</v>
      </c>
      <c r="AE13" s="4611">
        <v>3144</v>
      </c>
      <c r="AF13" s="4629">
        <v>3220</v>
      </c>
      <c r="AG13" s="4647">
        <v>3363</v>
      </c>
      <c r="AH13" s="4665">
        <v>3436</v>
      </c>
      <c r="AI13" s="4683">
        <v>3457</v>
      </c>
      <c r="AJ13" s="4701">
        <v>3737</v>
      </c>
      <c r="AK13" s="4719">
        <v>4041</v>
      </c>
      <c r="AL13" s="4737">
        <v>4171</v>
      </c>
      <c r="AM13" s="4755">
        <v>4466</v>
      </c>
      <c r="AS13" s="4773">
        <v>17436</v>
      </c>
      <c r="AT13" s="4791">
        <v>29891</v>
      </c>
      <c r="AU13" s="270"/>
      <c r="AV13" s="7758">
        <f t="shared" si="0"/>
        <v>1.7864</v>
      </c>
      <c r="AW13" s="7758">
        <f t="shared" si="1"/>
        <v>1.7143266804312915</v>
      </c>
    </row>
    <row r="14" spans="1:49" s="265" customFormat="1" ht="15" x14ac:dyDescent="0.25">
      <c r="A14" s="4072" t="s">
        <v>876</v>
      </c>
      <c r="B14" s="4090" t="s">
        <v>878</v>
      </c>
      <c r="C14" s="4108" t="s">
        <v>33</v>
      </c>
      <c r="D14" s="4126" t="s">
        <v>33</v>
      </c>
      <c r="E14" s="4144" t="s">
        <v>878</v>
      </c>
      <c r="F14" s="4162" t="s">
        <v>33</v>
      </c>
      <c r="G14" s="4180" t="s">
        <v>62</v>
      </c>
      <c r="H14" s="4198">
        <v>1354</v>
      </c>
      <c r="I14" s="4216">
        <v>1383</v>
      </c>
      <c r="J14" s="4234">
        <v>1476</v>
      </c>
      <c r="K14" s="4252">
        <v>1632</v>
      </c>
      <c r="L14" s="4270">
        <v>1590</v>
      </c>
      <c r="M14" s="4288">
        <v>1621</v>
      </c>
      <c r="N14" s="4306">
        <v>1650</v>
      </c>
      <c r="O14" s="4324">
        <v>1751</v>
      </c>
      <c r="P14" s="4342">
        <v>1734</v>
      </c>
      <c r="Q14" s="4360">
        <v>1802</v>
      </c>
      <c r="R14" s="4378">
        <v>1897</v>
      </c>
      <c r="S14" s="4396">
        <v>1928</v>
      </c>
      <c r="T14" s="4414">
        <v>1939</v>
      </c>
      <c r="U14" s="4432">
        <v>1938</v>
      </c>
      <c r="V14" s="4450">
        <v>2068</v>
      </c>
      <c r="W14" s="4468">
        <v>2121</v>
      </c>
      <c r="X14" s="4486">
        <v>2197</v>
      </c>
      <c r="Y14" s="4504">
        <v>2295</v>
      </c>
      <c r="Z14" s="4522">
        <v>2378</v>
      </c>
      <c r="AA14" s="4540">
        <v>2500</v>
      </c>
      <c r="AB14" s="4558">
        <v>2624</v>
      </c>
      <c r="AC14" s="4576">
        <v>2812</v>
      </c>
      <c r="AD14" s="4594">
        <v>3031</v>
      </c>
      <c r="AE14" s="4612">
        <v>3144</v>
      </c>
      <c r="AF14" s="4630">
        <v>3220</v>
      </c>
      <c r="AG14" s="4648">
        <v>2564</v>
      </c>
      <c r="AH14" s="4666">
        <v>2534</v>
      </c>
      <c r="AI14" s="4684">
        <v>2327</v>
      </c>
      <c r="AJ14" s="4702">
        <v>2436</v>
      </c>
      <c r="AK14" s="4720">
        <v>2491</v>
      </c>
      <c r="AL14" s="4738">
        <v>2410</v>
      </c>
      <c r="AM14" s="4756">
        <v>2529</v>
      </c>
      <c r="AS14" s="4774">
        <v>17436</v>
      </c>
      <c r="AT14" s="4792">
        <v>20511</v>
      </c>
      <c r="AU14" s="270"/>
      <c r="AV14" s="7758">
        <f t="shared" si="0"/>
        <v>1.0116000000000001</v>
      </c>
      <c r="AW14" s="7758">
        <f t="shared" si="1"/>
        <v>1.1763592567102545</v>
      </c>
    </row>
    <row r="15" spans="1:49" s="265" customFormat="1" ht="15" x14ac:dyDescent="0.25">
      <c r="A15" s="4073" t="s">
        <v>876</v>
      </c>
      <c r="B15" s="4091" t="s">
        <v>878</v>
      </c>
      <c r="C15" s="4109" t="s">
        <v>33</v>
      </c>
      <c r="D15" s="4127" t="s">
        <v>33</v>
      </c>
      <c r="E15" s="4145" t="s">
        <v>878</v>
      </c>
      <c r="F15" s="4163" t="s">
        <v>33</v>
      </c>
      <c r="G15" s="4181" t="s">
        <v>63</v>
      </c>
      <c r="H15" s="4199"/>
      <c r="I15" s="4217"/>
      <c r="J15" s="4235"/>
      <c r="K15" s="4253"/>
      <c r="L15" s="4271"/>
      <c r="M15" s="4289"/>
      <c r="N15" s="4307"/>
      <c r="O15" s="4325"/>
      <c r="P15" s="4343"/>
      <c r="Q15" s="4361"/>
      <c r="R15" s="4379"/>
      <c r="S15" s="4397"/>
      <c r="T15" s="4415"/>
      <c r="U15" s="4433"/>
      <c r="V15" s="4451"/>
      <c r="W15" s="4469"/>
      <c r="X15" s="4487"/>
      <c r="Y15" s="4505"/>
      <c r="Z15" s="4523"/>
      <c r="AA15" s="4541"/>
      <c r="AB15" s="4559"/>
      <c r="AC15" s="4577"/>
      <c r="AD15" s="4595"/>
      <c r="AE15" s="4613"/>
      <c r="AF15" s="4631"/>
      <c r="AG15" s="4649">
        <v>799</v>
      </c>
      <c r="AH15" s="4667">
        <v>902</v>
      </c>
      <c r="AI15" s="4685">
        <v>1130</v>
      </c>
      <c r="AJ15" s="4703">
        <v>1301</v>
      </c>
      <c r="AK15" s="4721">
        <v>1550</v>
      </c>
      <c r="AL15" s="4739">
        <v>1761</v>
      </c>
      <c r="AM15" s="4757">
        <v>1937</v>
      </c>
      <c r="AS15" s="4775"/>
      <c r="AT15" s="4793">
        <v>9380</v>
      </c>
      <c r="AU15" s="270"/>
      <c r="AV15" s="7758"/>
      <c r="AW15" s="7758"/>
    </row>
    <row r="16" spans="1:49" s="265" customFormat="1" ht="15" x14ac:dyDescent="0.25">
      <c r="A16" s="4074" t="s">
        <v>876</v>
      </c>
      <c r="B16" s="4092" t="s">
        <v>878</v>
      </c>
      <c r="C16" s="4110" t="s">
        <v>33</v>
      </c>
      <c r="D16" s="4128" t="s">
        <v>33</v>
      </c>
      <c r="E16" s="4146" t="s">
        <v>878</v>
      </c>
      <c r="F16" s="4164" t="s">
        <v>33</v>
      </c>
      <c r="G16" s="4182" t="s">
        <v>72</v>
      </c>
      <c r="H16" s="4200">
        <v>1025</v>
      </c>
      <c r="I16" s="4218">
        <v>1043</v>
      </c>
      <c r="J16" s="4236">
        <v>1088</v>
      </c>
      <c r="K16" s="4254">
        <v>1193</v>
      </c>
      <c r="L16" s="4272">
        <v>1125</v>
      </c>
      <c r="M16" s="4290">
        <v>1155</v>
      </c>
      <c r="N16" s="4308">
        <v>1179</v>
      </c>
      <c r="O16" s="4326">
        <v>1278</v>
      </c>
      <c r="P16" s="4344">
        <v>1248</v>
      </c>
      <c r="Q16" s="4362">
        <v>1295</v>
      </c>
      <c r="R16" s="4380">
        <v>1384</v>
      </c>
      <c r="S16" s="4398">
        <v>1422</v>
      </c>
      <c r="T16" s="4416">
        <v>1429</v>
      </c>
      <c r="U16" s="4434">
        <v>1443</v>
      </c>
      <c r="V16" s="4452">
        <v>1545</v>
      </c>
      <c r="W16" s="4470">
        <v>1574</v>
      </c>
      <c r="X16" s="4488">
        <v>1627</v>
      </c>
      <c r="Y16" s="4506">
        <v>1730</v>
      </c>
      <c r="Z16" s="4524">
        <v>1845</v>
      </c>
      <c r="AA16" s="4542">
        <v>1944</v>
      </c>
      <c r="AB16" s="4560">
        <v>2064</v>
      </c>
      <c r="AC16" s="4578">
        <v>2227</v>
      </c>
      <c r="AD16" s="4596">
        <v>2410</v>
      </c>
      <c r="AE16" s="4614">
        <v>2513</v>
      </c>
      <c r="AF16" s="4632">
        <v>2581</v>
      </c>
      <c r="AG16" s="4650">
        <v>1867</v>
      </c>
      <c r="AH16" s="4668">
        <v>1817</v>
      </c>
      <c r="AI16" s="4686">
        <v>1650</v>
      </c>
      <c r="AJ16" s="4704">
        <v>1756</v>
      </c>
      <c r="AK16" s="4722">
        <v>1833</v>
      </c>
      <c r="AL16" s="4740">
        <v>1789</v>
      </c>
      <c r="AM16" s="4758">
        <v>1878</v>
      </c>
      <c r="AS16" s="4776">
        <v>13137</v>
      </c>
      <c r="AT16" s="4794">
        <v>15171</v>
      </c>
      <c r="AU16" s="270"/>
      <c r="AV16" s="7758">
        <f t="shared" si="0"/>
        <v>0.96604938271604934</v>
      </c>
      <c r="AW16" s="7758">
        <f t="shared" si="1"/>
        <v>1.1548298698332953</v>
      </c>
    </row>
    <row r="17" spans="1:49" s="265" customFormat="1" ht="15" x14ac:dyDescent="0.25">
      <c r="A17" s="4075" t="s">
        <v>876</v>
      </c>
      <c r="B17" s="4093" t="s">
        <v>878</v>
      </c>
      <c r="C17" s="4111" t="s">
        <v>33</v>
      </c>
      <c r="D17" s="4129" t="s">
        <v>33</v>
      </c>
      <c r="E17" s="4147" t="s">
        <v>878</v>
      </c>
      <c r="F17" s="4165" t="s">
        <v>33</v>
      </c>
      <c r="G17" s="4183" t="s">
        <v>73</v>
      </c>
      <c r="H17" s="4201">
        <v>50</v>
      </c>
      <c r="I17" s="4219">
        <v>58</v>
      </c>
      <c r="J17" s="4237">
        <v>71</v>
      </c>
      <c r="K17" s="4255">
        <v>71</v>
      </c>
      <c r="L17" s="4273">
        <v>76</v>
      </c>
      <c r="M17" s="4291">
        <v>74</v>
      </c>
      <c r="N17" s="4309">
        <v>65</v>
      </c>
      <c r="O17" s="4327">
        <v>65</v>
      </c>
      <c r="P17" s="4345">
        <v>63</v>
      </c>
      <c r="Q17" s="4363">
        <v>71</v>
      </c>
      <c r="R17" s="4381">
        <v>78</v>
      </c>
      <c r="S17" s="4399">
        <v>79</v>
      </c>
      <c r="T17" s="4417">
        <v>77</v>
      </c>
      <c r="U17" s="4435">
        <v>79</v>
      </c>
      <c r="V17" s="4453">
        <v>84</v>
      </c>
      <c r="W17" s="4471">
        <v>94</v>
      </c>
      <c r="X17" s="4489">
        <v>95</v>
      </c>
      <c r="Y17" s="4507">
        <v>86</v>
      </c>
      <c r="Z17" s="4525">
        <v>81</v>
      </c>
      <c r="AA17" s="4543">
        <v>91</v>
      </c>
      <c r="AB17" s="4561">
        <v>83</v>
      </c>
      <c r="AC17" s="4579">
        <v>91</v>
      </c>
      <c r="AD17" s="4597">
        <v>85</v>
      </c>
      <c r="AE17" s="4615">
        <v>84</v>
      </c>
      <c r="AF17" s="4633">
        <v>85</v>
      </c>
      <c r="AG17" s="4651">
        <v>97</v>
      </c>
      <c r="AH17" s="4669">
        <v>125</v>
      </c>
      <c r="AI17" s="4687">
        <v>131</v>
      </c>
      <c r="AJ17" s="4705">
        <v>146</v>
      </c>
      <c r="AK17" s="4723">
        <v>143</v>
      </c>
      <c r="AL17" s="4741">
        <v>121</v>
      </c>
      <c r="AM17" s="4759">
        <v>109</v>
      </c>
      <c r="AS17" s="4777">
        <v>687</v>
      </c>
      <c r="AT17" s="4795">
        <v>957</v>
      </c>
      <c r="AU17" s="270"/>
      <c r="AV17" s="7758">
        <f t="shared" si="0"/>
        <v>1.1978021978021978</v>
      </c>
      <c r="AW17" s="7758">
        <f t="shared" si="1"/>
        <v>1.3930131004366813</v>
      </c>
    </row>
    <row r="18" spans="1:49" s="265" customFormat="1" ht="15" x14ac:dyDescent="0.25">
      <c r="A18" s="4076" t="s">
        <v>876</v>
      </c>
      <c r="B18" s="4094" t="s">
        <v>878</v>
      </c>
      <c r="C18" s="4112" t="s">
        <v>33</v>
      </c>
      <c r="D18" s="4130" t="s">
        <v>33</v>
      </c>
      <c r="E18" s="4148" t="s">
        <v>878</v>
      </c>
      <c r="F18" s="4166" t="s">
        <v>33</v>
      </c>
      <c r="G18" s="4184" t="s">
        <v>74</v>
      </c>
      <c r="H18" s="4202">
        <v>177</v>
      </c>
      <c r="I18" s="4220">
        <v>179</v>
      </c>
      <c r="J18" s="4238">
        <v>204</v>
      </c>
      <c r="K18" s="4256">
        <v>233</v>
      </c>
      <c r="L18" s="4274">
        <v>251</v>
      </c>
      <c r="M18" s="4292">
        <v>247</v>
      </c>
      <c r="N18" s="4310">
        <v>256</v>
      </c>
      <c r="O18" s="4328">
        <v>260</v>
      </c>
      <c r="P18" s="4346">
        <v>273</v>
      </c>
      <c r="Q18" s="4364">
        <v>280</v>
      </c>
      <c r="R18" s="4382">
        <v>282</v>
      </c>
      <c r="S18" s="4400">
        <v>272</v>
      </c>
      <c r="T18" s="4418">
        <v>272</v>
      </c>
      <c r="U18" s="4436">
        <v>258</v>
      </c>
      <c r="V18" s="4454">
        <v>272</v>
      </c>
      <c r="W18" s="4472">
        <v>284</v>
      </c>
      <c r="X18" s="4490">
        <v>304</v>
      </c>
      <c r="Y18" s="4508">
        <v>299</v>
      </c>
      <c r="Z18" s="4526">
        <v>275</v>
      </c>
      <c r="AA18" s="4544">
        <v>290</v>
      </c>
      <c r="AB18" s="4562">
        <v>299</v>
      </c>
      <c r="AC18" s="4580">
        <v>313</v>
      </c>
      <c r="AD18" s="4598">
        <v>347</v>
      </c>
      <c r="AE18" s="4616">
        <v>355</v>
      </c>
      <c r="AF18" s="4634">
        <v>356</v>
      </c>
      <c r="AG18" s="4652">
        <v>388</v>
      </c>
      <c r="AH18" s="4670">
        <v>387</v>
      </c>
      <c r="AI18" s="4688">
        <v>336</v>
      </c>
      <c r="AJ18" s="4706">
        <v>325</v>
      </c>
      <c r="AK18" s="4724">
        <v>316</v>
      </c>
      <c r="AL18" s="4742">
        <v>320</v>
      </c>
      <c r="AM18" s="4760">
        <v>345</v>
      </c>
      <c r="AS18" s="4778">
        <v>2254</v>
      </c>
      <c r="AT18" s="4796">
        <v>2773</v>
      </c>
      <c r="AU18" s="270"/>
      <c r="AV18" s="7758">
        <f t="shared" si="0"/>
        <v>1.1896551724137931</v>
      </c>
      <c r="AW18" s="7758">
        <f t="shared" si="1"/>
        <v>1.230257320319432</v>
      </c>
    </row>
    <row r="19" spans="1:49" s="265" customFormat="1" ht="15" x14ac:dyDescent="0.25">
      <c r="A19" s="4077" t="s">
        <v>876</v>
      </c>
      <c r="B19" s="4095" t="s">
        <v>878</v>
      </c>
      <c r="C19" s="4113" t="s">
        <v>33</v>
      </c>
      <c r="D19" s="4131" t="s">
        <v>33</v>
      </c>
      <c r="E19" s="4149" t="s">
        <v>878</v>
      </c>
      <c r="F19" s="4167" t="s">
        <v>33</v>
      </c>
      <c r="G19" s="4185" t="s">
        <v>75</v>
      </c>
      <c r="H19" s="4203">
        <v>59</v>
      </c>
      <c r="I19" s="4221">
        <v>59</v>
      </c>
      <c r="J19" s="4239">
        <v>65</v>
      </c>
      <c r="K19" s="4257">
        <v>82</v>
      </c>
      <c r="L19" s="4275">
        <v>82</v>
      </c>
      <c r="M19" s="4293">
        <v>89</v>
      </c>
      <c r="N19" s="4311">
        <v>96</v>
      </c>
      <c r="O19" s="4329">
        <v>95</v>
      </c>
      <c r="P19" s="4347">
        <v>97</v>
      </c>
      <c r="Q19" s="4365">
        <v>103</v>
      </c>
      <c r="R19" s="4383">
        <v>103</v>
      </c>
      <c r="S19" s="4401">
        <v>105</v>
      </c>
      <c r="T19" s="4419">
        <v>110</v>
      </c>
      <c r="U19" s="4437">
        <v>109</v>
      </c>
      <c r="V19" s="4455">
        <v>117</v>
      </c>
      <c r="W19" s="4473">
        <v>121</v>
      </c>
      <c r="X19" s="4491">
        <v>124</v>
      </c>
      <c r="Y19" s="4509">
        <v>129</v>
      </c>
      <c r="Z19" s="4527">
        <v>126</v>
      </c>
      <c r="AA19" s="4545">
        <v>125</v>
      </c>
      <c r="AB19" s="4563">
        <v>129</v>
      </c>
      <c r="AC19" s="4581">
        <v>130</v>
      </c>
      <c r="AD19" s="4599">
        <v>136</v>
      </c>
      <c r="AE19" s="4617">
        <v>142</v>
      </c>
      <c r="AF19" s="4635">
        <v>143</v>
      </c>
      <c r="AG19" s="4653">
        <v>151</v>
      </c>
      <c r="AH19" s="4671">
        <v>144</v>
      </c>
      <c r="AI19" s="4689">
        <v>147</v>
      </c>
      <c r="AJ19" s="4707">
        <v>144</v>
      </c>
      <c r="AK19" s="4725">
        <v>134</v>
      </c>
      <c r="AL19" s="4743">
        <v>117</v>
      </c>
      <c r="AM19" s="4761">
        <v>123</v>
      </c>
      <c r="AS19" s="4779">
        <v>961</v>
      </c>
      <c r="AT19" s="4797">
        <v>1103</v>
      </c>
      <c r="AU19" s="270"/>
      <c r="AV19" s="7758">
        <f t="shared" si="0"/>
        <v>0.98399999999999999</v>
      </c>
      <c r="AW19" s="7758">
        <f t="shared" si="1"/>
        <v>1.1477627471383975</v>
      </c>
    </row>
    <row r="20" spans="1:49" s="265" customFormat="1" ht="15" x14ac:dyDescent="0.25">
      <c r="A20" s="4078" t="s">
        <v>876</v>
      </c>
      <c r="B20" s="4096" t="s">
        <v>878</v>
      </c>
      <c r="C20" s="4114" t="s">
        <v>33</v>
      </c>
      <c r="D20" s="4132" t="s">
        <v>33</v>
      </c>
      <c r="E20" s="4150" t="s">
        <v>878</v>
      </c>
      <c r="F20" s="4168" t="s">
        <v>33</v>
      </c>
      <c r="G20" s="4186" t="s">
        <v>76</v>
      </c>
      <c r="H20" s="4204">
        <v>39</v>
      </c>
      <c r="I20" s="4222">
        <v>40</v>
      </c>
      <c r="J20" s="4240">
        <v>43</v>
      </c>
      <c r="K20" s="4258">
        <v>45</v>
      </c>
      <c r="L20" s="4276">
        <v>47</v>
      </c>
      <c r="M20" s="4294">
        <v>47</v>
      </c>
      <c r="N20" s="4312">
        <v>46</v>
      </c>
      <c r="O20" s="4330">
        <v>45</v>
      </c>
      <c r="P20" s="4348">
        <v>44</v>
      </c>
      <c r="Q20" s="4366">
        <v>43</v>
      </c>
      <c r="R20" s="4384">
        <v>40</v>
      </c>
      <c r="S20" s="4402">
        <v>40</v>
      </c>
      <c r="T20" s="4420">
        <v>40</v>
      </c>
      <c r="U20" s="4438">
        <v>38</v>
      </c>
      <c r="V20" s="4456">
        <v>39</v>
      </c>
      <c r="W20" s="4474">
        <v>37</v>
      </c>
      <c r="X20" s="4492">
        <v>36</v>
      </c>
      <c r="Y20" s="4510">
        <v>39</v>
      </c>
      <c r="Z20" s="4528">
        <v>39</v>
      </c>
      <c r="AA20" s="4546">
        <v>38</v>
      </c>
      <c r="AB20" s="4564">
        <v>37</v>
      </c>
      <c r="AC20" s="4582">
        <v>38</v>
      </c>
      <c r="AD20" s="4600">
        <v>39</v>
      </c>
      <c r="AE20" s="4618">
        <v>36</v>
      </c>
      <c r="AF20" s="4636">
        <v>37</v>
      </c>
      <c r="AG20" s="4654">
        <v>40</v>
      </c>
      <c r="AH20" s="4672">
        <v>40</v>
      </c>
      <c r="AI20" s="4690">
        <v>42</v>
      </c>
      <c r="AJ20" s="4708">
        <v>43</v>
      </c>
      <c r="AK20" s="4726">
        <v>42</v>
      </c>
      <c r="AL20" s="4744">
        <v>40</v>
      </c>
      <c r="AM20" s="4762">
        <v>50</v>
      </c>
      <c r="AS20" s="4780">
        <v>306</v>
      </c>
      <c r="AT20" s="4798">
        <v>334</v>
      </c>
      <c r="AU20" s="270"/>
      <c r="AV20" s="7758">
        <f t="shared" si="0"/>
        <v>1.3157894736842106</v>
      </c>
      <c r="AW20" s="7758">
        <f t="shared" si="1"/>
        <v>1.0915032679738561</v>
      </c>
    </row>
    <row r="21" spans="1:49" s="265" customFormat="1" ht="15" x14ac:dyDescent="0.25">
      <c r="A21" s="4079" t="s">
        <v>876</v>
      </c>
      <c r="B21" s="4097" t="s">
        <v>878</v>
      </c>
      <c r="C21" s="4115" t="s">
        <v>33</v>
      </c>
      <c r="D21" s="4133" t="s">
        <v>33</v>
      </c>
      <c r="E21" s="4151" t="s">
        <v>878</v>
      </c>
      <c r="F21" s="4169" t="s">
        <v>33</v>
      </c>
      <c r="G21" s="4187" t="s">
        <v>77</v>
      </c>
      <c r="H21" s="4205">
        <v>4</v>
      </c>
      <c r="I21" s="4223">
        <v>4</v>
      </c>
      <c r="J21" s="4241">
        <v>5</v>
      </c>
      <c r="K21" s="4259">
        <v>8</v>
      </c>
      <c r="L21" s="4277">
        <v>9</v>
      </c>
      <c r="M21" s="4295">
        <v>9</v>
      </c>
      <c r="N21" s="4313">
        <v>8</v>
      </c>
      <c r="O21" s="4331">
        <v>8</v>
      </c>
      <c r="P21" s="4349">
        <v>9</v>
      </c>
      <c r="Q21" s="4367">
        <v>10</v>
      </c>
      <c r="R21" s="4385">
        <v>10</v>
      </c>
      <c r="S21" s="4403">
        <v>10</v>
      </c>
      <c r="T21" s="4421">
        <v>11</v>
      </c>
      <c r="U21" s="4439">
        <v>11</v>
      </c>
      <c r="V21" s="4457">
        <v>11</v>
      </c>
      <c r="W21" s="4475">
        <v>11</v>
      </c>
      <c r="X21" s="4493">
        <v>11</v>
      </c>
      <c r="Y21" s="4511">
        <v>12</v>
      </c>
      <c r="Z21" s="4529">
        <v>12</v>
      </c>
      <c r="AA21" s="4547">
        <v>12</v>
      </c>
      <c r="AB21" s="4565">
        <v>12</v>
      </c>
      <c r="AC21" s="4583">
        <v>13</v>
      </c>
      <c r="AD21" s="4601">
        <v>14</v>
      </c>
      <c r="AE21" s="4619">
        <v>14</v>
      </c>
      <c r="AF21" s="4637">
        <v>18</v>
      </c>
      <c r="AG21" s="4655">
        <v>21</v>
      </c>
      <c r="AH21" s="4673">
        <v>21</v>
      </c>
      <c r="AI21" s="4691">
        <v>21</v>
      </c>
      <c r="AJ21" s="4709">
        <v>22</v>
      </c>
      <c r="AK21" s="4727">
        <v>23</v>
      </c>
      <c r="AL21" s="4745">
        <v>23</v>
      </c>
      <c r="AM21" s="4763">
        <v>24</v>
      </c>
      <c r="AS21" s="4781">
        <v>91</v>
      </c>
      <c r="AT21" s="4799">
        <v>173</v>
      </c>
      <c r="AU21" s="270"/>
      <c r="AV21" s="7758">
        <f t="shared" si="0"/>
        <v>2</v>
      </c>
      <c r="AW21" s="7758">
        <f t="shared" si="1"/>
        <v>1.901098901098901</v>
      </c>
    </row>
    <row r="22" spans="1:49" s="265" customFormat="1" ht="15" x14ac:dyDescent="0.25">
      <c r="A22" s="4800" t="s">
        <v>879</v>
      </c>
      <c r="B22" s="4809" t="s">
        <v>33</v>
      </c>
      <c r="C22" s="4818" t="s">
        <v>33</v>
      </c>
      <c r="D22" s="4827" t="s">
        <v>33</v>
      </c>
      <c r="E22" s="4836" t="s">
        <v>33</v>
      </c>
      <c r="F22" s="4845" t="s">
        <v>33</v>
      </c>
      <c r="G22" s="4854" t="s">
        <v>71</v>
      </c>
      <c r="H22" s="4863">
        <v>2496</v>
      </c>
      <c r="I22" s="4872">
        <v>2586</v>
      </c>
      <c r="J22" s="4881">
        <v>2807</v>
      </c>
      <c r="K22" s="4890">
        <v>3135</v>
      </c>
      <c r="L22" s="4899">
        <v>3049</v>
      </c>
      <c r="M22" s="4908">
        <v>3106</v>
      </c>
      <c r="N22" s="4917">
        <v>3135</v>
      </c>
      <c r="O22" s="4926">
        <v>3323</v>
      </c>
      <c r="P22" s="4935">
        <v>3466</v>
      </c>
      <c r="Q22" s="4944">
        <v>3654</v>
      </c>
      <c r="R22" s="4953">
        <v>4005</v>
      </c>
      <c r="S22" s="4962">
        <v>4120</v>
      </c>
      <c r="T22" s="4971">
        <v>4158</v>
      </c>
      <c r="U22" s="4980">
        <v>4068</v>
      </c>
      <c r="V22" s="4989">
        <v>4327</v>
      </c>
      <c r="W22" s="4998">
        <v>4506</v>
      </c>
      <c r="X22" s="5007">
        <v>4930</v>
      </c>
      <c r="Y22" s="5016">
        <v>5821</v>
      </c>
      <c r="Z22" s="5025">
        <v>6335</v>
      </c>
      <c r="AA22" s="5034">
        <v>6970</v>
      </c>
      <c r="AB22" s="5043">
        <v>7706</v>
      </c>
      <c r="AC22" s="5052">
        <v>8408</v>
      </c>
      <c r="AD22" s="5061">
        <v>9051</v>
      </c>
      <c r="AE22" s="5070">
        <v>9845</v>
      </c>
      <c r="AF22" s="5079">
        <v>10030</v>
      </c>
      <c r="AG22" s="5088">
        <v>10030</v>
      </c>
      <c r="AH22" s="5097">
        <v>10388</v>
      </c>
      <c r="AI22" s="5106">
        <v>10553</v>
      </c>
      <c r="AJ22" s="5115">
        <v>11421</v>
      </c>
      <c r="AK22" s="5124">
        <v>12864</v>
      </c>
      <c r="AL22" s="5133">
        <v>13717</v>
      </c>
      <c r="AM22" s="5142">
        <v>14710</v>
      </c>
      <c r="AS22" s="5151">
        <v>41115</v>
      </c>
      <c r="AT22" s="5160">
        <v>93713</v>
      </c>
      <c r="AU22" s="270"/>
      <c r="AV22" s="7759">
        <f t="shared" si="0"/>
        <v>2.1104734576757531</v>
      </c>
      <c r="AW22" s="7759">
        <f t="shared" si="1"/>
        <v>2.2792897969111028</v>
      </c>
    </row>
    <row r="23" spans="1:49" s="265" customFormat="1" ht="15" x14ac:dyDescent="0.25">
      <c r="A23" s="4801" t="s">
        <v>879</v>
      </c>
      <c r="B23" s="4810" t="s">
        <v>33</v>
      </c>
      <c r="C23" s="4819" t="s">
        <v>33</v>
      </c>
      <c r="D23" s="4828" t="s">
        <v>33</v>
      </c>
      <c r="E23" s="4837" t="s">
        <v>33</v>
      </c>
      <c r="F23" s="4846" t="s">
        <v>33</v>
      </c>
      <c r="G23" s="4855" t="s">
        <v>62</v>
      </c>
      <c r="H23" s="4864">
        <v>2496</v>
      </c>
      <c r="I23" s="4873">
        <v>2586</v>
      </c>
      <c r="J23" s="4882">
        <v>2808</v>
      </c>
      <c r="K23" s="4891">
        <v>3135</v>
      </c>
      <c r="L23" s="4900">
        <v>3049</v>
      </c>
      <c r="M23" s="4909">
        <v>3106</v>
      </c>
      <c r="N23" s="4918">
        <v>3135</v>
      </c>
      <c r="O23" s="4927">
        <v>3323</v>
      </c>
      <c r="P23" s="4936">
        <v>3466</v>
      </c>
      <c r="Q23" s="4945">
        <v>3654</v>
      </c>
      <c r="R23" s="4954">
        <v>4005</v>
      </c>
      <c r="S23" s="4963">
        <v>4120</v>
      </c>
      <c r="T23" s="4972">
        <v>4158</v>
      </c>
      <c r="U23" s="4981">
        <v>4068</v>
      </c>
      <c r="V23" s="4990">
        <v>4327</v>
      </c>
      <c r="W23" s="4999">
        <v>4506</v>
      </c>
      <c r="X23" s="5008">
        <v>4930</v>
      </c>
      <c r="Y23" s="5017">
        <v>5821</v>
      </c>
      <c r="Z23" s="5026">
        <v>6335</v>
      </c>
      <c r="AA23" s="5035">
        <v>6970</v>
      </c>
      <c r="AB23" s="5044">
        <v>7706</v>
      </c>
      <c r="AC23" s="5053">
        <v>8408</v>
      </c>
      <c r="AD23" s="5062">
        <v>9051</v>
      </c>
      <c r="AE23" s="5071">
        <v>9845</v>
      </c>
      <c r="AF23" s="5080">
        <v>10030</v>
      </c>
      <c r="AG23" s="5089">
        <v>7676</v>
      </c>
      <c r="AH23" s="5098">
        <v>7777</v>
      </c>
      <c r="AI23" s="5107">
        <v>7057</v>
      </c>
      <c r="AJ23" s="5116">
        <v>7380</v>
      </c>
      <c r="AK23" s="5125">
        <v>8015</v>
      </c>
      <c r="AL23" s="5134">
        <v>7863</v>
      </c>
      <c r="AM23" s="5143">
        <v>7890</v>
      </c>
      <c r="AS23" s="5152">
        <v>41115</v>
      </c>
      <c r="AT23" s="5161">
        <v>63688</v>
      </c>
      <c r="AU23" s="270"/>
      <c r="AV23" s="7759">
        <f t="shared" si="0"/>
        <v>1.1319942611190819</v>
      </c>
      <c r="AW23" s="7759">
        <f t="shared" si="1"/>
        <v>1.5490210385504073</v>
      </c>
    </row>
    <row r="24" spans="1:49" s="265" customFormat="1" ht="15" x14ac:dyDescent="0.25">
      <c r="A24" s="4802" t="s">
        <v>879</v>
      </c>
      <c r="B24" s="4811" t="s">
        <v>33</v>
      </c>
      <c r="C24" s="4820" t="s">
        <v>33</v>
      </c>
      <c r="D24" s="4829" t="s">
        <v>33</v>
      </c>
      <c r="E24" s="4838" t="s">
        <v>33</v>
      </c>
      <c r="F24" s="4847" t="s">
        <v>33</v>
      </c>
      <c r="G24" s="4856" t="s">
        <v>63</v>
      </c>
      <c r="H24" s="4865"/>
      <c r="I24" s="4874"/>
      <c r="J24" s="4883"/>
      <c r="K24" s="4892"/>
      <c r="L24" s="4901"/>
      <c r="M24" s="4910"/>
      <c r="N24" s="4919"/>
      <c r="O24" s="4928"/>
      <c r="P24" s="4937"/>
      <c r="Q24" s="4946"/>
      <c r="R24" s="4955"/>
      <c r="S24" s="4964"/>
      <c r="T24" s="4973"/>
      <c r="U24" s="4982"/>
      <c r="V24" s="4991"/>
      <c r="W24" s="5000"/>
      <c r="X24" s="5009"/>
      <c r="Y24" s="5018"/>
      <c r="Z24" s="5027"/>
      <c r="AA24" s="5036"/>
      <c r="AB24" s="5045"/>
      <c r="AC24" s="5054"/>
      <c r="AD24" s="5063"/>
      <c r="AE24" s="5072"/>
      <c r="AF24" s="5081"/>
      <c r="AG24" s="5090">
        <v>2354</v>
      </c>
      <c r="AH24" s="5099">
        <v>2611</v>
      </c>
      <c r="AI24" s="5108">
        <v>3496</v>
      </c>
      <c r="AJ24" s="5117">
        <v>4041</v>
      </c>
      <c r="AK24" s="5126">
        <v>4849</v>
      </c>
      <c r="AL24" s="5135">
        <v>5854</v>
      </c>
      <c r="AM24" s="5144">
        <v>6820</v>
      </c>
      <c r="AS24" s="5153"/>
      <c r="AT24" s="5162">
        <v>30025</v>
      </c>
      <c r="AU24" s="270"/>
      <c r="AV24" s="7759"/>
      <c r="AW24" s="7759"/>
    </row>
    <row r="25" spans="1:49" s="265" customFormat="1" ht="15" x14ac:dyDescent="0.25">
      <c r="A25" s="4803" t="s">
        <v>879</v>
      </c>
      <c r="B25" s="4812" t="s">
        <v>33</v>
      </c>
      <c r="C25" s="4821" t="s">
        <v>33</v>
      </c>
      <c r="D25" s="4830" t="s">
        <v>33</v>
      </c>
      <c r="E25" s="4839" t="s">
        <v>33</v>
      </c>
      <c r="F25" s="4848" t="s">
        <v>33</v>
      </c>
      <c r="G25" s="4857" t="s">
        <v>72</v>
      </c>
      <c r="H25" s="4866">
        <v>1870</v>
      </c>
      <c r="I25" s="4875">
        <v>1926</v>
      </c>
      <c r="J25" s="4884">
        <v>2085</v>
      </c>
      <c r="K25" s="4893">
        <v>2320</v>
      </c>
      <c r="L25" s="4902">
        <v>2186</v>
      </c>
      <c r="M25" s="4911">
        <v>2260</v>
      </c>
      <c r="N25" s="4920">
        <v>2280</v>
      </c>
      <c r="O25" s="4929">
        <v>2477</v>
      </c>
      <c r="P25" s="4938">
        <v>2545</v>
      </c>
      <c r="Q25" s="4947">
        <v>2682</v>
      </c>
      <c r="R25" s="4956">
        <v>3005</v>
      </c>
      <c r="S25" s="4965">
        <v>3126</v>
      </c>
      <c r="T25" s="4974">
        <v>3145</v>
      </c>
      <c r="U25" s="4983">
        <v>3064</v>
      </c>
      <c r="V25" s="4992">
        <v>3271</v>
      </c>
      <c r="W25" s="5001">
        <v>3366</v>
      </c>
      <c r="X25" s="5010">
        <v>3707</v>
      </c>
      <c r="Y25" s="5019">
        <v>4496</v>
      </c>
      <c r="Z25" s="5028">
        <v>5001</v>
      </c>
      <c r="AA25" s="5037">
        <v>5521</v>
      </c>
      <c r="AB25" s="5046">
        <v>6102</v>
      </c>
      <c r="AC25" s="5055">
        <v>6665</v>
      </c>
      <c r="AD25" s="5064">
        <v>7185</v>
      </c>
      <c r="AE25" s="5073">
        <v>7861</v>
      </c>
      <c r="AF25" s="5082">
        <v>8036</v>
      </c>
      <c r="AG25" s="5091">
        <v>5563</v>
      </c>
      <c r="AH25" s="5100">
        <v>5661</v>
      </c>
      <c r="AI25" s="5109">
        <v>5110</v>
      </c>
      <c r="AJ25" s="5118">
        <v>5381</v>
      </c>
      <c r="AK25" s="5127">
        <v>6043</v>
      </c>
      <c r="AL25" s="5136">
        <v>6062</v>
      </c>
      <c r="AM25" s="5145">
        <v>6080</v>
      </c>
      <c r="AS25" s="5154">
        <v>31571</v>
      </c>
      <c r="AT25" s="5163">
        <v>47936</v>
      </c>
      <c r="AU25" s="270"/>
      <c r="AV25" s="7759">
        <f t="shared" si="0"/>
        <v>1.1012497735917406</v>
      </c>
      <c r="AW25" s="7759">
        <f t="shared" si="1"/>
        <v>1.5183554527889518</v>
      </c>
    </row>
    <row r="26" spans="1:49" s="265" customFormat="1" ht="15" x14ac:dyDescent="0.25">
      <c r="A26" s="4804" t="s">
        <v>879</v>
      </c>
      <c r="B26" s="4813" t="s">
        <v>33</v>
      </c>
      <c r="C26" s="4822" t="s">
        <v>33</v>
      </c>
      <c r="D26" s="4831" t="s">
        <v>33</v>
      </c>
      <c r="E26" s="4840" t="s">
        <v>33</v>
      </c>
      <c r="F26" s="4849" t="s">
        <v>33</v>
      </c>
      <c r="G26" s="4858" t="s">
        <v>73</v>
      </c>
      <c r="H26" s="4867">
        <v>107</v>
      </c>
      <c r="I26" s="4876">
        <v>123</v>
      </c>
      <c r="J26" s="4885">
        <v>136</v>
      </c>
      <c r="K26" s="4894">
        <v>134</v>
      </c>
      <c r="L26" s="4903">
        <v>138</v>
      </c>
      <c r="M26" s="4912">
        <v>123</v>
      </c>
      <c r="N26" s="4921">
        <v>108</v>
      </c>
      <c r="O26" s="4930">
        <v>102</v>
      </c>
      <c r="P26" s="4939">
        <v>102</v>
      </c>
      <c r="Q26" s="4948">
        <v>118</v>
      </c>
      <c r="R26" s="4957">
        <v>133</v>
      </c>
      <c r="S26" s="4966">
        <v>137</v>
      </c>
      <c r="T26" s="4975">
        <v>145</v>
      </c>
      <c r="U26" s="4984">
        <v>157</v>
      </c>
      <c r="V26" s="4993">
        <v>171</v>
      </c>
      <c r="W26" s="5002">
        <v>204</v>
      </c>
      <c r="X26" s="5011">
        <v>209</v>
      </c>
      <c r="Y26" s="5020">
        <v>201</v>
      </c>
      <c r="Z26" s="5029">
        <v>208</v>
      </c>
      <c r="AA26" s="5038">
        <v>238</v>
      </c>
      <c r="AB26" s="5047">
        <v>261</v>
      </c>
      <c r="AC26" s="5056">
        <v>285</v>
      </c>
      <c r="AD26" s="5065">
        <v>291</v>
      </c>
      <c r="AE26" s="5074">
        <v>321</v>
      </c>
      <c r="AF26" s="5083">
        <v>338</v>
      </c>
      <c r="AG26" s="5092">
        <v>369</v>
      </c>
      <c r="AH26" s="5101">
        <v>412</v>
      </c>
      <c r="AI26" s="5110">
        <v>426</v>
      </c>
      <c r="AJ26" s="5119">
        <v>459</v>
      </c>
      <c r="AK26" s="5128">
        <v>467</v>
      </c>
      <c r="AL26" s="5137">
        <v>429</v>
      </c>
      <c r="AM26" s="5146">
        <v>407</v>
      </c>
      <c r="AS26" s="5155">
        <v>1533</v>
      </c>
      <c r="AT26" s="5164">
        <v>3307</v>
      </c>
      <c r="AU26" s="270"/>
      <c r="AV26" s="7759">
        <f t="shared" si="0"/>
        <v>1.7100840336134453</v>
      </c>
      <c r="AW26" s="7759">
        <f t="shared" si="1"/>
        <v>2.1572080887149379</v>
      </c>
    </row>
    <row r="27" spans="1:49" s="265" customFormat="1" ht="15" x14ac:dyDescent="0.25">
      <c r="A27" s="4805" t="s">
        <v>879</v>
      </c>
      <c r="B27" s="4814" t="s">
        <v>33</v>
      </c>
      <c r="C27" s="4823" t="s">
        <v>33</v>
      </c>
      <c r="D27" s="4832" t="s">
        <v>33</v>
      </c>
      <c r="E27" s="4841" t="s">
        <v>33</v>
      </c>
      <c r="F27" s="4850" t="s">
        <v>33</v>
      </c>
      <c r="G27" s="4859" t="s">
        <v>74</v>
      </c>
      <c r="H27" s="4868">
        <v>334</v>
      </c>
      <c r="I27" s="4877">
        <v>348</v>
      </c>
      <c r="J27" s="4886">
        <v>379</v>
      </c>
      <c r="K27" s="4895">
        <v>435</v>
      </c>
      <c r="L27" s="4904">
        <v>465</v>
      </c>
      <c r="M27" s="4913">
        <v>455</v>
      </c>
      <c r="N27" s="4922">
        <v>469</v>
      </c>
      <c r="O27" s="4931">
        <v>471</v>
      </c>
      <c r="P27" s="4940">
        <v>526</v>
      </c>
      <c r="Q27" s="4949">
        <v>552</v>
      </c>
      <c r="R27" s="4958">
        <v>571</v>
      </c>
      <c r="S27" s="4967">
        <v>560</v>
      </c>
      <c r="T27" s="4976">
        <v>562</v>
      </c>
      <c r="U27" s="4985">
        <v>542</v>
      </c>
      <c r="V27" s="4994">
        <v>565</v>
      </c>
      <c r="W27" s="5003">
        <v>595</v>
      </c>
      <c r="X27" s="5012">
        <v>652</v>
      </c>
      <c r="Y27" s="5021">
        <v>727</v>
      </c>
      <c r="Z27" s="5030">
        <v>719</v>
      </c>
      <c r="AA27" s="5039">
        <v>784</v>
      </c>
      <c r="AB27" s="5048">
        <v>867</v>
      </c>
      <c r="AC27" s="5057">
        <v>953</v>
      </c>
      <c r="AD27" s="5066">
        <v>1035</v>
      </c>
      <c r="AE27" s="5075">
        <v>1093</v>
      </c>
      <c r="AF27" s="5084">
        <v>1078</v>
      </c>
      <c r="AG27" s="5093">
        <v>1137</v>
      </c>
      <c r="AH27" s="5102">
        <v>1116</v>
      </c>
      <c r="AI27" s="5111">
        <v>938</v>
      </c>
      <c r="AJ27" s="5120">
        <v>955</v>
      </c>
      <c r="AK27" s="5129">
        <v>950</v>
      </c>
      <c r="AL27" s="5138">
        <v>861</v>
      </c>
      <c r="AM27" s="5147">
        <v>887</v>
      </c>
      <c r="AS27" s="5156">
        <v>5146</v>
      </c>
      <c r="AT27" s="5165">
        <v>7922</v>
      </c>
      <c r="AU27" s="270"/>
      <c r="AV27" s="7759">
        <f t="shared" si="0"/>
        <v>1.1313775510204083</v>
      </c>
      <c r="AW27" s="7759">
        <f t="shared" si="1"/>
        <v>1.5394481150408084</v>
      </c>
    </row>
    <row r="28" spans="1:49" s="265" customFormat="1" ht="15" x14ac:dyDescent="0.25">
      <c r="A28" s="4806" t="s">
        <v>879</v>
      </c>
      <c r="B28" s="4815" t="s">
        <v>33</v>
      </c>
      <c r="C28" s="4824" t="s">
        <v>33</v>
      </c>
      <c r="D28" s="4833" t="s">
        <v>33</v>
      </c>
      <c r="E28" s="4842" t="s">
        <v>33</v>
      </c>
      <c r="F28" s="4851" t="s">
        <v>33</v>
      </c>
      <c r="G28" s="4860" t="s">
        <v>75</v>
      </c>
      <c r="H28" s="4869">
        <v>111</v>
      </c>
      <c r="I28" s="4878">
        <v>113</v>
      </c>
      <c r="J28" s="4887">
        <v>125</v>
      </c>
      <c r="K28" s="4896">
        <v>152</v>
      </c>
      <c r="L28" s="4905">
        <v>162</v>
      </c>
      <c r="M28" s="4914">
        <v>170</v>
      </c>
      <c r="N28" s="4923">
        <v>178</v>
      </c>
      <c r="O28" s="4932">
        <v>175</v>
      </c>
      <c r="P28" s="4941">
        <v>191</v>
      </c>
      <c r="Q28" s="4950">
        <v>200</v>
      </c>
      <c r="R28" s="4959">
        <v>198</v>
      </c>
      <c r="S28" s="4968">
        <v>198</v>
      </c>
      <c r="T28" s="4977">
        <v>204</v>
      </c>
      <c r="U28" s="4986">
        <v>205</v>
      </c>
      <c r="V28" s="4995">
        <v>216</v>
      </c>
      <c r="W28" s="5004">
        <v>235</v>
      </c>
      <c r="X28" s="5013">
        <v>255</v>
      </c>
      <c r="Y28" s="5022">
        <v>277</v>
      </c>
      <c r="Z28" s="5031">
        <v>282</v>
      </c>
      <c r="AA28" s="5040">
        <v>297</v>
      </c>
      <c r="AB28" s="5049">
        <v>326</v>
      </c>
      <c r="AC28" s="5058">
        <v>340</v>
      </c>
      <c r="AD28" s="5067">
        <v>367</v>
      </c>
      <c r="AE28" s="5076">
        <v>393</v>
      </c>
      <c r="AF28" s="5085">
        <v>398</v>
      </c>
      <c r="AG28" s="5094">
        <v>410</v>
      </c>
      <c r="AH28" s="5103">
        <v>393</v>
      </c>
      <c r="AI28" s="5112">
        <v>385</v>
      </c>
      <c r="AJ28" s="5121">
        <v>385</v>
      </c>
      <c r="AK28" s="5130">
        <v>359</v>
      </c>
      <c r="AL28" s="5139">
        <v>333</v>
      </c>
      <c r="AM28" s="5148">
        <v>332</v>
      </c>
      <c r="AS28" s="5157">
        <v>1971</v>
      </c>
      <c r="AT28" s="5166">
        <v>2995</v>
      </c>
      <c r="AU28" s="270"/>
      <c r="AV28" s="7759">
        <f t="shared" si="0"/>
        <v>1.1178451178451179</v>
      </c>
      <c r="AW28" s="7759">
        <f t="shared" si="1"/>
        <v>1.519533231861999</v>
      </c>
    </row>
    <row r="29" spans="1:49" s="265" customFormat="1" ht="15" x14ac:dyDescent="0.25">
      <c r="A29" s="4807" t="s">
        <v>879</v>
      </c>
      <c r="B29" s="4816" t="s">
        <v>33</v>
      </c>
      <c r="C29" s="4825" t="s">
        <v>33</v>
      </c>
      <c r="D29" s="4834" t="s">
        <v>33</v>
      </c>
      <c r="E29" s="4843" t="s">
        <v>33</v>
      </c>
      <c r="F29" s="4852" t="s">
        <v>33</v>
      </c>
      <c r="G29" s="4861" t="s">
        <v>76</v>
      </c>
      <c r="H29" s="4870">
        <v>63</v>
      </c>
      <c r="I29" s="4879">
        <v>64</v>
      </c>
      <c r="J29" s="4888">
        <v>70</v>
      </c>
      <c r="K29" s="4897">
        <v>76</v>
      </c>
      <c r="L29" s="4906">
        <v>77</v>
      </c>
      <c r="M29" s="4915">
        <v>76</v>
      </c>
      <c r="N29" s="4924">
        <v>75</v>
      </c>
      <c r="O29" s="4933">
        <v>71</v>
      </c>
      <c r="P29" s="4942">
        <v>72</v>
      </c>
      <c r="Q29" s="4951">
        <v>72</v>
      </c>
      <c r="R29" s="4960">
        <v>68</v>
      </c>
      <c r="S29" s="4969">
        <v>68</v>
      </c>
      <c r="T29" s="4978">
        <v>70</v>
      </c>
      <c r="U29" s="4987">
        <v>67</v>
      </c>
      <c r="V29" s="4996">
        <v>68</v>
      </c>
      <c r="W29" s="5005">
        <v>68</v>
      </c>
      <c r="X29" s="5014">
        <v>69</v>
      </c>
      <c r="Y29" s="5023">
        <v>75</v>
      </c>
      <c r="Z29" s="5032">
        <v>78</v>
      </c>
      <c r="AA29" s="5041">
        <v>80</v>
      </c>
      <c r="AB29" s="5050">
        <v>94</v>
      </c>
      <c r="AC29" s="5059">
        <v>105</v>
      </c>
      <c r="AD29" s="5068">
        <v>109</v>
      </c>
      <c r="AE29" s="5077">
        <v>109</v>
      </c>
      <c r="AF29" s="5086">
        <v>111</v>
      </c>
      <c r="AG29" s="5095">
        <v>123</v>
      </c>
      <c r="AH29" s="5104">
        <v>122</v>
      </c>
      <c r="AI29" s="5113">
        <v>124</v>
      </c>
      <c r="AJ29" s="5122">
        <v>124</v>
      </c>
      <c r="AK29" s="5131">
        <v>122</v>
      </c>
      <c r="AL29" s="5140">
        <v>114</v>
      </c>
      <c r="AM29" s="5149">
        <v>120</v>
      </c>
      <c r="AS29" s="5158">
        <v>575</v>
      </c>
      <c r="AT29" s="5167">
        <v>960</v>
      </c>
      <c r="AU29" s="270"/>
      <c r="AV29" s="7759">
        <f t="shared" si="0"/>
        <v>1.5</v>
      </c>
      <c r="AW29" s="7759">
        <f t="shared" si="1"/>
        <v>1.6695652173913043</v>
      </c>
    </row>
    <row r="30" spans="1:49" s="265" customFormat="1" ht="15" x14ac:dyDescent="0.25">
      <c r="A30" s="4808" t="s">
        <v>879</v>
      </c>
      <c r="B30" s="4817" t="s">
        <v>33</v>
      </c>
      <c r="C30" s="4826" t="s">
        <v>33</v>
      </c>
      <c r="D30" s="4835" t="s">
        <v>33</v>
      </c>
      <c r="E30" s="4844" t="s">
        <v>33</v>
      </c>
      <c r="F30" s="4853" t="s">
        <v>33</v>
      </c>
      <c r="G30" s="4862" t="s">
        <v>77</v>
      </c>
      <c r="H30" s="4871">
        <v>11</v>
      </c>
      <c r="I30" s="4880">
        <v>12</v>
      </c>
      <c r="J30" s="4889">
        <v>13</v>
      </c>
      <c r="K30" s="4898">
        <v>18</v>
      </c>
      <c r="L30" s="4907">
        <v>21</v>
      </c>
      <c r="M30" s="4916">
        <v>22</v>
      </c>
      <c r="N30" s="4925">
        <v>25</v>
      </c>
      <c r="O30" s="4934">
        <v>27</v>
      </c>
      <c r="P30" s="4943">
        <v>30</v>
      </c>
      <c r="Q30" s="4952">
        <v>30</v>
      </c>
      <c r="R30" s="4961">
        <v>30</v>
      </c>
      <c r="S30" s="4970">
        <v>31</v>
      </c>
      <c r="T30" s="4979">
        <v>32</v>
      </c>
      <c r="U30" s="4988">
        <v>33</v>
      </c>
      <c r="V30" s="4997">
        <v>36</v>
      </c>
      <c r="W30" s="5006">
        <v>38</v>
      </c>
      <c r="X30" s="5015">
        <v>38</v>
      </c>
      <c r="Y30" s="5024">
        <v>45</v>
      </c>
      <c r="Z30" s="5033">
        <v>47</v>
      </c>
      <c r="AA30" s="5042">
        <v>50</v>
      </c>
      <c r="AB30" s="5051">
        <v>56</v>
      </c>
      <c r="AC30" s="5060">
        <v>60</v>
      </c>
      <c r="AD30" s="5069">
        <v>64</v>
      </c>
      <c r="AE30" s="5078">
        <v>68</v>
      </c>
      <c r="AF30" s="5087">
        <v>69</v>
      </c>
      <c r="AG30" s="5096">
        <v>74</v>
      </c>
      <c r="AH30" s="5105">
        <v>73</v>
      </c>
      <c r="AI30" s="5114">
        <v>74</v>
      </c>
      <c r="AJ30" s="5123">
        <v>76</v>
      </c>
      <c r="AK30" s="5132">
        <v>74</v>
      </c>
      <c r="AL30" s="5141">
        <v>64</v>
      </c>
      <c r="AM30" s="5150">
        <v>64</v>
      </c>
      <c r="AS30" s="5159">
        <v>319</v>
      </c>
      <c r="AT30" s="5168">
        <v>568</v>
      </c>
      <c r="AU30" s="270"/>
      <c r="AV30" s="7759">
        <f t="shared" si="0"/>
        <v>1.28</v>
      </c>
      <c r="AW30" s="7759">
        <f t="shared" si="1"/>
        <v>1.780564263322884</v>
      </c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/>
    <row r="46" spans="45:49" s="265" customFormat="1" x14ac:dyDescent="0.2"/>
    <row r="47" spans="45:49" s="265" customFormat="1" x14ac:dyDescent="0.2"/>
    <row r="48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AH4" activePane="bottomRight" state="frozen"/>
      <selection pane="topRight" activeCell="S1" sqref="S1"/>
      <selection pane="bottomLeft" activeCell="A4" sqref="A4"/>
      <selection pane="bottomRight" activeCell="G2" sqref="G2"/>
    </sheetView>
  </sheetViews>
  <sheetFormatPr defaultRowHeight="12.75" outlineLevelCol="1" x14ac:dyDescent="0.2"/>
  <cols>
    <col min="1" max="1" width="10.875" style="60" bestFit="1" customWidth="1" collapsed="1"/>
    <col min="2" max="2" width="10.625" style="60" bestFit="1" customWidth="1" collapsed="1"/>
    <col min="3" max="3" width="9" style="60" collapsed="1"/>
    <col min="4" max="4" width="11.75" style="60" bestFit="1" customWidth="1" collapsed="1"/>
    <col min="5" max="5" width="9" style="60" collapsed="1"/>
    <col min="6" max="6" width="9" style="60" hidden="1" customWidth="1" outlineLevel="1" collapsed="1"/>
    <col min="7" max="7" width="20.25" style="60" customWidth="1" collapsed="1"/>
    <col min="8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6153" t="s">
        <v>876</v>
      </c>
      <c r="B4" s="6169" t="s">
        <v>877</v>
      </c>
      <c r="C4" s="6185" t="s">
        <v>33</v>
      </c>
      <c r="D4" s="6201" t="s">
        <v>33</v>
      </c>
      <c r="E4" s="6217" t="s">
        <v>877</v>
      </c>
      <c r="F4" s="6233" t="s">
        <v>33</v>
      </c>
      <c r="G4" s="6249" t="s">
        <v>78</v>
      </c>
      <c r="H4" s="6265">
        <v>222</v>
      </c>
      <c r="I4" s="6281">
        <v>143</v>
      </c>
      <c r="J4" s="6297">
        <v>230</v>
      </c>
      <c r="K4" s="6313">
        <v>283</v>
      </c>
      <c r="L4" s="6329">
        <v>250</v>
      </c>
      <c r="M4" s="6345">
        <v>246</v>
      </c>
      <c r="N4" s="6361">
        <v>276</v>
      </c>
      <c r="O4" s="6377">
        <v>263</v>
      </c>
      <c r="P4" s="6393">
        <v>352</v>
      </c>
      <c r="Q4" s="6409">
        <v>280</v>
      </c>
      <c r="R4" s="6425">
        <v>499</v>
      </c>
      <c r="S4" s="6441">
        <v>348</v>
      </c>
      <c r="T4" s="6457">
        <v>134</v>
      </c>
      <c r="U4" s="6473">
        <v>123</v>
      </c>
      <c r="V4" s="6489">
        <v>370</v>
      </c>
      <c r="W4" s="6505">
        <v>346</v>
      </c>
      <c r="X4" s="6521">
        <v>538</v>
      </c>
      <c r="Y4" s="6537">
        <v>990</v>
      </c>
      <c r="Z4" s="6553">
        <v>683</v>
      </c>
      <c r="AA4" s="6569">
        <v>822</v>
      </c>
      <c r="AB4" s="6585">
        <v>945</v>
      </c>
      <c r="AC4" s="6601">
        <v>883</v>
      </c>
      <c r="AD4" s="6617">
        <v>942</v>
      </c>
      <c r="AE4" s="6633">
        <v>1124</v>
      </c>
      <c r="AF4" s="6649">
        <v>320</v>
      </c>
      <c r="AG4" s="6665">
        <v>671</v>
      </c>
      <c r="AH4" s="6681">
        <v>861</v>
      </c>
      <c r="AI4" s="6697">
        <v>668</v>
      </c>
      <c r="AJ4" s="6713">
        <v>601</v>
      </c>
      <c r="AK4" s="6729">
        <v>1327</v>
      </c>
      <c r="AL4" s="6745">
        <v>826</v>
      </c>
      <c r="AM4" s="6761">
        <v>887</v>
      </c>
      <c r="AS4" s="6777">
        <v>4006</v>
      </c>
      <c r="AT4" s="6793">
        <v>6161</v>
      </c>
      <c r="AU4" s="270"/>
      <c r="AV4" s="7758">
        <f>AM4/AA4</f>
        <v>1.0790754257907542</v>
      </c>
      <c r="AW4" s="7758">
        <f>AT4/AS4</f>
        <v>1.537943085371942</v>
      </c>
    </row>
    <row r="5" spans="1:49" s="265" customFormat="1" ht="15" x14ac:dyDescent="0.25">
      <c r="A5" s="6154" t="s">
        <v>876</v>
      </c>
      <c r="B5" s="6170" t="s">
        <v>877</v>
      </c>
      <c r="C5" s="6186" t="s">
        <v>33</v>
      </c>
      <c r="D5" s="6202" t="s">
        <v>33</v>
      </c>
      <c r="E5" s="6218" t="s">
        <v>877</v>
      </c>
      <c r="F5" s="6234" t="s">
        <v>33</v>
      </c>
      <c r="G5" s="6250" t="s">
        <v>36</v>
      </c>
      <c r="H5" s="6266">
        <v>175</v>
      </c>
      <c r="I5" s="6282">
        <v>125</v>
      </c>
      <c r="J5" s="6298">
        <v>208</v>
      </c>
      <c r="K5" s="6314">
        <v>233</v>
      </c>
      <c r="L5" s="6330">
        <v>216</v>
      </c>
      <c r="M5" s="6346">
        <v>206</v>
      </c>
      <c r="N5" s="6362">
        <v>240</v>
      </c>
      <c r="O5" s="6378">
        <v>224</v>
      </c>
      <c r="P5" s="6394">
        <v>285</v>
      </c>
      <c r="Q5" s="6410">
        <v>246</v>
      </c>
      <c r="R5" s="6426">
        <v>450</v>
      </c>
      <c r="S5" s="6442">
        <v>316</v>
      </c>
      <c r="T5" s="6458">
        <v>126</v>
      </c>
      <c r="U5" s="6474">
        <v>116</v>
      </c>
      <c r="V5" s="6490">
        <v>338</v>
      </c>
      <c r="W5" s="6506">
        <v>288</v>
      </c>
      <c r="X5" s="6522">
        <v>448</v>
      </c>
      <c r="Y5" s="6538">
        <v>854</v>
      </c>
      <c r="Z5" s="6554">
        <v>602</v>
      </c>
      <c r="AA5" s="6570">
        <v>738</v>
      </c>
      <c r="AB5" s="6586">
        <v>794</v>
      </c>
      <c r="AC5" s="6602">
        <v>761</v>
      </c>
      <c r="AD5" s="6618">
        <v>793</v>
      </c>
      <c r="AE5" s="6634">
        <v>1010</v>
      </c>
      <c r="AF5" s="6650">
        <v>281</v>
      </c>
      <c r="AG5" s="6666">
        <v>597</v>
      </c>
      <c r="AH5" s="6682">
        <v>823</v>
      </c>
      <c r="AI5" s="6698">
        <v>633</v>
      </c>
      <c r="AJ5" s="6714">
        <v>565</v>
      </c>
      <c r="AK5" s="6730">
        <v>1292</v>
      </c>
      <c r="AL5" s="6746">
        <v>794</v>
      </c>
      <c r="AM5" s="6762">
        <v>854</v>
      </c>
      <c r="AS5" s="6778">
        <v>3510</v>
      </c>
      <c r="AT5" s="6794">
        <v>5839</v>
      </c>
      <c r="AU5" s="270"/>
      <c r="AV5" s="7758">
        <f t="shared" ref="AV5:AV17" si="0">AM5/AA5</f>
        <v>1.1571815718157181</v>
      </c>
      <c r="AW5" s="7758">
        <f t="shared" ref="AW5:AW18" si="1">AT5/AS5</f>
        <v>1.6635327635327635</v>
      </c>
    </row>
    <row r="6" spans="1:49" s="265" customFormat="1" ht="15" x14ac:dyDescent="0.25">
      <c r="A6" s="6155" t="s">
        <v>876</v>
      </c>
      <c r="B6" s="6171" t="s">
        <v>877</v>
      </c>
      <c r="C6" s="6187" t="s">
        <v>33</v>
      </c>
      <c r="D6" s="6203" t="s">
        <v>33</v>
      </c>
      <c r="E6" s="6219" t="s">
        <v>877</v>
      </c>
      <c r="F6" s="6235" t="s">
        <v>33</v>
      </c>
      <c r="G6" s="6251" t="s">
        <v>79</v>
      </c>
      <c r="H6" s="6267">
        <v>49</v>
      </c>
      <c r="I6" s="6283">
        <v>20</v>
      </c>
      <c r="J6" s="6299">
        <v>24</v>
      </c>
      <c r="K6" s="6315">
        <v>53</v>
      </c>
      <c r="L6" s="6331">
        <v>36</v>
      </c>
      <c r="M6" s="6347">
        <v>40</v>
      </c>
      <c r="N6" s="6363">
        <v>37</v>
      </c>
      <c r="O6" s="6379">
        <v>39</v>
      </c>
      <c r="P6" s="6395">
        <v>67</v>
      </c>
      <c r="Q6" s="6411">
        <v>33</v>
      </c>
      <c r="R6" s="6427">
        <v>49</v>
      </c>
      <c r="S6" s="6443">
        <v>32</v>
      </c>
      <c r="T6" s="6459">
        <v>8</v>
      </c>
      <c r="U6" s="6475">
        <v>8</v>
      </c>
      <c r="V6" s="6491">
        <v>31</v>
      </c>
      <c r="W6" s="6507">
        <v>57</v>
      </c>
      <c r="X6" s="6523">
        <v>91</v>
      </c>
      <c r="Y6" s="6539">
        <v>136</v>
      </c>
      <c r="Z6" s="6555">
        <v>81</v>
      </c>
      <c r="AA6" s="6571">
        <v>84</v>
      </c>
      <c r="AB6" s="6587">
        <v>151</v>
      </c>
      <c r="AC6" s="6603">
        <v>122</v>
      </c>
      <c r="AD6" s="6619">
        <v>149</v>
      </c>
      <c r="AE6" s="6635">
        <v>114</v>
      </c>
      <c r="AF6" s="6651">
        <v>39</v>
      </c>
      <c r="AG6" s="6667">
        <v>74</v>
      </c>
      <c r="AH6" s="6683">
        <v>38</v>
      </c>
      <c r="AI6" s="6699">
        <v>35</v>
      </c>
      <c r="AJ6" s="6715">
        <v>36</v>
      </c>
      <c r="AK6" s="6731">
        <v>35</v>
      </c>
      <c r="AL6" s="6747">
        <v>32</v>
      </c>
      <c r="AM6" s="6763">
        <v>33</v>
      </c>
      <c r="AS6" s="6779">
        <v>496</v>
      </c>
      <c r="AT6" s="6795">
        <v>322</v>
      </c>
      <c r="AU6" s="270"/>
      <c r="AV6" s="7758">
        <f t="shared" si="0"/>
        <v>0.39285714285714285</v>
      </c>
      <c r="AW6" s="7758">
        <f t="shared" si="1"/>
        <v>0.64919354838709675</v>
      </c>
    </row>
    <row r="7" spans="1:49" s="265" customFormat="1" ht="15" x14ac:dyDescent="0.25">
      <c r="A7" s="6156" t="s">
        <v>876</v>
      </c>
      <c r="B7" s="6172" t="s">
        <v>877</v>
      </c>
      <c r="C7" s="6188" t="s">
        <v>33</v>
      </c>
      <c r="D7" s="6204" t="s">
        <v>33</v>
      </c>
      <c r="E7" s="6220" t="s">
        <v>877</v>
      </c>
      <c r="F7" s="6236" t="s">
        <v>33</v>
      </c>
      <c r="G7" s="6252" t="s">
        <v>37</v>
      </c>
      <c r="H7" s="6268">
        <v>8</v>
      </c>
      <c r="I7" s="6284">
        <v>4</v>
      </c>
      <c r="J7" s="6300">
        <v>2</v>
      </c>
      <c r="K7" s="6316">
        <v>1</v>
      </c>
      <c r="L7" s="6332">
        <v>1</v>
      </c>
      <c r="M7" s="6348"/>
      <c r="N7" s="6364"/>
      <c r="O7" s="6380"/>
      <c r="P7" s="6396"/>
      <c r="Q7" s="6412"/>
      <c r="R7" s="6428"/>
      <c r="S7" s="6444">
        <v>0</v>
      </c>
      <c r="T7" s="6460"/>
      <c r="U7" s="6476"/>
      <c r="V7" s="6492"/>
      <c r="W7" s="6508"/>
      <c r="X7" s="6524"/>
      <c r="Y7" s="6540"/>
      <c r="Z7" s="6556"/>
      <c r="AA7" s="6572"/>
      <c r="AB7" s="6588">
        <v>0</v>
      </c>
      <c r="AC7" s="6604"/>
      <c r="AD7" s="6620"/>
      <c r="AE7" s="6636"/>
      <c r="AF7" s="6652"/>
      <c r="AG7" s="6668">
        <v>1</v>
      </c>
      <c r="AH7" s="6684"/>
      <c r="AI7" s="6700"/>
      <c r="AJ7" s="6716"/>
      <c r="AK7" s="6732">
        <v>2</v>
      </c>
      <c r="AL7" s="6748">
        <v>0</v>
      </c>
      <c r="AM7" s="6764"/>
      <c r="AS7" s="6780"/>
      <c r="AT7" s="6796">
        <v>3</v>
      </c>
      <c r="AU7" s="270"/>
      <c r="AV7" s="7758"/>
      <c r="AW7" s="7758"/>
    </row>
    <row r="8" spans="1:49" s="265" customFormat="1" ht="15" x14ac:dyDescent="0.25">
      <c r="A8" s="6157" t="s">
        <v>876</v>
      </c>
      <c r="B8" s="6173" t="s">
        <v>877</v>
      </c>
      <c r="C8" s="6189" t="s">
        <v>33</v>
      </c>
      <c r="D8" s="6205" t="s">
        <v>33</v>
      </c>
      <c r="E8" s="6221" t="s">
        <v>877</v>
      </c>
      <c r="F8" s="6237" t="s">
        <v>33</v>
      </c>
      <c r="G8" s="6253" t="s">
        <v>38</v>
      </c>
      <c r="H8" s="6269">
        <v>28</v>
      </c>
      <c r="I8" s="6285">
        <v>11</v>
      </c>
      <c r="J8" s="6301">
        <v>13</v>
      </c>
      <c r="K8" s="6317">
        <v>34</v>
      </c>
      <c r="L8" s="6333">
        <v>23</v>
      </c>
      <c r="M8" s="6349">
        <v>28</v>
      </c>
      <c r="N8" s="6365">
        <v>25</v>
      </c>
      <c r="O8" s="6381">
        <v>30</v>
      </c>
      <c r="P8" s="6397">
        <v>48</v>
      </c>
      <c r="Q8" s="6413">
        <v>28</v>
      </c>
      <c r="R8" s="6429">
        <v>40</v>
      </c>
      <c r="S8" s="6445">
        <v>24</v>
      </c>
      <c r="T8" s="6461">
        <v>7</v>
      </c>
      <c r="U8" s="6477">
        <v>4</v>
      </c>
      <c r="V8" s="6493">
        <v>22</v>
      </c>
      <c r="W8" s="6509">
        <v>37</v>
      </c>
      <c r="X8" s="6525">
        <v>67</v>
      </c>
      <c r="Y8" s="6541">
        <v>102</v>
      </c>
      <c r="Z8" s="6557">
        <v>62</v>
      </c>
      <c r="AA8" s="6573">
        <v>61</v>
      </c>
      <c r="AB8" s="6589">
        <v>98</v>
      </c>
      <c r="AC8" s="6605">
        <v>90</v>
      </c>
      <c r="AD8" s="6621">
        <v>109</v>
      </c>
      <c r="AE8" s="6637">
        <v>84</v>
      </c>
      <c r="AF8" s="6653">
        <v>30</v>
      </c>
      <c r="AG8" s="6669">
        <v>48</v>
      </c>
      <c r="AH8" s="6685">
        <v>27</v>
      </c>
      <c r="AI8" s="6701">
        <v>27</v>
      </c>
      <c r="AJ8" s="6717">
        <v>23</v>
      </c>
      <c r="AK8" s="6733">
        <v>28</v>
      </c>
      <c r="AL8" s="6749">
        <v>23</v>
      </c>
      <c r="AM8" s="6765">
        <v>25</v>
      </c>
      <c r="AS8" s="6781">
        <v>362</v>
      </c>
      <c r="AT8" s="6797">
        <v>231</v>
      </c>
      <c r="AU8" s="270"/>
      <c r="AV8" s="7758">
        <f t="shared" si="0"/>
        <v>0.4098360655737705</v>
      </c>
      <c r="AW8" s="7758">
        <f t="shared" si="1"/>
        <v>0.63812154696132595</v>
      </c>
    </row>
    <row r="9" spans="1:49" s="265" customFormat="1" ht="15" x14ac:dyDescent="0.25">
      <c r="A9" s="6158" t="s">
        <v>876</v>
      </c>
      <c r="B9" s="6174" t="s">
        <v>877</v>
      </c>
      <c r="C9" s="6190" t="s">
        <v>33</v>
      </c>
      <c r="D9" s="6206" t="s">
        <v>33</v>
      </c>
      <c r="E9" s="6222" t="s">
        <v>877</v>
      </c>
      <c r="F9" s="6238" t="s">
        <v>33</v>
      </c>
      <c r="G9" s="6254" t="s">
        <v>39</v>
      </c>
      <c r="H9" s="6270">
        <v>7</v>
      </c>
      <c r="I9" s="6286">
        <v>1</v>
      </c>
      <c r="J9" s="6302">
        <v>4</v>
      </c>
      <c r="K9" s="6318">
        <v>11</v>
      </c>
      <c r="L9" s="6334">
        <v>8</v>
      </c>
      <c r="M9" s="6350">
        <v>10</v>
      </c>
      <c r="N9" s="6366">
        <v>8</v>
      </c>
      <c r="O9" s="6382">
        <v>7</v>
      </c>
      <c r="P9" s="6398">
        <v>14</v>
      </c>
      <c r="Q9" s="6414">
        <v>3</v>
      </c>
      <c r="R9" s="6430">
        <v>7</v>
      </c>
      <c r="S9" s="6446">
        <v>6</v>
      </c>
      <c r="T9" s="6462">
        <v>1</v>
      </c>
      <c r="U9" s="6478">
        <v>1</v>
      </c>
      <c r="V9" s="6494">
        <v>7</v>
      </c>
      <c r="W9" s="6510">
        <v>16</v>
      </c>
      <c r="X9" s="6526">
        <v>16</v>
      </c>
      <c r="Y9" s="6542">
        <v>22</v>
      </c>
      <c r="Z9" s="6558">
        <v>13</v>
      </c>
      <c r="AA9" s="6574">
        <v>14</v>
      </c>
      <c r="AB9" s="6590">
        <v>31</v>
      </c>
      <c r="AC9" s="6606">
        <v>18</v>
      </c>
      <c r="AD9" s="6622">
        <v>28</v>
      </c>
      <c r="AE9" s="6638">
        <v>22</v>
      </c>
      <c r="AF9" s="6654">
        <v>8</v>
      </c>
      <c r="AG9" s="6670">
        <v>15</v>
      </c>
      <c r="AH9" s="6686">
        <v>10</v>
      </c>
      <c r="AI9" s="6702">
        <v>4</v>
      </c>
      <c r="AJ9" s="6718">
        <v>8</v>
      </c>
      <c r="AK9" s="6734">
        <v>2</v>
      </c>
      <c r="AL9" s="6750">
        <v>4</v>
      </c>
      <c r="AM9" s="6766">
        <v>7</v>
      </c>
      <c r="AS9" s="6782">
        <v>90</v>
      </c>
      <c r="AT9" s="6798">
        <v>58</v>
      </c>
      <c r="AU9" s="270"/>
      <c r="AV9" s="7758">
        <f t="shared" si="0"/>
        <v>0.5</v>
      </c>
      <c r="AW9" s="7758">
        <f t="shared" si="1"/>
        <v>0.64444444444444449</v>
      </c>
    </row>
    <row r="10" spans="1:49" s="265" customFormat="1" ht="15" x14ac:dyDescent="0.25">
      <c r="A10" s="6159" t="s">
        <v>876</v>
      </c>
      <c r="B10" s="6175" t="s">
        <v>877</v>
      </c>
      <c r="C10" s="6191" t="s">
        <v>33</v>
      </c>
      <c r="D10" s="6207" t="s">
        <v>33</v>
      </c>
      <c r="E10" s="6223" t="s">
        <v>877</v>
      </c>
      <c r="F10" s="6239" t="s">
        <v>33</v>
      </c>
      <c r="G10" s="6255" t="s">
        <v>40</v>
      </c>
      <c r="H10" s="6271">
        <v>4</v>
      </c>
      <c r="I10" s="6287">
        <v>1</v>
      </c>
      <c r="J10" s="6303">
        <v>3</v>
      </c>
      <c r="K10" s="6319">
        <v>2</v>
      </c>
      <c r="L10" s="6335">
        <v>1</v>
      </c>
      <c r="M10" s="6351">
        <v>1</v>
      </c>
      <c r="N10" s="6367">
        <v>1</v>
      </c>
      <c r="O10" s="6383">
        <v>1</v>
      </c>
      <c r="P10" s="6399">
        <v>3</v>
      </c>
      <c r="Q10" s="6415">
        <v>2</v>
      </c>
      <c r="R10" s="6431">
        <v>2</v>
      </c>
      <c r="S10" s="6447">
        <v>1</v>
      </c>
      <c r="T10" s="6463"/>
      <c r="U10" s="6479">
        <v>1</v>
      </c>
      <c r="V10" s="6495"/>
      <c r="W10" s="6511">
        <v>2</v>
      </c>
      <c r="X10" s="6527">
        <v>5</v>
      </c>
      <c r="Y10" s="6543">
        <v>6</v>
      </c>
      <c r="Z10" s="6559">
        <v>3</v>
      </c>
      <c r="AA10" s="6575">
        <v>5</v>
      </c>
      <c r="AB10" s="6591">
        <v>15</v>
      </c>
      <c r="AC10" s="6607">
        <v>10</v>
      </c>
      <c r="AD10" s="6623">
        <v>8</v>
      </c>
      <c r="AE10" s="6639">
        <v>4</v>
      </c>
      <c r="AF10" s="6655">
        <v>1</v>
      </c>
      <c r="AG10" s="6671">
        <v>8</v>
      </c>
      <c r="AH10" s="6687">
        <v>1</v>
      </c>
      <c r="AI10" s="6703">
        <v>1</v>
      </c>
      <c r="AJ10" s="6719">
        <v>4</v>
      </c>
      <c r="AK10" s="6735">
        <v>2</v>
      </c>
      <c r="AL10" s="6751">
        <v>3</v>
      </c>
      <c r="AM10" s="6767"/>
      <c r="AS10" s="6783">
        <v>22</v>
      </c>
      <c r="AT10" s="6799">
        <v>20</v>
      </c>
      <c r="AU10" s="270"/>
      <c r="AV10" s="7758">
        <f t="shared" si="0"/>
        <v>0</v>
      </c>
      <c r="AW10" s="7758">
        <f t="shared" si="1"/>
        <v>0.90909090909090906</v>
      </c>
    </row>
    <row r="11" spans="1:49" s="265" customFormat="1" ht="15" x14ac:dyDescent="0.25">
      <c r="A11" s="6160" t="s">
        <v>876</v>
      </c>
      <c r="B11" s="6176" t="s">
        <v>877</v>
      </c>
      <c r="C11" s="6192" t="s">
        <v>33</v>
      </c>
      <c r="D11" s="6208" t="s">
        <v>33</v>
      </c>
      <c r="E11" s="6224" t="s">
        <v>877</v>
      </c>
      <c r="F11" s="6240" t="s">
        <v>33</v>
      </c>
      <c r="G11" s="6256" t="s">
        <v>41</v>
      </c>
      <c r="H11" s="6272"/>
      <c r="I11" s="6288">
        <v>1</v>
      </c>
      <c r="J11" s="6304"/>
      <c r="K11" s="6320">
        <v>2</v>
      </c>
      <c r="L11" s="6336">
        <v>1</v>
      </c>
      <c r="M11" s="6352">
        <v>1</v>
      </c>
      <c r="N11" s="6368">
        <v>2</v>
      </c>
      <c r="O11" s="6384">
        <v>1</v>
      </c>
      <c r="P11" s="6400">
        <v>2</v>
      </c>
      <c r="Q11" s="6416">
        <v>1</v>
      </c>
      <c r="R11" s="6432"/>
      <c r="S11" s="6448">
        <v>1</v>
      </c>
      <c r="T11" s="6464"/>
      <c r="U11" s="6480">
        <v>1</v>
      </c>
      <c r="V11" s="6496">
        <v>3</v>
      </c>
      <c r="W11" s="6512">
        <v>3</v>
      </c>
      <c r="X11" s="6528">
        <v>2</v>
      </c>
      <c r="Y11" s="6544">
        <v>6</v>
      </c>
      <c r="Z11" s="6560">
        <v>3</v>
      </c>
      <c r="AA11" s="6576">
        <v>4</v>
      </c>
      <c r="AB11" s="6592">
        <v>7</v>
      </c>
      <c r="AC11" s="6608">
        <v>4</v>
      </c>
      <c r="AD11" s="6624">
        <v>4</v>
      </c>
      <c r="AE11" s="6640">
        <v>4</v>
      </c>
      <c r="AF11" s="6656"/>
      <c r="AG11" s="6672">
        <v>2</v>
      </c>
      <c r="AH11" s="6688"/>
      <c r="AI11" s="6704">
        <v>3</v>
      </c>
      <c r="AJ11" s="6720">
        <v>1</v>
      </c>
      <c r="AK11" s="6736">
        <v>1</v>
      </c>
      <c r="AL11" s="6752">
        <v>2</v>
      </c>
      <c r="AM11" s="6768">
        <v>1</v>
      </c>
      <c r="AS11" s="6784">
        <v>22</v>
      </c>
      <c r="AT11" s="6800">
        <v>10</v>
      </c>
      <c r="AU11" s="270"/>
      <c r="AV11" s="7758">
        <f t="shared" si="0"/>
        <v>0.25</v>
      </c>
      <c r="AW11" s="7758">
        <f t="shared" si="1"/>
        <v>0.45454545454545453</v>
      </c>
    </row>
    <row r="12" spans="1:49" s="265" customFormat="1" ht="15" x14ac:dyDescent="0.25">
      <c r="A12" s="6161" t="s">
        <v>876</v>
      </c>
      <c r="B12" s="6177" t="s">
        <v>878</v>
      </c>
      <c r="C12" s="6193" t="s">
        <v>33</v>
      </c>
      <c r="D12" s="6209" t="s">
        <v>33</v>
      </c>
      <c r="E12" s="6225" t="s">
        <v>878</v>
      </c>
      <c r="F12" s="6241" t="s">
        <v>33</v>
      </c>
      <c r="G12" s="6257" t="s">
        <v>78</v>
      </c>
      <c r="H12" s="6273">
        <v>218</v>
      </c>
      <c r="I12" s="6289">
        <v>73</v>
      </c>
      <c r="J12" s="6305">
        <v>230</v>
      </c>
      <c r="K12" s="6321">
        <v>308</v>
      </c>
      <c r="L12" s="6337">
        <v>224</v>
      </c>
      <c r="M12" s="6353">
        <v>260</v>
      </c>
      <c r="N12" s="6369">
        <v>231</v>
      </c>
      <c r="O12" s="6385">
        <v>228</v>
      </c>
      <c r="P12" s="6401">
        <v>225</v>
      </c>
      <c r="Q12" s="6417">
        <v>187</v>
      </c>
      <c r="R12" s="6433">
        <v>314</v>
      </c>
      <c r="S12" s="6449">
        <v>253</v>
      </c>
      <c r="T12" s="6465">
        <v>71</v>
      </c>
      <c r="U12" s="6481">
        <v>74</v>
      </c>
      <c r="V12" s="6497">
        <v>323</v>
      </c>
      <c r="W12" s="6513">
        <v>210</v>
      </c>
      <c r="X12" s="6529">
        <v>217</v>
      </c>
      <c r="Y12" s="6545">
        <v>317</v>
      </c>
      <c r="Z12" s="6561">
        <v>246</v>
      </c>
      <c r="AA12" s="6577">
        <v>239</v>
      </c>
      <c r="AB12" s="6593">
        <v>330</v>
      </c>
      <c r="AC12" s="6609">
        <v>307</v>
      </c>
      <c r="AD12" s="6625">
        <v>377</v>
      </c>
      <c r="AE12" s="6641">
        <v>383</v>
      </c>
      <c r="AF12" s="6657">
        <v>189</v>
      </c>
      <c r="AG12" s="6673">
        <v>381</v>
      </c>
      <c r="AH12" s="6689">
        <v>348</v>
      </c>
      <c r="AI12" s="6705">
        <v>294</v>
      </c>
      <c r="AJ12" s="6721">
        <v>352</v>
      </c>
      <c r="AK12" s="6737">
        <v>412</v>
      </c>
      <c r="AL12" s="6753">
        <v>338</v>
      </c>
      <c r="AM12" s="6769">
        <v>442</v>
      </c>
      <c r="AS12" s="6785">
        <v>1697</v>
      </c>
      <c r="AT12" s="6801">
        <v>2756</v>
      </c>
      <c r="AU12" s="270"/>
      <c r="AV12" s="7758">
        <f t="shared" si="0"/>
        <v>1.8493723849372385</v>
      </c>
      <c r="AW12" s="7758">
        <f t="shared" si="1"/>
        <v>1.624042427813789</v>
      </c>
    </row>
    <row r="13" spans="1:49" s="265" customFormat="1" ht="15" x14ac:dyDescent="0.25">
      <c r="A13" s="6162" t="s">
        <v>876</v>
      </c>
      <c r="B13" s="6178" t="s">
        <v>878</v>
      </c>
      <c r="C13" s="6194" t="s">
        <v>33</v>
      </c>
      <c r="D13" s="6210" t="s">
        <v>33</v>
      </c>
      <c r="E13" s="6226" t="s">
        <v>878</v>
      </c>
      <c r="F13" s="6242" t="s">
        <v>33</v>
      </c>
      <c r="G13" s="6258" t="s">
        <v>36</v>
      </c>
      <c r="H13" s="6274">
        <v>175</v>
      </c>
      <c r="I13" s="6290">
        <v>58</v>
      </c>
      <c r="J13" s="6306">
        <v>180</v>
      </c>
      <c r="K13" s="6322">
        <v>245</v>
      </c>
      <c r="L13" s="6338">
        <v>188</v>
      </c>
      <c r="M13" s="6354">
        <v>220</v>
      </c>
      <c r="N13" s="6370">
        <v>206</v>
      </c>
      <c r="O13" s="6386">
        <v>204</v>
      </c>
      <c r="P13" s="6402">
        <v>190</v>
      </c>
      <c r="Q13" s="6418">
        <v>162</v>
      </c>
      <c r="R13" s="6434">
        <v>296</v>
      </c>
      <c r="S13" s="6450">
        <v>232</v>
      </c>
      <c r="T13" s="6466">
        <v>65</v>
      </c>
      <c r="U13" s="6482">
        <v>72</v>
      </c>
      <c r="V13" s="6498">
        <v>289</v>
      </c>
      <c r="W13" s="6514">
        <v>193</v>
      </c>
      <c r="X13" s="6530">
        <v>177</v>
      </c>
      <c r="Y13" s="6546">
        <v>273</v>
      </c>
      <c r="Z13" s="6562">
        <v>224</v>
      </c>
      <c r="AA13" s="6578">
        <v>211</v>
      </c>
      <c r="AB13" s="6594">
        <v>289</v>
      </c>
      <c r="AC13" s="6610">
        <v>253</v>
      </c>
      <c r="AD13" s="6626">
        <v>307</v>
      </c>
      <c r="AE13" s="6642">
        <v>344</v>
      </c>
      <c r="AF13" s="6658">
        <v>150</v>
      </c>
      <c r="AG13" s="6674">
        <v>323</v>
      </c>
      <c r="AH13" s="6690">
        <v>328</v>
      </c>
      <c r="AI13" s="6706">
        <v>272</v>
      </c>
      <c r="AJ13" s="6722">
        <v>334</v>
      </c>
      <c r="AK13" s="6738">
        <v>392</v>
      </c>
      <c r="AL13" s="6754">
        <v>309</v>
      </c>
      <c r="AM13" s="6770">
        <v>394</v>
      </c>
      <c r="AS13" s="6786">
        <v>1504</v>
      </c>
      <c r="AT13" s="6802">
        <v>2502</v>
      </c>
      <c r="AU13" s="270"/>
      <c r="AV13" s="7758">
        <f t="shared" si="0"/>
        <v>1.8672985781990521</v>
      </c>
      <c r="AW13" s="7758">
        <f t="shared" si="1"/>
        <v>1.6635638297872339</v>
      </c>
    </row>
    <row r="14" spans="1:49" s="265" customFormat="1" ht="15" x14ac:dyDescent="0.25">
      <c r="A14" s="6163" t="s">
        <v>876</v>
      </c>
      <c r="B14" s="6179" t="s">
        <v>878</v>
      </c>
      <c r="C14" s="6195" t="s">
        <v>33</v>
      </c>
      <c r="D14" s="6211" t="s">
        <v>33</v>
      </c>
      <c r="E14" s="6227" t="s">
        <v>878</v>
      </c>
      <c r="F14" s="6243" t="s">
        <v>33</v>
      </c>
      <c r="G14" s="6259" t="s">
        <v>79</v>
      </c>
      <c r="H14" s="6275">
        <v>49</v>
      </c>
      <c r="I14" s="6291">
        <v>15</v>
      </c>
      <c r="J14" s="6307">
        <v>52</v>
      </c>
      <c r="K14" s="6323">
        <v>65</v>
      </c>
      <c r="L14" s="6339">
        <v>36</v>
      </c>
      <c r="M14" s="6355">
        <v>38</v>
      </c>
      <c r="N14" s="6371">
        <v>25</v>
      </c>
      <c r="O14" s="6387">
        <v>24</v>
      </c>
      <c r="P14" s="6403">
        <v>35</v>
      </c>
      <c r="Q14" s="6419">
        <v>25</v>
      </c>
      <c r="R14" s="6435">
        <v>18</v>
      </c>
      <c r="S14" s="6451">
        <v>20</v>
      </c>
      <c r="T14" s="6467">
        <v>6</v>
      </c>
      <c r="U14" s="6483">
        <v>3</v>
      </c>
      <c r="V14" s="6499">
        <v>34</v>
      </c>
      <c r="W14" s="6515">
        <v>17</v>
      </c>
      <c r="X14" s="6531">
        <v>40</v>
      </c>
      <c r="Y14" s="6547">
        <v>44</v>
      </c>
      <c r="Z14" s="6563">
        <v>22</v>
      </c>
      <c r="AA14" s="6579">
        <v>28</v>
      </c>
      <c r="AB14" s="6595">
        <v>41</v>
      </c>
      <c r="AC14" s="6611">
        <v>54</v>
      </c>
      <c r="AD14" s="6627">
        <v>70</v>
      </c>
      <c r="AE14" s="6643">
        <v>39</v>
      </c>
      <c r="AF14" s="6659">
        <v>39</v>
      </c>
      <c r="AG14" s="6675">
        <v>58</v>
      </c>
      <c r="AH14" s="6691">
        <v>20</v>
      </c>
      <c r="AI14" s="6707">
        <v>22</v>
      </c>
      <c r="AJ14" s="6723">
        <v>18</v>
      </c>
      <c r="AK14" s="6739">
        <v>20</v>
      </c>
      <c r="AL14" s="6755">
        <v>29</v>
      </c>
      <c r="AM14" s="6771">
        <v>48</v>
      </c>
      <c r="AS14" s="6787">
        <v>194</v>
      </c>
      <c r="AT14" s="6803">
        <v>254</v>
      </c>
      <c r="AU14" s="270"/>
      <c r="AV14" s="7758">
        <f t="shared" si="0"/>
        <v>1.7142857142857142</v>
      </c>
      <c r="AW14" s="7758">
        <f t="shared" si="1"/>
        <v>1.3092783505154639</v>
      </c>
    </row>
    <row r="15" spans="1:49" s="265" customFormat="1" ht="15" x14ac:dyDescent="0.25">
      <c r="A15" s="6164" t="s">
        <v>876</v>
      </c>
      <c r="B15" s="6180" t="s">
        <v>878</v>
      </c>
      <c r="C15" s="6196" t="s">
        <v>33</v>
      </c>
      <c r="D15" s="6212" t="s">
        <v>33</v>
      </c>
      <c r="E15" s="6228" t="s">
        <v>878</v>
      </c>
      <c r="F15" s="6244" t="s">
        <v>33</v>
      </c>
      <c r="G15" s="6260" t="s">
        <v>37</v>
      </c>
      <c r="H15" s="6276">
        <v>11</v>
      </c>
      <c r="I15" s="6292">
        <v>4</v>
      </c>
      <c r="J15" s="6308">
        <v>14</v>
      </c>
      <c r="K15" s="6324">
        <v>5</v>
      </c>
      <c r="L15" s="6340">
        <v>3</v>
      </c>
      <c r="M15" s="6356">
        <v>2</v>
      </c>
      <c r="N15" s="6372"/>
      <c r="O15" s="6388"/>
      <c r="P15" s="6404"/>
      <c r="Q15" s="6420"/>
      <c r="R15" s="6436"/>
      <c r="S15" s="6452"/>
      <c r="T15" s="6468"/>
      <c r="U15" s="6484"/>
      <c r="V15" s="6500"/>
      <c r="W15" s="6516"/>
      <c r="X15" s="6532"/>
      <c r="Y15" s="6548"/>
      <c r="Z15" s="6564"/>
      <c r="AA15" s="6580"/>
      <c r="AB15" s="6596">
        <v>0</v>
      </c>
      <c r="AC15" s="6612"/>
      <c r="AD15" s="6628"/>
      <c r="AE15" s="6644"/>
      <c r="AF15" s="6660"/>
      <c r="AG15" s="6676"/>
      <c r="AH15" s="6692"/>
      <c r="AI15" s="6708"/>
      <c r="AJ15" s="6724"/>
      <c r="AK15" s="6740"/>
      <c r="AL15" s="6756">
        <v>0</v>
      </c>
      <c r="AM15" s="6772"/>
      <c r="AS15" s="6788"/>
      <c r="AT15" s="6804">
        <v>0</v>
      </c>
      <c r="AU15" s="270"/>
      <c r="AV15" s="7758"/>
      <c r="AW15" s="7758"/>
    </row>
    <row r="16" spans="1:49" s="265" customFormat="1" ht="15" x14ac:dyDescent="0.25">
      <c r="A16" s="6165" t="s">
        <v>876</v>
      </c>
      <c r="B16" s="6181" t="s">
        <v>878</v>
      </c>
      <c r="C16" s="6197" t="s">
        <v>33</v>
      </c>
      <c r="D16" s="6213" t="s">
        <v>33</v>
      </c>
      <c r="E16" s="6229" t="s">
        <v>878</v>
      </c>
      <c r="F16" s="6245" t="s">
        <v>33</v>
      </c>
      <c r="G16" s="6261" t="s">
        <v>38</v>
      </c>
      <c r="H16" s="6277">
        <v>23</v>
      </c>
      <c r="I16" s="6293">
        <v>9</v>
      </c>
      <c r="J16" s="6309">
        <v>25</v>
      </c>
      <c r="K16" s="6325">
        <v>36</v>
      </c>
      <c r="L16" s="6341">
        <v>28</v>
      </c>
      <c r="M16" s="6357">
        <v>28</v>
      </c>
      <c r="N16" s="6373">
        <v>19</v>
      </c>
      <c r="O16" s="6389">
        <v>20</v>
      </c>
      <c r="P16" s="6405">
        <v>27</v>
      </c>
      <c r="Q16" s="6421">
        <v>19</v>
      </c>
      <c r="R16" s="6437">
        <v>17</v>
      </c>
      <c r="S16" s="6453">
        <v>16</v>
      </c>
      <c r="T16" s="6469">
        <v>5</v>
      </c>
      <c r="U16" s="6485">
        <v>2</v>
      </c>
      <c r="V16" s="6501">
        <v>22</v>
      </c>
      <c r="W16" s="6517">
        <v>16</v>
      </c>
      <c r="X16" s="6533">
        <v>29</v>
      </c>
      <c r="Y16" s="6549">
        <v>31</v>
      </c>
      <c r="Z16" s="6565">
        <v>19</v>
      </c>
      <c r="AA16" s="6581">
        <v>24</v>
      </c>
      <c r="AB16" s="6597">
        <v>29</v>
      </c>
      <c r="AC16" s="6613">
        <v>41</v>
      </c>
      <c r="AD16" s="6629">
        <v>57</v>
      </c>
      <c r="AE16" s="6645">
        <v>32</v>
      </c>
      <c r="AF16" s="6661">
        <v>21</v>
      </c>
      <c r="AG16" s="6677">
        <v>41</v>
      </c>
      <c r="AH16" s="6693">
        <v>13</v>
      </c>
      <c r="AI16" s="6709">
        <v>14</v>
      </c>
      <c r="AJ16" s="6725">
        <v>10</v>
      </c>
      <c r="AK16" s="6741">
        <v>15</v>
      </c>
      <c r="AL16" s="6757">
        <v>23</v>
      </c>
      <c r="AM16" s="6773">
        <v>30</v>
      </c>
      <c r="AS16" s="6789">
        <v>148</v>
      </c>
      <c r="AT16" s="6805">
        <v>167</v>
      </c>
      <c r="AU16" s="270"/>
      <c r="AV16" s="7758">
        <f t="shared" si="0"/>
        <v>1.25</v>
      </c>
      <c r="AW16" s="7758">
        <f t="shared" si="1"/>
        <v>1.1283783783783783</v>
      </c>
    </row>
    <row r="17" spans="1:49" s="265" customFormat="1" ht="15" x14ac:dyDescent="0.25">
      <c r="A17" s="6166" t="s">
        <v>876</v>
      </c>
      <c r="B17" s="6182" t="s">
        <v>878</v>
      </c>
      <c r="C17" s="6198" t="s">
        <v>33</v>
      </c>
      <c r="D17" s="6214" t="s">
        <v>33</v>
      </c>
      <c r="E17" s="6230" t="s">
        <v>878</v>
      </c>
      <c r="F17" s="6246" t="s">
        <v>33</v>
      </c>
      <c r="G17" s="6262" t="s">
        <v>39</v>
      </c>
      <c r="H17" s="6278">
        <v>5</v>
      </c>
      <c r="I17" s="6294">
        <v>1</v>
      </c>
      <c r="J17" s="6310">
        <v>7</v>
      </c>
      <c r="K17" s="6326">
        <v>16</v>
      </c>
      <c r="L17" s="6342">
        <v>2</v>
      </c>
      <c r="M17" s="6358">
        <v>8</v>
      </c>
      <c r="N17" s="6374">
        <v>5</v>
      </c>
      <c r="O17" s="6390">
        <v>3</v>
      </c>
      <c r="P17" s="6406">
        <v>5</v>
      </c>
      <c r="Q17" s="6422">
        <v>5</v>
      </c>
      <c r="R17" s="6438">
        <v>1</v>
      </c>
      <c r="S17" s="6454">
        <v>5</v>
      </c>
      <c r="T17" s="6470"/>
      <c r="U17" s="6486"/>
      <c r="V17" s="6502">
        <v>8</v>
      </c>
      <c r="W17" s="6518">
        <v>1</v>
      </c>
      <c r="X17" s="6534">
        <v>7</v>
      </c>
      <c r="Y17" s="6550">
        <v>9</v>
      </c>
      <c r="Z17" s="6566">
        <v>1</v>
      </c>
      <c r="AA17" s="6582">
        <v>4</v>
      </c>
      <c r="AB17" s="6598">
        <v>9</v>
      </c>
      <c r="AC17" s="6614">
        <v>8</v>
      </c>
      <c r="AD17" s="6630">
        <v>10</v>
      </c>
      <c r="AE17" s="6646">
        <v>7</v>
      </c>
      <c r="AF17" s="6662">
        <v>12</v>
      </c>
      <c r="AG17" s="6678">
        <v>10</v>
      </c>
      <c r="AH17" s="6694">
        <v>5</v>
      </c>
      <c r="AI17" s="6710">
        <v>3</v>
      </c>
      <c r="AJ17" s="6726">
        <v>5</v>
      </c>
      <c r="AK17" s="6742">
        <v>3</v>
      </c>
      <c r="AL17" s="6758">
        <v>3</v>
      </c>
      <c r="AM17" s="6774">
        <v>6</v>
      </c>
      <c r="AS17" s="6790">
        <v>30</v>
      </c>
      <c r="AT17" s="6806">
        <v>47</v>
      </c>
      <c r="AU17" s="270"/>
      <c r="AV17" s="7758">
        <f t="shared" si="0"/>
        <v>1.5</v>
      </c>
      <c r="AW17" s="7758">
        <f t="shared" si="1"/>
        <v>1.5666666666666667</v>
      </c>
    </row>
    <row r="18" spans="1:49" s="265" customFormat="1" ht="15" x14ac:dyDescent="0.25">
      <c r="A18" s="6167" t="s">
        <v>876</v>
      </c>
      <c r="B18" s="6183" t="s">
        <v>878</v>
      </c>
      <c r="C18" s="6199" t="s">
        <v>33</v>
      </c>
      <c r="D18" s="6215" t="s">
        <v>33</v>
      </c>
      <c r="E18" s="6231" t="s">
        <v>878</v>
      </c>
      <c r="F18" s="6247" t="s">
        <v>33</v>
      </c>
      <c r="G18" s="6263" t="s">
        <v>40</v>
      </c>
      <c r="H18" s="6279">
        <v>4</v>
      </c>
      <c r="I18" s="6295">
        <v>1</v>
      </c>
      <c r="J18" s="6311">
        <v>4</v>
      </c>
      <c r="K18" s="6327">
        <v>4</v>
      </c>
      <c r="L18" s="6343">
        <v>2</v>
      </c>
      <c r="M18" s="6359">
        <v>2</v>
      </c>
      <c r="N18" s="6375">
        <v>1</v>
      </c>
      <c r="O18" s="6391">
        <v>1</v>
      </c>
      <c r="P18" s="6407">
        <v>2</v>
      </c>
      <c r="Q18" s="6423"/>
      <c r="R18" s="6439"/>
      <c r="S18" s="6455"/>
      <c r="T18" s="6471">
        <v>1</v>
      </c>
      <c r="U18" s="6487"/>
      <c r="V18" s="6503">
        <v>3</v>
      </c>
      <c r="W18" s="6519"/>
      <c r="X18" s="6535">
        <v>3</v>
      </c>
      <c r="Y18" s="6551">
        <v>3</v>
      </c>
      <c r="Z18" s="6567">
        <v>2</v>
      </c>
      <c r="AA18" s="6583"/>
      <c r="AB18" s="6599">
        <v>1</v>
      </c>
      <c r="AC18" s="6615">
        <v>4</v>
      </c>
      <c r="AD18" s="6631">
        <v>2</v>
      </c>
      <c r="AE18" s="6647"/>
      <c r="AF18" s="6663">
        <v>3</v>
      </c>
      <c r="AG18" s="6679">
        <v>3</v>
      </c>
      <c r="AH18" s="6695">
        <v>2</v>
      </c>
      <c r="AI18" s="6711">
        <v>4</v>
      </c>
      <c r="AJ18" s="6727">
        <v>2</v>
      </c>
      <c r="AK18" s="6743">
        <v>1</v>
      </c>
      <c r="AL18" s="6759">
        <v>2</v>
      </c>
      <c r="AM18" s="6775">
        <v>11</v>
      </c>
      <c r="AS18" s="6791">
        <v>12</v>
      </c>
      <c r="AT18" s="6807">
        <v>28</v>
      </c>
      <c r="AU18" s="270"/>
      <c r="AV18" s="7758"/>
      <c r="AW18" s="7758">
        <f t="shared" si="1"/>
        <v>2.3333333333333335</v>
      </c>
    </row>
    <row r="19" spans="1:49" s="265" customFormat="1" ht="15" x14ac:dyDescent="0.25">
      <c r="A19" s="6168" t="s">
        <v>876</v>
      </c>
      <c r="B19" s="6184" t="s">
        <v>878</v>
      </c>
      <c r="C19" s="6200" t="s">
        <v>33</v>
      </c>
      <c r="D19" s="6216" t="s">
        <v>33</v>
      </c>
      <c r="E19" s="6232" t="s">
        <v>878</v>
      </c>
      <c r="F19" s="6248" t="s">
        <v>33</v>
      </c>
      <c r="G19" s="6264" t="s">
        <v>41</v>
      </c>
      <c r="H19" s="6280"/>
      <c r="I19" s="6296"/>
      <c r="J19" s="6312"/>
      <c r="K19" s="6328">
        <v>2</v>
      </c>
      <c r="L19" s="6344">
        <v>1</v>
      </c>
      <c r="M19" s="6360"/>
      <c r="N19" s="6376"/>
      <c r="O19" s="6392"/>
      <c r="P19" s="6408">
        <v>1</v>
      </c>
      <c r="Q19" s="6424">
        <v>1</v>
      </c>
      <c r="R19" s="6440"/>
      <c r="S19" s="6456"/>
      <c r="T19" s="6472"/>
      <c r="U19" s="6488"/>
      <c r="V19" s="6504">
        <v>1</v>
      </c>
      <c r="W19" s="6520"/>
      <c r="X19" s="6536">
        <v>1</v>
      </c>
      <c r="Y19" s="6552">
        <v>1</v>
      </c>
      <c r="Z19" s="6568"/>
      <c r="AA19" s="6584"/>
      <c r="AB19" s="6600">
        <v>2</v>
      </c>
      <c r="AC19" s="6616">
        <v>1</v>
      </c>
      <c r="AD19" s="6632">
        <v>1</v>
      </c>
      <c r="AE19" s="6648"/>
      <c r="AF19" s="6664">
        <v>3</v>
      </c>
      <c r="AG19" s="6680">
        <v>4</v>
      </c>
      <c r="AH19" s="6696"/>
      <c r="AI19" s="6712">
        <v>1</v>
      </c>
      <c r="AJ19" s="6728">
        <v>1</v>
      </c>
      <c r="AK19" s="6744">
        <v>1</v>
      </c>
      <c r="AL19" s="6760">
        <v>1</v>
      </c>
      <c r="AM19" s="6776">
        <v>1</v>
      </c>
      <c r="AS19" s="6792">
        <v>3</v>
      </c>
      <c r="AT19" s="6808">
        <v>12</v>
      </c>
      <c r="AU19" s="270"/>
      <c r="AV19" s="7758"/>
      <c r="AW19" s="7758">
        <f t="shared" ref="AW19:AW27" si="2">AT19/AS19</f>
        <v>4</v>
      </c>
    </row>
    <row r="20" spans="1:49" s="265" customFormat="1" ht="15" x14ac:dyDescent="0.25">
      <c r="A20" s="6809" t="s">
        <v>879</v>
      </c>
      <c r="B20" s="6817" t="s">
        <v>33</v>
      </c>
      <c r="C20" s="6825" t="s">
        <v>33</v>
      </c>
      <c r="D20" s="6833" t="s">
        <v>33</v>
      </c>
      <c r="E20" s="6841" t="s">
        <v>33</v>
      </c>
      <c r="F20" s="6849" t="s">
        <v>33</v>
      </c>
      <c r="G20" s="6857" t="s">
        <v>78</v>
      </c>
      <c r="H20" s="6865">
        <v>440</v>
      </c>
      <c r="I20" s="6873">
        <v>216</v>
      </c>
      <c r="J20" s="6881">
        <v>460</v>
      </c>
      <c r="K20" s="6889">
        <v>591</v>
      </c>
      <c r="L20" s="6897">
        <v>474</v>
      </c>
      <c r="M20" s="6905">
        <v>506</v>
      </c>
      <c r="N20" s="6913">
        <v>507</v>
      </c>
      <c r="O20" s="6921">
        <v>491</v>
      </c>
      <c r="P20" s="6929">
        <v>577</v>
      </c>
      <c r="Q20" s="6937">
        <v>467</v>
      </c>
      <c r="R20" s="6945">
        <v>813</v>
      </c>
      <c r="S20" s="6953">
        <v>601</v>
      </c>
      <c r="T20" s="6961">
        <v>205</v>
      </c>
      <c r="U20" s="6969">
        <v>197</v>
      </c>
      <c r="V20" s="6977">
        <v>693</v>
      </c>
      <c r="W20" s="6985">
        <v>556</v>
      </c>
      <c r="X20" s="6993">
        <v>755</v>
      </c>
      <c r="Y20" s="7001">
        <v>1307</v>
      </c>
      <c r="Z20" s="7009">
        <v>929</v>
      </c>
      <c r="AA20" s="7017">
        <v>1061</v>
      </c>
      <c r="AB20" s="7025">
        <v>1275</v>
      </c>
      <c r="AC20" s="7033">
        <v>1190</v>
      </c>
      <c r="AD20" s="7041">
        <v>1319</v>
      </c>
      <c r="AE20" s="7049">
        <v>1507</v>
      </c>
      <c r="AF20" s="7057">
        <v>509</v>
      </c>
      <c r="AG20" s="7065">
        <v>1052</v>
      </c>
      <c r="AH20" s="7073">
        <v>1209</v>
      </c>
      <c r="AI20" s="7081">
        <v>962</v>
      </c>
      <c r="AJ20" s="7089">
        <v>953</v>
      </c>
      <c r="AK20" s="7097">
        <v>1739</v>
      </c>
      <c r="AL20" s="7105">
        <v>1164</v>
      </c>
      <c r="AM20" s="7113">
        <v>1329</v>
      </c>
      <c r="AS20" s="7121">
        <v>5703</v>
      </c>
      <c r="AT20" s="7129">
        <v>8917</v>
      </c>
      <c r="AU20" s="270"/>
      <c r="AV20" s="7759">
        <f t="shared" ref="AV20:AV27" si="3">AM20/AA20</f>
        <v>1.2525918944392083</v>
      </c>
      <c r="AW20" s="7759">
        <f t="shared" si="2"/>
        <v>1.5635630369980711</v>
      </c>
    </row>
    <row r="21" spans="1:49" s="265" customFormat="1" ht="15" x14ac:dyDescent="0.25">
      <c r="A21" s="6810" t="s">
        <v>879</v>
      </c>
      <c r="B21" s="6818" t="s">
        <v>33</v>
      </c>
      <c r="C21" s="6826" t="s">
        <v>33</v>
      </c>
      <c r="D21" s="6834" t="s">
        <v>33</v>
      </c>
      <c r="E21" s="6842" t="s">
        <v>33</v>
      </c>
      <c r="F21" s="6850" t="s">
        <v>33</v>
      </c>
      <c r="G21" s="6858" t="s">
        <v>36</v>
      </c>
      <c r="H21" s="6866">
        <v>350</v>
      </c>
      <c r="I21" s="6874">
        <v>183</v>
      </c>
      <c r="J21" s="6882">
        <v>388</v>
      </c>
      <c r="K21" s="6890">
        <v>478</v>
      </c>
      <c r="L21" s="6898">
        <v>404</v>
      </c>
      <c r="M21" s="6906">
        <v>426</v>
      </c>
      <c r="N21" s="6914">
        <v>446</v>
      </c>
      <c r="O21" s="6922">
        <v>428</v>
      </c>
      <c r="P21" s="6930">
        <v>475</v>
      </c>
      <c r="Q21" s="6938">
        <v>408</v>
      </c>
      <c r="R21" s="6946">
        <v>746</v>
      </c>
      <c r="S21" s="6954">
        <v>548</v>
      </c>
      <c r="T21" s="6962">
        <v>191</v>
      </c>
      <c r="U21" s="6970">
        <v>188</v>
      </c>
      <c r="V21" s="6978">
        <v>627</v>
      </c>
      <c r="W21" s="6986">
        <v>481</v>
      </c>
      <c r="X21" s="6994">
        <v>625</v>
      </c>
      <c r="Y21" s="7002">
        <v>1127</v>
      </c>
      <c r="Z21" s="7010">
        <v>826</v>
      </c>
      <c r="AA21" s="7018">
        <v>949</v>
      </c>
      <c r="AB21" s="7026">
        <v>1083</v>
      </c>
      <c r="AC21" s="7034">
        <v>1014</v>
      </c>
      <c r="AD21" s="7042">
        <v>1100</v>
      </c>
      <c r="AE21" s="7050">
        <v>1354</v>
      </c>
      <c r="AF21" s="7058">
        <v>431</v>
      </c>
      <c r="AG21" s="7066">
        <v>920</v>
      </c>
      <c r="AH21" s="7074">
        <v>1151</v>
      </c>
      <c r="AI21" s="7082">
        <v>905</v>
      </c>
      <c r="AJ21" s="7090">
        <v>899</v>
      </c>
      <c r="AK21" s="7098">
        <v>1684</v>
      </c>
      <c r="AL21" s="7106">
        <v>1103</v>
      </c>
      <c r="AM21" s="7114">
        <v>1248</v>
      </c>
      <c r="AS21" s="7122">
        <v>5014</v>
      </c>
      <c r="AT21" s="7130">
        <v>8341</v>
      </c>
      <c r="AU21" s="270"/>
      <c r="AV21" s="7759">
        <f t="shared" si="3"/>
        <v>1.3150684931506849</v>
      </c>
      <c r="AW21" s="7759">
        <f t="shared" si="2"/>
        <v>1.6635420821699243</v>
      </c>
    </row>
    <row r="22" spans="1:49" s="265" customFormat="1" ht="15" x14ac:dyDescent="0.25">
      <c r="A22" s="6811" t="s">
        <v>879</v>
      </c>
      <c r="B22" s="6819" t="s">
        <v>33</v>
      </c>
      <c r="C22" s="6827" t="s">
        <v>33</v>
      </c>
      <c r="D22" s="6835" t="s">
        <v>33</v>
      </c>
      <c r="E22" s="6843" t="s">
        <v>33</v>
      </c>
      <c r="F22" s="6851" t="s">
        <v>33</v>
      </c>
      <c r="G22" s="6859" t="s">
        <v>79</v>
      </c>
      <c r="H22" s="6867">
        <v>98</v>
      </c>
      <c r="I22" s="6875">
        <v>35</v>
      </c>
      <c r="J22" s="6883">
        <v>76</v>
      </c>
      <c r="K22" s="6891">
        <v>118</v>
      </c>
      <c r="L22" s="6899">
        <v>72</v>
      </c>
      <c r="M22" s="6907">
        <v>78</v>
      </c>
      <c r="N22" s="6915">
        <v>62</v>
      </c>
      <c r="O22" s="6923">
        <v>63</v>
      </c>
      <c r="P22" s="6931">
        <v>102</v>
      </c>
      <c r="Q22" s="6939">
        <v>58</v>
      </c>
      <c r="R22" s="6947">
        <v>67</v>
      </c>
      <c r="S22" s="6955">
        <v>52</v>
      </c>
      <c r="T22" s="6963">
        <v>14</v>
      </c>
      <c r="U22" s="6971">
        <v>11</v>
      </c>
      <c r="V22" s="6979">
        <v>65</v>
      </c>
      <c r="W22" s="6987">
        <v>74</v>
      </c>
      <c r="X22" s="6995">
        <v>131</v>
      </c>
      <c r="Y22" s="7003">
        <v>180</v>
      </c>
      <c r="Z22" s="7011">
        <v>103</v>
      </c>
      <c r="AA22" s="7019">
        <v>112</v>
      </c>
      <c r="AB22" s="7027">
        <v>192</v>
      </c>
      <c r="AC22" s="7035">
        <v>176</v>
      </c>
      <c r="AD22" s="7043">
        <v>219</v>
      </c>
      <c r="AE22" s="7051">
        <v>153</v>
      </c>
      <c r="AF22" s="7059">
        <v>78</v>
      </c>
      <c r="AG22" s="7067">
        <v>132</v>
      </c>
      <c r="AH22" s="7075">
        <v>58</v>
      </c>
      <c r="AI22" s="7083">
        <v>57</v>
      </c>
      <c r="AJ22" s="7091">
        <v>54</v>
      </c>
      <c r="AK22" s="7099">
        <v>55</v>
      </c>
      <c r="AL22" s="7107">
        <v>61</v>
      </c>
      <c r="AM22" s="7115">
        <v>81</v>
      </c>
      <c r="AS22" s="7123">
        <v>690</v>
      </c>
      <c r="AT22" s="7131">
        <v>576</v>
      </c>
      <c r="AU22" s="270"/>
      <c r="AV22" s="7759">
        <f t="shared" si="3"/>
        <v>0.7232142857142857</v>
      </c>
      <c r="AW22" s="7759">
        <f t="shared" si="2"/>
        <v>0.83478260869565213</v>
      </c>
    </row>
    <row r="23" spans="1:49" s="265" customFormat="1" ht="15" x14ac:dyDescent="0.25">
      <c r="A23" s="6812" t="s">
        <v>879</v>
      </c>
      <c r="B23" s="6820" t="s">
        <v>33</v>
      </c>
      <c r="C23" s="6828" t="s">
        <v>33</v>
      </c>
      <c r="D23" s="6836" t="s">
        <v>33</v>
      </c>
      <c r="E23" s="6844" t="s">
        <v>33</v>
      </c>
      <c r="F23" s="6852" t="s">
        <v>33</v>
      </c>
      <c r="G23" s="6860" t="s">
        <v>37</v>
      </c>
      <c r="H23" s="6868">
        <v>19</v>
      </c>
      <c r="I23" s="6876">
        <v>8</v>
      </c>
      <c r="J23" s="6884">
        <v>16</v>
      </c>
      <c r="K23" s="6892">
        <v>6</v>
      </c>
      <c r="L23" s="6900">
        <v>4</v>
      </c>
      <c r="M23" s="6908">
        <v>2</v>
      </c>
      <c r="N23" s="6916"/>
      <c r="O23" s="6924"/>
      <c r="P23" s="6932"/>
      <c r="Q23" s="6940"/>
      <c r="R23" s="6948"/>
      <c r="S23" s="6956">
        <v>0</v>
      </c>
      <c r="T23" s="6964"/>
      <c r="U23" s="6972"/>
      <c r="V23" s="6980"/>
      <c r="W23" s="6988"/>
      <c r="X23" s="6996"/>
      <c r="Y23" s="7004"/>
      <c r="Z23" s="7012"/>
      <c r="AA23" s="7020"/>
      <c r="AB23" s="7028">
        <v>0</v>
      </c>
      <c r="AC23" s="7036"/>
      <c r="AD23" s="7044"/>
      <c r="AE23" s="7052"/>
      <c r="AF23" s="7060"/>
      <c r="AG23" s="7068">
        <v>1</v>
      </c>
      <c r="AH23" s="7076"/>
      <c r="AI23" s="7084"/>
      <c r="AJ23" s="7092"/>
      <c r="AK23" s="7100">
        <v>2</v>
      </c>
      <c r="AL23" s="7108">
        <v>0</v>
      </c>
      <c r="AM23" s="7116"/>
      <c r="AS23" s="7124"/>
      <c r="AT23" s="7132">
        <v>3</v>
      </c>
      <c r="AU23" s="270"/>
      <c r="AV23" s="7759"/>
      <c r="AW23" s="7759"/>
    </row>
    <row r="24" spans="1:49" s="265" customFormat="1" ht="15" x14ac:dyDescent="0.25">
      <c r="A24" s="6813" t="s">
        <v>879</v>
      </c>
      <c r="B24" s="6821" t="s">
        <v>33</v>
      </c>
      <c r="C24" s="6829" t="s">
        <v>33</v>
      </c>
      <c r="D24" s="6837" t="s">
        <v>33</v>
      </c>
      <c r="E24" s="6845" t="s">
        <v>33</v>
      </c>
      <c r="F24" s="6853" t="s">
        <v>33</v>
      </c>
      <c r="G24" s="6861" t="s">
        <v>38</v>
      </c>
      <c r="H24" s="6869">
        <v>51</v>
      </c>
      <c r="I24" s="6877">
        <v>20</v>
      </c>
      <c r="J24" s="6885">
        <v>38</v>
      </c>
      <c r="K24" s="6893">
        <v>70</v>
      </c>
      <c r="L24" s="6901">
        <v>51</v>
      </c>
      <c r="M24" s="6909">
        <v>56</v>
      </c>
      <c r="N24" s="6917">
        <v>44</v>
      </c>
      <c r="O24" s="6925">
        <v>50</v>
      </c>
      <c r="P24" s="6933">
        <v>75</v>
      </c>
      <c r="Q24" s="6941">
        <v>47</v>
      </c>
      <c r="R24" s="6949">
        <v>57</v>
      </c>
      <c r="S24" s="6957">
        <v>40</v>
      </c>
      <c r="T24" s="6965">
        <v>12</v>
      </c>
      <c r="U24" s="6973">
        <v>6</v>
      </c>
      <c r="V24" s="6981">
        <v>44</v>
      </c>
      <c r="W24" s="6989">
        <v>53</v>
      </c>
      <c r="X24" s="6997">
        <v>96</v>
      </c>
      <c r="Y24" s="7005">
        <v>133</v>
      </c>
      <c r="Z24" s="7013">
        <v>81</v>
      </c>
      <c r="AA24" s="7021">
        <v>85</v>
      </c>
      <c r="AB24" s="7029">
        <v>127</v>
      </c>
      <c r="AC24" s="7037">
        <v>131</v>
      </c>
      <c r="AD24" s="7045">
        <v>166</v>
      </c>
      <c r="AE24" s="7053">
        <v>116</v>
      </c>
      <c r="AF24" s="7061">
        <v>51</v>
      </c>
      <c r="AG24" s="7069">
        <v>89</v>
      </c>
      <c r="AH24" s="7077">
        <v>40</v>
      </c>
      <c r="AI24" s="7085">
        <v>41</v>
      </c>
      <c r="AJ24" s="7093">
        <v>33</v>
      </c>
      <c r="AK24" s="7101">
        <v>43</v>
      </c>
      <c r="AL24" s="7109">
        <v>46</v>
      </c>
      <c r="AM24" s="7117">
        <v>55</v>
      </c>
      <c r="AS24" s="7125">
        <v>510</v>
      </c>
      <c r="AT24" s="7133">
        <v>398</v>
      </c>
      <c r="AU24" s="270"/>
      <c r="AV24" s="7759">
        <f t="shared" si="3"/>
        <v>0.6470588235294118</v>
      </c>
      <c r="AW24" s="7759">
        <f t="shared" si="2"/>
        <v>0.7803921568627451</v>
      </c>
    </row>
    <row r="25" spans="1:49" s="265" customFormat="1" ht="15" x14ac:dyDescent="0.25">
      <c r="A25" s="6814" t="s">
        <v>879</v>
      </c>
      <c r="B25" s="6822" t="s">
        <v>33</v>
      </c>
      <c r="C25" s="6830" t="s">
        <v>33</v>
      </c>
      <c r="D25" s="6838" t="s">
        <v>33</v>
      </c>
      <c r="E25" s="6846" t="s">
        <v>33</v>
      </c>
      <c r="F25" s="6854" t="s">
        <v>33</v>
      </c>
      <c r="G25" s="6862" t="s">
        <v>39</v>
      </c>
      <c r="H25" s="6870">
        <v>12</v>
      </c>
      <c r="I25" s="6878">
        <v>2</v>
      </c>
      <c r="J25" s="6886">
        <v>11</v>
      </c>
      <c r="K25" s="6894">
        <v>27</v>
      </c>
      <c r="L25" s="6902">
        <v>10</v>
      </c>
      <c r="M25" s="6910">
        <v>18</v>
      </c>
      <c r="N25" s="6918">
        <v>13</v>
      </c>
      <c r="O25" s="6926">
        <v>10</v>
      </c>
      <c r="P25" s="6934">
        <v>19</v>
      </c>
      <c r="Q25" s="6942">
        <v>8</v>
      </c>
      <c r="R25" s="6950">
        <v>8</v>
      </c>
      <c r="S25" s="6958">
        <v>11</v>
      </c>
      <c r="T25" s="6966">
        <v>1</v>
      </c>
      <c r="U25" s="6974">
        <v>1</v>
      </c>
      <c r="V25" s="6982">
        <v>15</v>
      </c>
      <c r="W25" s="6990">
        <v>17</v>
      </c>
      <c r="X25" s="6998">
        <v>23</v>
      </c>
      <c r="Y25" s="7006">
        <v>31</v>
      </c>
      <c r="Z25" s="7014">
        <v>14</v>
      </c>
      <c r="AA25" s="7022">
        <v>18</v>
      </c>
      <c r="AB25" s="7030">
        <v>40</v>
      </c>
      <c r="AC25" s="7038">
        <v>26</v>
      </c>
      <c r="AD25" s="7046">
        <v>38</v>
      </c>
      <c r="AE25" s="7054">
        <v>29</v>
      </c>
      <c r="AF25" s="7062">
        <v>20</v>
      </c>
      <c r="AG25" s="7070">
        <v>25</v>
      </c>
      <c r="AH25" s="7078">
        <v>15</v>
      </c>
      <c r="AI25" s="7086">
        <v>7</v>
      </c>
      <c r="AJ25" s="7094">
        <v>13</v>
      </c>
      <c r="AK25" s="7102">
        <v>5</v>
      </c>
      <c r="AL25" s="7110">
        <v>7</v>
      </c>
      <c r="AM25" s="7118">
        <v>13</v>
      </c>
      <c r="AS25" s="7126">
        <v>120</v>
      </c>
      <c r="AT25" s="7134">
        <v>105</v>
      </c>
      <c r="AU25" s="270"/>
      <c r="AV25" s="7759">
        <f t="shared" si="3"/>
        <v>0.72222222222222221</v>
      </c>
      <c r="AW25" s="7759">
        <f t="shared" si="2"/>
        <v>0.875</v>
      </c>
    </row>
    <row r="26" spans="1:49" s="265" customFormat="1" ht="15" x14ac:dyDescent="0.25">
      <c r="A26" s="6815" t="s">
        <v>879</v>
      </c>
      <c r="B26" s="6823" t="s">
        <v>33</v>
      </c>
      <c r="C26" s="6831" t="s">
        <v>33</v>
      </c>
      <c r="D26" s="6839" t="s">
        <v>33</v>
      </c>
      <c r="E26" s="6847" t="s">
        <v>33</v>
      </c>
      <c r="F26" s="6855" t="s">
        <v>33</v>
      </c>
      <c r="G26" s="6863" t="s">
        <v>40</v>
      </c>
      <c r="H26" s="6871">
        <v>8</v>
      </c>
      <c r="I26" s="6879">
        <v>2</v>
      </c>
      <c r="J26" s="6887">
        <v>7</v>
      </c>
      <c r="K26" s="6895">
        <v>6</v>
      </c>
      <c r="L26" s="6903">
        <v>3</v>
      </c>
      <c r="M26" s="6911">
        <v>3</v>
      </c>
      <c r="N26" s="6919">
        <v>2</v>
      </c>
      <c r="O26" s="6927">
        <v>2</v>
      </c>
      <c r="P26" s="6935">
        <v>5</v>
      </c>
      <c r="Q26" s="6943">
        <v>2</v>
      </c>
      <c r="R26" s="6951">
        <v>2</v>
      </c>
      <c r="S26" s="6959">
        <v>1</v>
      </c>
      <c r="T26" s="6967">
        <v>1</v>
      </c>
      <c r="U26" s="6975">
        <v>1</v>
      </c>
      <c r="V26" s="6983">
        <v>3</v>
      </c>
      <c r="W26" s="6991">
        <v>2</v>
      </c>
      <c r="X26" s="6999">
        <v>8</v>
      </c>
      <c r="Y26" s="7007">
        <v>9</v>
      </c>
      <c r="Z26" s="7015">
        <v>5</v>
      </c>
      <c r="AA26" s="7023">
        <v>5</v>
      </c>
      <c r="AB26" s="7031">
        <v>16</v>
      </c>
      <c r="AC26" s="7039">
        <v>14</v>
      </c>
      <c r="AD26" s="7047">
        <v>10</v>
      </c>
      <c r="AE26" s="7055">
        <v>4</v>
      </c>
      <c r="AF26" s="7063">
        <v>4</v>
      </c>
      <c r="AG26" s="7071">
        <v>11</v>
      </c>
      <c r="AH26" s="7079">
        <v>3</v>
      </c>
      <c r="AI26" s="7087">
        <v>5</v>
      </c>
      <c r="AJ26" s="7095">
        <v>6</v>
      </c>
      <c r="AK26" s="7103">
        <v>3</v>
      </c>
      <c r="AL26" s="7111">
        <v>5</v>
      </c>
      <c r="AM26" s="7119">
        <v>11</v>
      </c>
      <c r="AS26" s="7127">
        <v>34</v>
      </c>
      <c r="AT26" s="7135">
        <v>48</v>
      </c>
      <c r="AU26" s="270"/>
      <c r="AV26" s="7759">
        <f t="shared" si="3"/>
        <v>2.2000000000000002</v>
      </c>
      <c r="AW26" s="7759">
        <f t="shared" si="2"/>
        <v>1.411764705882353</v>
      </c>
    </row>
    <row r="27" spans="1:49" s="265" customFormat="1" ht="15" x14ac:dyDescent="0.25">
      <c r="A27" s="6816" t="s">
        <v>879</v>
      </c>
      <c r="B27" s="6824" t="s">
        <v>33</v>
      </c>
      <c r="C27" s="6832" t="s">
        <v>33</v>
      </c>
      <c r="D27" s="6840" t="s">
        <v>33</v>
      </c>
      <c r="E27" s="6848" t="s">
        <v>33</v>
      </c>
      <c r="F27" s="6856" t="s">
        <v>33</v>
      </c>
      <c r="G27" s="6864" t="s">
        <v>41</v>
      </c>
      <c r="H27" s="6872"/>
      <c r="I27" s="6880">
        <v>1</v>
      </c>
      <c r="J27" s="6888"/>
      <c r="K27" s="6896">
        <v>4</v>
      </c>
      <c r="L27" s="6904">
        <v>2</v>
      </c>
      <c r="M27" s="6912">
        <v>1</v>
      </c>
      <c r="N27" s="6920">
        <v>2</v>
      </c>
      <c r="O27" s="6928">
        <v>1</v>
      </c>
      <c r="P27" s="6936">
        <v>3</v>
      </c>
      <c r="Q27" s="6944">
        <v>2</v>
      </c>
      <c r="R27" s="6952"/>
      <c r="S27" s="6960">
        <v>1</v>
      </c>
      <c r="T27" s="6968"/>
      <c r="U27" s="6976">
        <v>1</v>
      </c>
      <c r="V27" s="6984">
        <v>4</v>
      </c>
      <c r="W27" s="6992">
        <v>3</v>
      </c>
      <c r="X27" s="7000">
        <v>3</v>
      </c>
      <c r="Y27" s="7008">
        <v>7</v>
      </c>
      <c r="Z27" s="7016">
        <v>3</v>
      </c>
      <c r="AA27" s="7024">
        <v>4</v>
      </c>
      <c r="AB27" s="7032">
        <v>9</v>
      </c>
      <c r="AC27" s="7040">
        <v>5</v>
      </c>
      <c r="AD27" s="7048">
        <v>5</v>
      </c>
      <c r="AE27" s="7056">
        <v>4</v>
      </c>
      <c r="AF27" s="7064">
        <v>3</v>
      </c>
      <c r="AG27" s="7072">
        <v>6</v>
      </c>
      <c r="AH27" s="7080"/>
      <c r="AI27" s="7088">
        <v>4</v>
      </c>
      <c r="AJ27" s="7096">
        <v>2</v>
      </c>
      <c r="AK27" s="7104">
        <v>2</v>
      </c>
      <c r="AL27" s="7112">
        <v>3</v>
      </c>
      <c r="AM27" s="7120">
        <v>2</v>
      </c>
      <c r="AS27" s="7128">
        <v>25</v>
      </c>
      <c r="AT27" s="7136">
        <v>22</v>
      </c>
      <c r="AU27" s="270"/>
      <c r="AV27" s="7759">
        <f t="shared" si="3"/>
        <v>0.5</v>
      </c>
      <c r="AW27" s="7759">
        <f t="shared" si="2"/>
        <v>0.88</v>
      </c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/>
    <row r="42" spans="45:49" s="265" customFormat="1" x14ac:dyDescent="0.2"/>
    <row r="43" spans="45:49" s="265" customFormat="1" x14ac:dyDescent="0.2"/>
    <row r="44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7" ySplit="3" topLeftCell="AH4" activePane="bottomRight" state="frozen"/>
      <selection pane="topRight" activeCell="G1" sqref="G1"/>
      <selection pane="bottomLeft" activeCell="A2" sqref="A2"/>
      <selection pane="bottomRight" activeCell="AM14" sqref="AM14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8.625" style="60" hidden="1" customWidth="1" outlineLevel="1" collapsed="1"/>
    <col min="9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44" width="9" style="60" collapsed="1"/>
    <col min="45" max="49" width="9" style="91" collapsed="1"/>
    <col min="50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7137" t="s">
        <v>876</v>
      </c>
      <c r="B4" s="7147" t="s">
        <v>33</v>
      </c>
      <c r="C4" s="7157" t="s">
        <v>33</v>
      </c>
      <c r="D4" s="7167" t="s">
        <v>33</v>
      </c>
      <c r="E4" s="7177" t="s">
        <v>877</v>
      </c>
      <c r="F4" s="7187" t="s">
        <v>33</v>
      </c>
      <c r="G4" s="7197" t="s">
        <v>885</v>
      </c>
      <c r="H4" s="7207">
        <v>297</v>
      </c>
      <c r="I4" s="7217">
        <v>320</v>
      </c>
      <c r="J4" s="7227">
        <v>335</v>
      </c>
      <c r="K4" s="7237">
        <v>376</v>
      </c>
      <c r="L4" s="7247">
        <v>398</v>
      </c>
      <c r="M4" s="7257">
        <v>380</v>
      </c>
      <c r="N4" s="7267">
        <v>384</v>
      </c>
      <c r="O4" s="7277">
        <v>373</v>
      </c>
      <c r="P4" s="7287">
        <v>435</v>
      </c>
      <c r="Q4" s="7297">
        <v>465</v>
      </c>
      <c r="R4" s="7307">
        <v>487</v>
      </c>
      <c r="S4" s="7317">
        <v>488</v>
      </c>
      <c r="T4" s="7327">
        <v>503</v>
      </c>
      <c r="U4" s="7337">
        <v>509</v>
      </c>
      <c r="V4" s="7347">
        <v>533</v>
      </c>
      <c r="W4" s="7357">
        <v>593</v>
      </c>
      <c r="X4" s="7367">
        <v>653</v>
      </c>
      <c r="Y4" s="7377">
        <v>760</v>
      </c>
      <c r="Z4" s="7387">
        <v>801</v>
      </c>
      <c r="AA4" s="7397">
        <v>893</v>
      </c>
      <c r="AB4" s="7407">
        <v>1044</v>
      </c>
      <c r="AC4" s="7417">
        <v>1158</v>
      </c>
      <c r="AD4" s="7427">
        <v>1245</v>
      </c>
      <c r="AE4" s="7437">
        <v>1353</v>
      </c>
      <c r="AF4" s="7447">
        <v>1355</v>
      </c>
      <c r="AG4" s="7457">
        <v>1416</v>
      </c>
      <c r="AH4" s="7467">
        <v>1399</v>
      </c>
      <c r="AI4" s="7477">
        <v>1270</v>
      </c>
      <c r="AJ4" s="7487">
        <v>1319</v>
      </c>
      <c r="AK4" s="7497">
        <v>1314</v>
      </c>
      <c r="AL4" s="7507">
        <v>1180</v>
      </c>
      <c r="AM4" s="7517">
        <v>1159</v>
      </c>
      <c r="AS4" s="7527">
        <v>5245</v>
      </c>
      <c r="AT4" s="7537">
        <v>10412</v>
      </c>
      <c r="AU4" s="270"/>
      <c r="AV4" s="7758">
        <f>AM4/AA4</f>
        <v>1.2978723404255319</v>
      </c>
      <c r="AW4" s="7758">
        <f t="shared" ref="AW4:AW12" si="0">AT4/AS4</f>
        <v>1.9851286939942803</v>
      </c>
    </row>
    <row r="5" spans="1:49" s="265" customFormat="1" ht="15" x14ac:dyDescent="0.25">
      <c r="A5" s="7138" t="s">
        <v>876</v>
      </c>
      <c r="B5" s="7148" t="s">
        <v>33</v>
      </c>
      <c r="C5" s="7158" t="s">
        <v>33</v>
      </c>
      <c r="D5" s="7168" t="s">
        <v>33</v>
      </c>
      <c r="E5" s="7178" t="s">
        <v>877</v>
      </c>
      <c r="F5" s="7188" t="s">
        <v>33</v>
      </c>
      <c r="G5" s="7198" t="s">
        <v>886</v>
      </c>
      <c r="H5" s="7208"/>
      <c r="I5" s="7218"/>
      <c r="J5" s="7228"/>
      <c r="K5" s="7238"/>
      <c r="L5" s="7248"/>
      <c r="M5" s="7258"/>
      <c r="N5" s="7268"/>
      <c r="O5" s="7278"/>
      <c r="P5" s="7288"/>
      <c r="Q5" s="7298"/>
      <c r="R5" s="7308"/>
      <c r="S5" s="7318"/>
      <c r="T5" s="7328">
        <v>96</v>
      </c>
      <c r="U5" s="7338">
        <v>80</v>
      </c>
      <c r="V5" s="7348">
        <v>193</v>
      </c>
      <c r="W5" s="7358">
        <v>168</v>
      </c>
      <c r="X5" s="7368">
        <v>256</v>
      </c>
      <c r="Y5" s="7378">
        <v>367</v>
      </c>
      <c r="Z5" s="7388">
        <v>313</v>
      </c>
      <c r="AA5" s="7398">
        <v>342</v>
      </c>
      <c r="AB5" s="7408">
        <v>434</v>
      </c>
      <c r="AC5" s="7418">
        <v>420</v>
      </c>
      <c r="AD5" s="7428">
        <v>451</v>
      </c>
      <c r="AE5" s="7438">
        <v>528</v>
      </c>
      <c r="AF5" s="7448">
        <v>206</v>
      </c>
      <c r="AG5" s="7458">
        <v>341</v>
      </c>
      <c r="AH5" s="7468">
        <v>394</v>
      </c>
      <c r="AI5" s="7478">
        <v>316</v>
      </c>
      <c r="AJ5" s="7488">
        <v>292</v>
      </c>
      <c r="AK5" s="7498">
        <v>488</v>
      </c>
      <c r="AL5" s="7508">
        <v>322</v>
      </c>
      <c r="AM5" s="7518">
        <v>344</v>
      </c>
      <c r="AS5" s="7528">
        <v>1815</v>
      </c>
      <c r="AT5" s="7538">
        <v>2703</v>
      </c>
      <c r="AU5" s="270"/>
      <c r="AV5" s="7758">
        <f t="shared" ref="AV5:AV12" si="1">AM5/AA5</f>
        <v>1.0058479532163742</v>
      </c>
      <c r="AW5" s="7758">
        <f t="shared" si="0"/>
        <v>1.4892561983471075</v>
      </c>
    </row>
    <row r="6" spans="1:49" s="265" customFormat="1" ht="15" x14ac:dyDescent="0.25">
      <c r="A6" s="7139" t="s">
        <v>876</v>
      </c>
      <c r="B6" s="7149" t="s">
        <v>33</v>
      </c>
      <c r="C6" s="7159" t="s">
        <v>33</v>
      </c>
      <c r="D6" s="7169" t="s">
        <v>33</v>
      </c>
      <c r="E6" s="7179" t="s">
        <v>877</v>
      </c>
      <c r="F6" s="7189" t="s">
        <v>33</v>
      </c>
      <c r="G6" s="7199" t="s">
        <v>90</v>
      </c>
      <c r="H6" s="7209">
        <v>49</v>
      </c>
      <c r="I6" s="7219">
        <v>20</v>
      </c>
      <c r="J6" s="7229">
        <v>24</v>
      </c>
      <c r="K6" s="7239">
        <v>53</v>
      </c>
      <c r="L6" s="7249">
        <v>36</v>
      </c>
      <c r="M6" s="7259">
        <v>40</v>
      </c>
      <c r="N6" s="7269">
        <v>37</v>
      </c>
      <c r="O6" s="7279">
        <v>39</v>
      </c>
      <c r="P6" s="7289">
        <v>67</v>
      </c>
      <c r="Q6" s="7299">
        <v>33</v>
      </c>
      <c r="R6" s="7309">
        <v>49</v>
      </c>
      <c r="S6" s="7319">
        <v>32</v>
      </c>
      <c r="T6" s="7329">
        <v>8</v>
      </c>
      <c r="U6" s="7339">
        <v>8</v>
      </c>
      <c r="V6" s="7349">
        <v>31</v>
      </c>
      <c r="W6" s="7359">
        <v>57</v>
      </c>
      <c r="X6" s="7369">
        <v>91</v>
      </c>
      <c r="Y6" s="7379">
        <v>136</v>
      </c>
      <c r="Z6" s="7389">
        <v>81</v>
      </c>
      <c r="AA6" s="7399">
        <v>84</v>
      </c>
      <c r="AB6" s="7409">
        <v>151</v>
      </c>
      <c r="AC6" s="7419">
        <v>122</v>
      </c>
      <c r="AD6" s="7429">
        <v>149</v>
      </c>
      <c r="AE6" s="7439">
        <v>114</v>
      </c>
      <c r="AF6" s="7449">
        <v>39</v>
      </c>
      <c r="AG6" s="7459">
        <v>74</v>
      </c>
      <c r="AH6" s="7469">
        <v>38</v>
      </c>
      <c r="AI6" s="7479">
        <v>35</v>
      </c>
      <c r="AJ6" s="7489">
        <v>36</v>
      </c>
      <c r="AK6" s="7499">
        <v>35</v>
      </c>
      <c r="AL6" s="7509">
        <v>32</v>
      </c>
      <c r="AM6" s="7519">
        <v>33</v>
      </c>
      <c r="AS6" s="7529">
        <v>496</v>
      </c>
      <c r="AT6" s="7539">
        <v>322</v>
      </c>
      <c r="AU6" s="270"/>
      <c r="AV6" s="7758">
        <f t="shared" si="1"/>
        <v>0.39285714285714285</v>
      </c>
      <c r="AW6" s="7758">
        <f t="shared" si="0"/>
        <v>0.64919354838709675</v>
      </c>
    </row>
    <row r="7" spans="1:49" s="265" customFormat="1" ht="15" x14ac:dyDescent="0.25">
      <c r="A7" s="7140" t="s">
        <v>876</v>
      </c>
      <c r="B7" s="7150" t="s">
        <v>33</v>
      </c>
      <c r="C7" s="7160" t="s">
        <v>33</v>
      </c>
      <c r="D7" s="7170" t="s">
        <v>33</v>
      </c>
      <c r="E7" s="7180" t="s">
        <v>877</v>
      </c>
      <c r="F7" s="7190" t="s">
        <v>33</v>
      </c>
      <c r="G7" s="7200" t="s">
        <v>887</v>
      </c>
      <c r="H7" s="7210"/>
      <c r="I7" s="7220"/>
      <c r="J7" s="7230"/>
      <c r="K7" s="7240"/>
      <c r="L7" s="7250"/>
      <c r="M7" s="7260"/>
      <c r="N7" s="7270"/>
      <c r="O7" s="7280"/>
      <c r="P7" s="7290"/>
      <c r="Q7" s="7300"/>
      <c r="R7" s="7310"/>
      <c r="S7" s="7320"/>
      <c r="T7" s="7330">
        <v>0.19085487077534791</v>
      </c>
      <c r="U7" s="7340">
        <v>0.15717092337917485</v>
      </c>
      <c r="V7" s="7350">
        <v>0.36210131332082551</v>
      </c>
      <c r="W7" s="7360">
        <v>0.28330522765598654</v>
      </c>
      <c r="X7" s="7370">
        <v>0.39203675344563554</v>
      </c>
      <c r="Y7" s="7380">
        <v>0.48289473684210527</v>
      </c>
      <c r="Z7" s="7390">
        <v>0.39076154806491886</v>
      </c>
      <c r="AA7" s="7400">
        <v>0.38297872340425532</v>
      </c>
      <c r="AB7" s="7410">
        <v>0.41570881226053641</v>
      </c>
      <c r="AC7" s="7420">
        <v>0.36269430051813473</v>
      </c>
      <c r="AD7" s="7430">
        <v>0.36224899598393573</v>
      </c>
      <c r="AE7" s="7440">
        <v>0.3902439024390244</v>
      </c>
      <c r="AF7" s="7450">
        <v>0.15202952029520295</v>
      </c>
      <c r="AG7" s="7460">
        <v>0.24081920903954801</v>
      </c>
      <c r="AH7" s="7470">
        <v>0.28162973552537529</v>
      </c>
      <c r="AI7" s="7480">
        <v>0.24881889763779527</v>
      </c>
      <c r="AJ7" s="7490">
        <v>0.22137983320697499</v>
      </c>
      <c r="AK7" s="7500">
        <v>0.37138508371385082</v>
      </c>
      <c r="AL7" s="7510">
        <v>0.27288135593220336</v>
      </c>
      <c r="AM7" s="7520">
        <v>0.29680759275237273</v>
      </c>
      <c r="AS7" s="7530">
        <v>0.34604385128693993</v>
      </c>
      <c r="AT7" s="7540">
        <v>0.25960430272762197</v>
      </c>
      <c r="AU7" s="270"/>
      <c r="AV7" s="7758">
        <f t="shared" si="1"/>
        <v>0.77499760329786216</v>
      </c>
      <c r="AW7" s="7758">
        <f t="shared" si="0"/>
        <v>0.75020637344703978</v>
      </c>
    </row>
    <row r="8" spans="1:49" s="265" customFormat="1" ht="15" x14ac:dyDescent="0.25">
      <c r="A8" s="7141" t="s">
        <v>876</v>
      </c>
      <c r="B8" s="7151" t="s">
        <v>33</v>
      </c>
      <c r="C8" s="7161" t="s">
        <v>33</v>
      </c>
      <c r="D8" s="7171" t="s">
        <v>33</v>
      </c>
      <c r="E8" s="7181" t="s">
        <v>877</v>
      </c>
      <c r="F8" s="7191" t="s">
        <v>33</v>
      </c>
      <c r="G8" s="7201" t="s">
        <v>888</v>
      </c>
      <c r="H8" s="7211"/>
      <c r="I8" s="7221"/>
      <c r="J8" s="7231"/>
      <c r="K8" s="7241"/>
      <c r="L8" s="7251"/>
      <c r="M8" s="7261"/>
      <c r="N8" s="7271"/>
      <c r="O8" s="7281"/>
      <c r="P8" s="7291"/>
      <c r="Q8" s="7301"/>
      <c r="R8" s="7311"/>
      <c r="S8" s="7321"/>
      <c r="T8" s="7331">
        <v>1.3958333333333333</v>
      </c>
      <c r="U8" s="7341">
        <v>1.5249999999999999</v>
      </c>
      <c r="V8" s="7351">
        <v>1.8808290155440415</v>
      </c>
      <c r="W8" s="7361">
        <v>2.0178571428571428</v>
      </c>
      <c r="X8" s="7371">
        <v>2.08984375</v>
      </c>
      <c r="Y8" s="7381">
        <v>2.6839237057220711</v>
      </c>
      <c r="Z8" s="7391">
        <v>2.1725239616613417</v>
      </c>
      <c r="AA8" s="7401">
        <v>2.3801169590643276</v>
      </c>
      <c r="AB8" s="7411">
        <v>2.1589861751152073</v>
      </c>
      <c r="AC8" s="7421">
        <v>2.0976190476190477</v>
      </c>
      <c r="AD8" s="7431">
        <v>2.0731707317073171</v>
      </c>
      <c r="AE8" s="7441">
        <v>2.1136363636363638</v>
      </c>
      <c r="AF8" s="7451">
        <v>1.5533980582524272</v>
      </c>
      <c r="AG8" s="7461">
        <v>1.9530791788856305</v>
      </c>
      <c r="AH8" s="7471">
        <v>2.1700507614213196</v>
      </c>
      <c r="AI8" s="7481">
        <v>2.0569620253164556</v>
      </c>
      <c r="AJ8" s="7491">
        <v>2.0102739726027399</v>
      </c>
      <c r="AK8" s="7501">
        <v>2.6885245901639343</v>
      </c>
      <c r="AL8" s="7511">
        <v>2.5621118012422359</v>
      </c>
      <c r="AM8" s="7521">
        <v>2.5784883720930232</v>
      </c>
      <c r="AS8" s="7531">
        <v>2.1884297520661158</v>
      </c>
      <c r="AT8" s="7541">
        <v>2.2574916759156491</v>
      </c>
      <c r="AU8" s="270"/>
      <c r="AV8" s="7758">
        <f t="shared" si="1"/>
        <v>1.0833452374150048</v>
      </c>
      <c r="AW8" s="7758">
        <f t="shared" si="0"/>
        <v>1.0315577522122112</v>
      </c>
    </row>
    <row r="9" spans="1:49" s="265" customFormat="1" ht="15" x14ac:dyDescent="0.25">
      <c r="A9" s="7142" t="s">
        <v>876</v>
      </c>
      <c r="B9" s="7152" t="s">
        <v>33</v>
      </c>
      <c r="C9" s="7162" t="s">
        <v>33</v>
      </c>
      <c r="D9" s="7172" t="s">
        <v>33</v>
      </c>
      <c r="E9" s="7182" t="s">
        <v>878</v>
      </c>
      <c r="F9" s="7192" t="s">
        <v>33</v>
      </c>
      <c r="G9" s="7202" t="s">
        <v>885</v>
      </c>
      <c r="H9" s="7212">
        <v>329</v>
      </c>
      <c r="I9" s="7222">
        <v>340</v>
      </c>
      <c r="J9" s="7232">
        <v>388</v>
      </c>
      <c r="K9" s="7242">
        <v>439</v>
      </c>
      <c r="L9" s="7252">
        <v>465</v>
      </c>
      <c r="M9" s="7262">
        <v>466</v>
      </c>
      <c r="N9" s="7272">
        <v>471</v>
      </c>
      <c r="O9" s="7282">
        <v>473</v>
      </c>
      <c r="P9" s="7292">
        <v>486</v>
      </c>
      <c r="Q9" s="7302">
        <v>507</v>
      </c>
      <c r="R9" s="7312">
        <v>513</v>
      </c>
      <c r="S9" s="7322">
        <v>506</v>
      </c>
      <c r="T9" s="7332">
        <v>510</v>
      </c>
      <c r="U9" s="7342">
        <v>495</v>
      </c>
      <c r="V9" s="7352">
        <v>523</v>
      </c>
      <c r="W9" s="7362">
        <v>547</v>
      </c>
      <c r="X9" s="7372">
        <v>570</v>
      </c>
      <c r="Y9" s="7382">
        <v>565</v>
      </c>
      <c r="Z9" s="7392">
        <v>533</v>
      </c>
      <c r="AA9" s="7402">
        <v>556</v>
      </c>
      <c r="AB9" s="7412">
        <v>560</v>
      </c>
      <c r="AC9" s="7422">
        <v>585</v>
      </c>
      <c r="AD9" s="7432">
        <v>621</v>
      </c>
      <c r="AE9" s="7442">
        <v>631</v>
      </c>
      <c r="AF9" s="7452">
        <v>639</v>
      </c>
      <c r="AG9" s="7462">
        <v>697</v>
      </c>
      <c r="AH9" s="7472">
        <v>717</v>
      </c>
      <c r="AI9" s="7482">
        <v>677</v>
      </c>
      <c r="AJ9" s="7492">
        <v>680</v>
      </c>
      <c r="AK9" s="7502">
        <v>658</v>
      </c>
      <c r="AL9" s="7512">
        <v>621</v>
      </c>
      <c r="AM9" s="7522">
        <v>651</v>
      </c>
      <c r="AS9" s="7532">
        <v>4299</v>
      </c>
      <c r="AT9" s="7542">
        <v>5340</v>
      </c>
      <c r="AU9" s="270"/>
      <c r="AV9" s="7758">
        <f t="shared" si="1"/>
        <v>1.170863309352518</v>
      </c>
      <c r="AW9" s="7758">
        <f t="shared" si="0"/>
        <v>1.2421493370551291</v>
      </c>
    </row>
    <row r="10" spans="1:49" s="265" customFormat="1" ht="15" x14ac:dyDescent="0.25">
      <c r="A10" s="7143" t="s">
        <v>876</v>
      </c>
      <c r="B10" s="7153" t="s">
        <v>33</v>
      </c>
      <c r="C10" s="7163" t="s">
        <v>33</v>
      </c>
      <c r="D10" s="7173" t="s">
        <v>33</v>
      </c>
      <c r="E10" s="7183" t="s">
        <v>878</v>
      </c>
      <c r="F10" s="7193" t="s">
        <v>33</v>
      </c>
      <c r="G10" s="7203" t="s">
        <v>886</v>
      </c>
      <c r="H10" s="7213"/>
      <c r="I10" s="7223"/>
      <c r="J10" s="7233"/>
      <c r="K10" s="7243"/>
      <c r="L10" s="7253"/>
      <c r="M10" s="7263"/>
      <c r="N10" s="7273"/>
      <c r="O10" s="7283"/>
      <c r="P10" s="7293"/>
      <c r="Q10" s="7303"/>
      <c r="R10" s="7313"/>
      <c r="S10" s="7323"/>
      <c r="T10" s="7333">
        <v>59</v>
      </c>
      <c r="U10" s="7343">
        <v>49</v>
      </c>
      <c r="V10" s="7353">
        <v>159</v>
      </c>
      <c r="W10" s="7363">
        <v>127</v>
      </c>
      <c r="X10" s="7373">
        <v>119</v>
      </c>
      <c r="Y10" s="7383">
        <v>167</v>
      </c>
      <c r="Z10" s="7393">
        <v>142</v>
      </c>
      <c r="AA10" s="7403">
        <v>139</v>
      </c>
      <c r="AB10" s="7413">
        <v>152</v>
      </c>
      <c r="AC10" s="7423">
        <v>148</v>
      </c>
      <c r="AD10" s="7433">
        <v>182</v>
      </c>
      <c r="AE10" s="7443">
        <v>182</v>
      </c>
      <c r="AF10" s="7453">
        <v>108</v>
      </c>
      <c r="AG10" s="7463">
        <v>168</v>
      </c>
      <c r="AH10" s="7473">
        <v>178</v>
      </c>
      <c r="AI10" s="7483">
        <v>151</v>
      </c>
      <c r="AJ10" s="7493">
        <v>151</v>
      </c>
      <c r="AK10" s="7503">
        <v>184</v>
      </c>
      <c r="AL10" s="7513">
        <v>149</v>
      </c>
      <c r="AM10" s="7523">
        <v>189</v>
      </c>
      <c r="AS10" s="7533">
        <v>961</v>
      </c>
      <c r="AT10" s="7543">
        <v>1278</v>
      </c>
      <c r="AU10" s="270"/>
      <c r="AV10" s="7758">
        <f t="shared" si="1"/>
        <v>1.3597122302158273</v>
      </c>
      <c r="AW10" s="7758">
        <f t="shared" si="0"/>
        <v>1.3298647242455774</v>
      </c>
    </row>
    <row r="11" spans="1:49" s="265" customFormat="1" ht="15" x14ac:dyDescent="0.25">
      <c r="A11" s="7144" t="s">
        <v>876</v>
      </c>
      <c r="B11" s="7154" t="s">
        <v>33</v>
      </c>
      <c r="C11" s="7164" t="s">
        <v>33</v>
      </c>
      <c r="D11" s="7174" t="s">
        <v>33</v>
      </c>
      <c r="E11" s="7184" t="s">
        <v>878</v>
      </c>
      <c r="F11" s="7194" t="s">
        <v>33</v>
      </c>
      <c r="G11" s="7204" t="s">
        <v>90</v>
      </c>
      <c r="H11" s="7214">
        <v>49</v>
      </c>
      <c r="I11" s="7224">
        <v>15</v>
      </c>
      <c r="J11" s="7234">
        <v>52</v>
      </c>
      <c r="K11" s="7244">
        <v>65</v>
      </c>
      <c r="L11" s="7254">
        <v>36</v>
      </c>
      <c r="M11" s="7264">
        <v>38</v>
      </c>
      <c r="N11" s="7274">
        <v>25</v>
      </c>
      <c r="O11" s="7284">
        <v>24</v>
      </c>
      <c r="P11" s="7294">
        <v>35</v>
      </c>
      <c r="Q11" s="7304">
        <v>25</v>
      </c>
      <c r="R11" s="7314">
        <v>18</v>
      </c>
      <c r="S11" s="7324">
        <v>20</v>
      </c>
      <c r="T11" s="7334">
        <v>6</v>
      </c>
      <c r="U11" s="7344">
        <v>3</v>
      </c>
      <c r="V11" s="7354">
        <v>34</v>
      </c>
      <c r="W11" s="7364">
        <v>17</v>
      </c>
      <c r="X11" s="7374">
        <v>40</v>
      </c>
      <c r="Y11" s="7384">
        <v>44</v>
      </c>
      <c r="Z11" s="7394">
        <v>22</v>
      </c>
      <c r="AA11" s="7404">
        <v>28</v>
      </c>
      <c r="AB11" s="7414">
        <v>41</v>
      </c>
      <c r="AC11" s="7424">
        <v>54</v>
      </c>
      <c r="AD11" s="7434">
        <v>70</v>
      </c>
      <c r="AE11" s="7444">
        <v>39</v>
      </c>
      <c r="AF11" s="7454">
        <v>39</v>
      </c>
      <c r="AG11" s="7464">
        <v>58</v>
      </c>
      <c r="AH11" s="7474">
        <v>20</v>
      </c>
      <c r="AI11" s="7484">
        <v>22</v>
      </c>
      <c r="AJ11" s="7494">
        <v>18</v>
      </c>
      <c r="AK11" s="7504">
        <v>20</v>
      </c>
      <c r="AL11" s="7514">
        <v>29</v>
      </c>
      <c r="AM11" s="7524">
        <v>48</v>
      </c>
      <c r="AS11" s="7534">
        <v>194</v>
      </c>
      <c r="AT11" s="7544">
        <v>254</v>
      </c>
      <c r="AU11" s="270"/>
      <c r="AV11" s="7758">
        <f t="shared" si="1"/>
        <v>1.7142857142857142</v>
      </c>
      <c r="AW11" s="7758">
        <f t="shared" si="0"/>
        <v>1.3092783505154639</v>
      </c>
    </row>
    <row r="12" spans="1:49" s="265" customFormat="1" ht="15" x14ac:dyDescent="0.25">
      <c r="A12" s="7145" t="s">
        <v>876</v>
      </c>
      <c r="B12" s="7155" t="s">
        <v>33</v>
      </c>
      <c r="C12" s="7165" t="s">
        <v>33</v>
      </c>
      <c r="D12" s="7175" t="s">
        <v>33</v>
      </c>
      <c r="E12" s="7185" t="s">
        <v>878</v>
      </c>
      <c r="F12" s="7195" t="s">
        <v>33</v>
      </c>
      <c r="G12" s="7205" t="s">
        <v>887</v>
      </c>
      <c r="H12" s="7215"/>
      <c r="I12" s="7225"/>
      <c r="J12" s="7235"/>
      <c r="K12" s="7245"/>
      <c r="L12" s="7255"/>
      <c r="M12" s="7265"/>
      <c r="N12" s="7275"/>
      <c r="O12" s="7285"/>
      <c r="P12" s="7295"/>
      <c r="Q12" s="7305"/>
      <c r="R12" s="7315"/>
      <c r="S12" s="7325"/>
      <c r="T12" s="7335">
        <v>0.11568627450980393</v>
      </c>
      <c r="U12" s="7345">
        <v>9.8989898989898989E-2</v>
      </c>
      <c r="V12" s="7355">
        <v>0.30401529636711283</v>
      </c>
      <c r="W12" s="7365">
        <v>0.23217550274223034</v>
      </c>
      <c r="X12" s="7375">
        <v>0.20877192982456141</v>
      </c>
      <c r="Y12" s="7385">
        <v>0.29557522123893804</v>
      </c>
      <c r="Z12" s="7395">
        <v>0.26641651031894936</v>
      </c>
      <c r="AA12" s="7405">
        <v>0.25</v>
      </c>
      <c r="AB12" s="7415">
        <v>0.27142857142857141</v>
      </c>
      <c r="AC12" s="7425">
        <v>0.25299145299145298</v>
      </c>
      <c r="AD12" s="7435">
        <v>0.29307568438003223</v>
      </c>
      <c r="AE12" s="7445">
        <v>0.28843106180665612</v>
      </c>
      <c r="AF12" s="7455">
        <v>0.16901408450704225</v>
      </c>
      <c r="AG12" s="7465">
        <v>0.24103299856527977</v>
      </c>
      <c r="AH12" s="7475">
        <v>0.24825662482566249</v>
      </c>
      <c r="AI12" s="7485">
        <v>0.22304283604135894</v>
      </c>
      <c r="AJ12" s="7495">
        <v>0.22205882352941175</v>
      </c>
      <c r="AK12" s="7505">
        <v>0.2796352583586626</v>
      </c>
      <c r="AL12" s="7515">
        <v>0.23993558776167473</v>
      </c>
      <c r="AM12" s="7525">
        <v>0.29032258064516131</v>
      </c>
      <c r="AS12" s="7535">
        <v>0.22354035822284252</v>
      </c>
      <c r="AT12" s="7545">
        <v>0.23932584269662921</v>
      </c>
      <c r="AU12" s="270"/>
      <c r="AV12" s="7758">
        <f t="shared" si="1"/>
        <v>1.1612903225806452</v>
      </c>
      <c r="AW12" s="7758">
        <f t="shared" si="0"/>
        <v>1.0706158145190521</v>
      </c>
    </row>
    <row r="13" spans="1:49" s="265" customFormat="1" ht="15" x14ac:dyDescent="0.25">
      <c r="A13" s="7146" t="s">
        <v>876</v>
      </c>
      <c r="B13" s="7156" t="s">
        <v>33</v>
      </c>
      <c r="C13" s="7166" t="s">
        <v>33</v>
      </c>
      <c r="D13" s="7176" t="s">
        <v>33</v>
      </c>
      <c r="E13" s="7186" t="s">
        <v>878</v>
      </c>
      <c r="F13" s="7196" t="s">
        <v>33</v>
      </c>
      <c r="G13" s="7206" t="s">
        <v>888</v>
      </c>
      <c r="H13" s="7216"/>
      <c r="I13" s="7226"/>
      <c r="J13" s="7236"/>
      <c r="K13" s="7246"/>
      <c r="L13" s="7256"/>
      <c r="M13" s="7266"/>
      <c r="N13" s="7276"/>
      <c r="O13" s="7286"/>
      <c r="P13" s="7296"/>
      <c r="Q13" s="7306"/>
      <c r="R13" s="7316"/>
      <c r="S13" s="7326"/>
      <c r="T13" s="7336">
        <v>1.2033898305084745</v>
      </c>
      <c r="U13" s="7346">
        <v>1.510204081632653</v>
      </c>
      <c r="V13" s="7356">
        <v>2.0125786163522013</v>
      </c>
      <c r="W13" s="7366">
        <v>1.6220472440944882</v>
      </c>
      <c r="X13" s="7376">
        <v>1.7899159663865547</v>
      </c>
      <c r="Y13" s="7386">
        <v>1.8862275449101797</v>
      </c>
      <c r="Z13" s="7396">
        <v>1.732394366197183</v>
      </c>
      <c r="AA13" s="7406">
        <v>1.7122302158273381</v>
      </c>
      <c r="AB13" s="7416">
        <v>2.1710526315789473</v>
      </c>
      <c r="AC13" s="7426">
        <v>2.060810810810811</v>
      </c>
      <c r="AD13" s="7436">
        <v>2.0714285714285716</v>
      </c>
      <c r="AE13" s="7446">
        <v>2.0934065934065935</v>
      </c>
      <c r="AF13" s="7456">
        <v>1.75</v>
      </c>
      <c r="AG13" s="7466">
        <v>2.2559523809523809</v>
      </c>
      <c r="AH13" s="7476">
        <v>1.9438202247191012</v>
      </c>
      <c r="AI13" s="7486">
        <v>1.9139072847682119</v>
      </c>
      <c r="AJ13" s="7496">
        <v>2.2980132450331126</v>
      </c>
      <c r="AK13" s="7506">
        <v>2.2010869565217392</v>
      </c>
      <c r="AL13" s="7516">
        <v>2.2684563758389262</v>
      </c>
      <c r="AM13" s="7526">
        <v>2.3386243386243386</v>
      </c>
      <c r="AS13" s="7536">
        <v>1.7513007284079085</v>
      </c>
      <c r="AT13" s="7546">
        <v>2.1400625978090768</v>
      </c>
      <c r="AU13" s="270"/>
      <c r="AV13" s="7758">
        <f t="shared" ref="AV13:AV17" si="2">AM13/AA13</f>
        <v>1.3658352229780801</v>
      </c>
      <c r="AW13" s="7758">
        <f t="shared" ref="AW13:AW18" si="3">AT13/AS13</f>
        <v>1.2219846443817723</v>
      </c>
    </row>
    <row r="14" spans="1:49" s="265" customFormat="1" ht="15" x14ac:dyDescent="0.25">
      <c r="A14" s="7547" t="s">
        <v>879</v>
      </c>
      <c r="B14" s="7552" t="s">
        <v>33</v>
      </c>
      <c r="C14" s="7557" t="s">
        <v>33</v>
      </c>
      <c r="D14" s="7562" t="s">
        <v>33</v>
      </c>
      <c r="E14" s="7567" t="s">
        <v>33</v>
      </c>
      <c r="F14" s="7572" t="s">
        <v>33</v>
      </c>
      <c r="G14" s="7577" t="s">
        <v>885</v>
      </c>
      <c r="H14" s="7582">
        <v>626</v>
      </c>
      <c r="I14" s="7587">
        <v>660</v>
      </c>
      <c r="J14" s="7592">
        <v>723</v>
      </c>
      <c r="K14" s="7597">
        <v>815</v>
      </c>
      <c r="L14" s="7602">
        <v>863</v>
      </c>
      <c r="M14" s="7607">
        <v>846</v>
      </c>
      <c r="N14" s="7612">
        <v>855</v>
      </c>
      <c r="O14" s="7617">
        <v>846</v>
      </c>
      <c r="P14" s="7622">
        <v>921</v>
      </c>
      <c r="Q14" s="7627">
        <v>972</v>
      </c>
      <c r="R14" s="7632">
        <v>1000</v>
      </c>
      <c r="S14" s="7637">
        <v>994</v>
      </c>
      <c r="T14" s="7642">
        <v>1013</v>
      </c>
      <c r="U14" s="7647">
        <v>1004</v>
      </c>
      <c r="V14" s="7652">
        <v>1056</v>
      </c>
      <c r="W14" s="7657">
        <v>1140</v>
      </c>
      <c r="X14" s="7662">
        <v>1223</v>
      </c>
      <c r="Y14" s="7667">
        <v>1325</v>
      </c>
      <c r="Z14" s="7672">
        <v>1334</v>
      </c>
      <c r="AA14" s="7677">
        <v>1449</v>
      </c>
      <c r="AB14" s="7682">
        <v>1604</v>
      </c>
      <c r="AC14" s="7687">
        <v>1743</v>
      </c>
      <c r="AD14" s="7692">
        <v>1866</v>
      </c>
      <c r="AE14" s="7697">
        <v>1984</v>
      </c>
      <c r="AF14" s="7702">
        <v>1994</v>
      </c>
      <c r="AG14" s="7707">
        <v>2113</v>
      </c>
      <c r="AH14" s="7712">
        <v>2116</v>
      </c>
      <c r="AI14" s="7717">
        <v>1947</v>
      </c>
      <c r="AJ14" s="7722">
        <v>1999</v>
      </c>
      <c r="AK14" s="7727">
        <v>1972</v>
      </c>
      <c r="AL14" s="7732">
        <v>1801</v>
      </c>
      <c r="AM14" s="7737">
        <v>1810</v>
      </c>
      <c r="AS14" s="7742">
        <v>9544</v>
      </c>
      <c r="AT14" s="7747">
        <v>15752</v>
      </c>
      <c r="AU14" s="270"/>
      <c r="AV14" s="7759">
        <f t="shared" si="2"/>
        <v>1.2491373360938578</v>
      </c>
      <c r="AW14" s="7759">
        <f t="shared" si="3"/>
        <v>1.6504610226320202</v>
      </c>
    </row>
    <row r="15" spans="1:49" s="265" customFormat="1" ht="15" x14ac:dyDescent="0.25">
      <c r="A15" s="7548" t="s">
        <v>879</v>
      </c>
      <c r="B15" s="7553" t="s">
        <v>33</v>
      </c>
      <c r="C15" s="7558" t="s">
        <v>33</v>
      </c>
      <c r="D15" s="7563" t="s">
        <v>33</v>
      </c>
      <c r="E15" s="7568" t="s">
        <v>33</v>
      </c>
      <c r="F15" s="7573" t="s">
        <v>33</v>
      </c>
      <c r="G15" s="7578" t="s">
        <v>886</v>
      </c>
      <c r="H15" s="7583"/>
      <c r="I15" s="7588"/>
      <c r="J15" s="7593"/>
      <c r="K15" s="7598"/>
      <c r="L15" s="7603"/>
      <c r="M15" s="7608"/>
      <c r="N15" s="7613"/>
      <c r="O15" s="7618"/>
      <c r="P15" s="7623"/>
      <c r="Q15" s="7628"/>
      <c r="R15" s="7633"/>
      <c r="S15" s="7638"/>
      <c r="T15" s="7643">
        <v>155</v>
      </c>
      <c r="U15" s="7648">
        <v>129</v>
      </c>
      <c r="V15" s="7653">
        <v>352</v>
      </c>
      <c r="W15" s="7658">
        <v>295</v>
      </c>
      <c r="X15" s="7663">
        <v>375</v>
      </c>
      <c r="Y15" s="7668">
        <v>534</v>
      </c>
      <c r="Z15" s="7673">
        <v>455</v>
      </c>
      <c r="AA15" s="7678">
        <v>481</v>
      </c>
      <c r="AB15" s="7683">
        <v>586</v>
      </c>
      <c r="AC15" s="7688">
        <v>568</v>
      </c>
      <c r="AD15" s="7693">
        <v>633</v>
      </c>
      <c r="AE15" s="7698">
        <v>710</v>
      </c>
      <c r="AF15" s="7703">
        <v>314</v>
      </c>
      <c r="AG15" s="7708">
        <v>509</v>
      </c>
      <c r="AH15" s="7713">
        <v>572</v>
      </c>
      <c r="AI15" s="7718">
        <v>467</v>
      </c>
      <c r="AJ15" s="7723">
        <v>443</v>
      </c>
      <c r="AK15" s="7728">
        <v>672</v>
      </c>
      <c r="AL15" s="7733">
        <v>471</v>
      </c>
      <c r="AM15" s="7738">
        <v>533</v>
      </c>
      <c r="AS15" s="7743">
        <v>2776</v>
      </c>
      <c r="AT15" s="7748">
        <v>3981</v>
      </c>
      <c r="AU15" s="270"/>
      <c r="AV15" s="7759">
        <f t="shared" si="2"/>
        <v>1.1081081081081081</v>
      </c>
      <c r="AW15" s="7759">
        <f t="shared" si="3"/>
        <v>1.4340778097982709</v>
      </c>
    </row>
    <row r="16" spans="1:49" s="265" customFormat="1" ht="15" x14ac:dyDescent="0.25">
      <c r="A16" s="7549" t="s">
        <v>879</v>
      </c>
      <c r="B16" s="7554" t="s">
        <v>33</v>
      </c>
      <c r="C16" s="7559" t="s">
        <v>33</v>
      </c>
      <c r="D16" s="7564" t="s">
        <v>33</v>
      </c>
      <c r="E16" s="7569" t="s">
        <v>33</v>
      </c>
      <c r="F16" s="7574" t="s">
        <v>33</v>
      </c>
      <c r="G16" s="7579" t="s">
        <v>90</v>
      </c>
      <c r="H16" s="7584">
        <v>98</v>
      </c>
      <c r="I16" s="7589">
        <v>35</v>
      </c>
      <c r="J16" s="7594">
        <v>76</v>
      </c>
      <c r="K16" s="7599">
        <v>118</v>
      </c>
      <c r="L16" s="7604">
        <v>72</v>
      </c>
      <c r="M16" s="7609">
        <v>78</v>
      </c>
      <c r="N16" s="7614">
        <v>62</v>
      </c>
      <c r="O16" s="7619">
        <v>63</v>
      </c>
      <c r="P16" s="7624">
        <v>102</v>
      </c>
      <c r="Q16" s="7629">
        <v>58</v>
      </c>
      <c r="R16" s="7634">
        <v>67</v>
      </c>
      <c r="S16" s="7639">
        <v>52</v>
      </c>
      <c r="T16" s="7644">
        <v>14</v>
      </c>
      <c r="U16" s="7649">
        <v>11</v>
      </c>
      <c r="V16" s="7654">
        <v>65</v>
      </c>
      <c r="W16" s="7659">
        <v>74</v>
      </c>
      <c r="X16" s="7664">
        <v>131</v>
      </c>
      <c r="Y16" s="7669">
        <v>180</v>
      </c>
      <c r="Z16" s="7674">
        <v>103</v>
      </c>
      <c r="AA16" s="7679">
        <v>112</v>
      </c>
      <c r="AB16" s="7684">
        <v>192</v>
      </c>
      <c r="AC16" s="7689">
        <v>176</v>
      </c>
      <c r="AD16" s="7694">
        <v>219</v>
      </c>
      <c r="AE16" s="7699">
        <v>153</v>
      </c>
      <c r="AF16" s="7704">
        <v>78</v>
      </c>
      <c r="AG16" s="7709">
        <v>132</v>
      </c>
      <c r="AH16" s="7714">
        <v>58</v>
      </c>
      <c r="AI16" s="7719">
        <v>57</v>
      </c>
      <c r="AJ16" s="7724">
        <v>54</v>
      </c>
      <c r="AK16" s="7729">
        <v>55</v>
      </c>
      <c r="AL16" s="7734">
        <v>61</v>
      </c>
      <c r="AM16" s="7739">
        <v>81</v>
      </c>
      <c r="AS16" s="7744">
        <v>690</v>
      </c>
      <c r="AT16" s="7749">
        <v>576</v>
      </c>
      <c r="AU16" s="270"/>
      <c r="AV16" s="7759">
        <f t="shared" si="2"/>
        <v>0.7232142857142857</v>
      </c>
      <c r="AW16" s="7759">
        <f t="shared" si="3"/>
        <v>0.83478260869565213</v>
      </c>
    </row>
    <row r="17" spans="1:49" s="265" customFormat="1" ht="15" x14ac:dyDescent="0.25">
      <c r="A17" s="7550" t="s">
        <v>879</v>
      </c>
      <c r="B17" s="7555" t="s">
        <v>33</v>
      </c>
      <c r="C17" s="7560" t="s">
        <v>33</v>
      </c>
      <c r="D17" s="7565" t="s">
        <v>33</v>
      </c>
      <c r="E17" s="7570" t="s">
        <v>33</v>
      </c>
      <c r="F17" s="7575" t="s">
        <v>33</v>
      </c>
      <c r="G17" s="7580" t="s">
        <v>887</v>
      </c>
      <c r="H17" s="7585"/>
      <c r="I17" s="7590"/>
      <c r="J17" s="7595"/>
      <c r="K17" s="7600"/>
      <c r="L17" s="7605"/>
      <c r="M17" s="7610"/>
      <c r="N17" s="7615"/>
      <c r="O17" s="7620"/>
      <c r="P17" s="7625"/>
      <c r="Q17" s="7630"/>
      <c r="R17" s="7635"/>
      <c r="S17" s="7640"/>
      <c r="T17" s="7645">
        <v>0.15301085883514315</v>
      </c>
      <c r="U17" s="7650">
        <v>0.12848605577689243</v>
      </c>
      <c r="V17" s="7655">
        <v>0.33333333333333331</v>
      </c>
      <c r="W17" s="7660">
        <v>0.25877192982456143</v>
      </c>
      <c r="X17" s="7665">
        <v>0.30662305805396567</v>
      </c>
      <c r="Y17" s="7670">
        <v>0.40301886792452829</v>
      </c>
      <c r="Z17" s="7675">
        <v>0.34107946026986508</v>
      </c>
      <c r="AA17" s="7680">
        <v>0.33195307108350586</v>
      </c>
      <c r="AB17" s="7685">
        <v>0.36533665835411472</v>
      </c>
      <c r="AC17" s="7690">
        <v>0.32587492828456682</v>
      </c>
      <c r="AD17" s="7695">
        <v>0.33922829581993569</v>
      </c>
      <c r="AE17" s="7700">
        <v>0.35786290322580644</v>
      </c>
      <c r="AF17" s="7705">
        <v>0.15747241725175526</v>
      </c>
      <c r="AG17" s="7710">
        <v>0.24088973024136298</v>
      </c>
      <c r="AH17" s="7715">
        <v>0.27032136105860116</v>
      </c>
      <c r="AI17" s="7720">
        <v>0.23985618900873137</v>
      </c>
      <c r="AJ17" s="7725">
        <v>0.22161080540270134</v>
      </c>
      <c r="AK17" s="7730">
        <v>0.34077079107505071</v>
      </c>
      <c r="AL17" s="7735">
        <v>0.26152137701277067</v>
      </c>
      <c r="AM17" s="7740">
        <v>0.29447513812154696</v>
      </c>
      <c r="AS17" s="7745">
        <v>0.29086336965632859</v>
      </c>
      <c r="AT17" s="7750">
        <v>0.25272981208735401</v>
      </c>
      <c r="AU17" s="270"/>
      <c r="AV17" s="7759">
        <f t="shared" si="2"/>
        <v>0.88709870091085563</v>
      </c>
      <c r="AW17" s="7759">
        <f t="shared" si="3"/>
        <v>0.86889529054816528</v>
      </c>
    </row>
    <row r="18" spans="1:49" s="265" customFormat="1" ht="15" x14ac:dyDescent="0.25">
      <c r="A18" s="7551" t="s">
        <v>879</v>
      </c>
      <c r="B18" s="7556" t="s">
        <v>33</v>
      </c>
      <c r="C18" s="7561" t="s">
        <v>33</v>
      </c>
      <c r="D18" s="7566" t="s">
        <v>33</v>
      </c>
      <c r="E18" s="7571" t="s">
        <v>33</v>
      </c>
      <c r="F18" s="7576" t="s">
        <v>33</v>
      </c>
      <c r="G18" s="7581" t="s">
        <v>888</v>
      </c>
      <c r="H18" s="7586"/>
      <c r="I18" s="7591"/>
      <c r="J18" s="7596"/>
      <c r="K18" s="7601"/>
      <c r="L18" s="7606"/>
      <c r="M18" s="7611"/>
      <c r="N18" s="7616"/>
      <c r="O18" s="7621"/>
      <c r="P18" s="7626"/>
      <c r="Q18" s="7631"/>
      <c r="R18" s="7636"/>
      <c r="S18" s="7641"/>
      <c r="T18" s="7646">
        <v>1.3225806451612903</v>
      </c>
      <c r="U18" s="7651">
        <v>1.5193798449612403</v>
      </c>
      <c r="V18" s="7656">
        <v>1.9403409090909092</v>
      </c>
      <c r="W18" s="7661">
        <v>1.847457627118644</v>
      </c>
      <c r="X18" s="7666">
        <v>1.9946666666666666</v>
      </c>
      <c r="Y18" s="7671">
        <v>2.4344569288389515</v>
      </c>
      <c r="Z18" s="7676">
        <v>2.035164835164835</v>
      </c>
      <c r="AA18" s="7681">
        <v>2.187110187110187</v>
      </c>
      <c r="AB18" s="7686">
        <v>2.1621160409556315</v>
      </c>
      <c r="AC18" s="7691">
        <v>2.0880281690140845</v>
      </c>
      <c r="AD18" s="7696">
        <v>2.0726698262243284</v>
      </c>
      <c r="AE18" s="7701">
        <v>2.1084507042253522</v>
      </c>
      <c r="AF18" s="7706">
        <v>1.6210191082802548</v>
      </c>
      <c r="AG18" s="7711">
        <v>2.0530451866404715</v>
      </c>
      <c r="AH18" s="7716">
        <v>2.0996503496503496</v>
      </c>
      <c r="AI18" s="7721">
        <v>2.0107066381156318</v>
      </c>
      <c r="AJ18" s="7726">
        <v>2.1083521444695261</v>
      </c>
      <c r="AK18" s="7731">
        <v>2.5550595238095237</v>
      </c>
      <c r="AL18" s="7736">
        <v>2.4692144373673037</v>
      </c>
      <c r="AM18" s="7741">
        <v>2.4934333958724202</v>
      </c>
      <c r="AS18" s="7746">
        <v>2.0371037463976944</v>
      </c>
      <c r="AT18" s="7751">
        <v>2.2197940216026124</v>
      </c>
      <c r="AU18" s="270"/>
      <c r="AV18" s="7759">
        <f>AM18/AA18</f>
        <v>1.140058425299082</v>
      </c>
      <c r="AW18" s="7759">
        <f t="shared" si="3"/>
        <v>1.0896813800121754</v>
      </c>
    </row>
    <row r="19" spans="1:49" s="265" customFormat="1" x14ac:dyDescent="0.2">
      <c r="AS19" s="270"/>
      <c r="AT19" s="270"/>
      <c r="AU19" s="270"/>
      <c r="AV19" s="270"/>
      <c r="AW19" s="270"/>
    </row>
    <row r="20" spans="1:49" s="265" customFormat="1" x14ac:dyDescent="0.2">
      <c r="AS20" s="270"/>
      <c r="AT20" s="270"/>
      <c r="AU20" s="270"/>
      <c r="AV20" s="270"/>
      <c r="AW20" s="270"/>
    </row>
    <row r="21" spans="1:49" s="265" customFormat="1" x14ac:dyDescent="0.2">
      <c r="AS21" s="270"/>
      <c r="AT21" s="270"/>
      <c r="AU21" s="270"/>
      <c r="AV21" s="270"/>
      <c r="AW21" s="270"/>
    </row>
    <row r="22" spans="1:49" s="265" customFormat="1" x14ac:dyDescent="0.2">
      <c r="AS22" s="270"/>
      <c r="AT22" s="270"/>
      <c r="AU22" s="270"/>
      <c r="AV22" s="270"/>
      <c r="AW22" s="270"/>
    </row>
    <row r="23" spans="1:49" s="265" customFormat="1" x14ac:dyDescent="0.2">
      <c r="AS23" s="270"/>
      <c r="AT23" s="270"/>
      <c r="AU23" s="270"/>
      <c r="AV23" s="270"/>
      <c r="AW23" s="270"/>
    </row>
    <row r="24" spans="1:49" s="265" customFormat="1" x14ac:dyDescent="0.2">
      <c r="AS24" s="270"/>
      <c r="AT24" s="270"/>
      <c r="AU24" s="270"/>
      <c r="AV24" s="270"/>
      <c r="AW24" s="270"/>
    </row>
    <row r="25" spans="1:49" s="265" customFormat="1" x14ac:dyDescent="0.2">
      <c r="AS25" s="270"/>
      <c r="AT25" s="270"/>
      <c r="AU25" s="270"/>
      <c r="AV25" s="270"/>
      <c r="AW25" s="270"/>
    </row>
    <row r="26" spans="1:49" s="265" customFormat="1" x14ac:dyDescent="0.2">
      <c r="AS26" s="270"/>
      <c r="AT26" s="270"/>
      <c r="AU26" s="270"/>
      <c r="AV26" s="270"/>
      <c r="AW26" s="270"/>
    </row>
    <row r="27" spans="1:49" s="265" customFormat="1" x14ac:dyDescent="0.2">
      <c r="AS27" s="270"/>
      <c r="AT27" s="270"/>
      <c r="AU27" s="270"/>
      <c r="AV27" s="270"/>
      <c r="AW27" s="270"/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X106"/>
  <sheetViews>
    <sheetView showGridLines="0" zoomScale="80" zoomScaleNormal="80" workbookViewId="0">
      <pane xSplit="7" ySplit="3" topLeftCell="AF4" activePane="bottomRight" state="frozen"/>
      <selection pane="topRight" activeCell="H1" sqref="H1"/>
      <selection pane="bottomLeft" activeCell="A3" sqref="A3"/>
      <selection pane="bottomRight" activeCell="AJ44" sqref="AJ44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18" width="9.75" style="60" hidden="1" customWidth="1" outlineLevel="1" collapsed="1"/>
    <col min="19" max="19" width="9.75" style="60" customWidth="1" collapsed="1"/>
    <col min="20" max="30" width="9.625" style="60" customWidth="1" outlineLevel="1" collapsed="1"/>
    <col min="31" max="31" width="9.625" style="60" customWidth="1"/>
    <col min="32" max="39" width="10" style="60" customWidth="1" collapsed="1"/>
    <col min="40" max="43" width="10" style="60" hidden="1" customWidth="1" outlineLevel="1" collapsed="1"/>
    <col min="44" max="44" width="9" style="60" collapsed="1"/>
    <col min="45" max="46" width="11.125" style="91" bestFit="1" customWidth="1" collapsed="1"/>
    <col min="47" max="47" width="9" style="91" collapsed="1"/>
    <col min="48" max="48" width="7.75" style="91" bestFit="1" customWidth="1" collapsed="1"/>
    <col min="49" max="49" width="6.875" style="91" bestFit="1" customWidth="1" collapsed="1"/>
    <col min="50" max="16384" width="9" style="60" collapsed="1"/>
  </cols>
  <sheetData>
    <row r="1" spans="1:50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ht="15" hidden="1" x14ac:dyDescent="0.25">
      <c r="A4" s="2955" t="s">
        <v>876</v>
      </c>
      <c r="B4" s="2973" t="s">
        <v>877</v>
      </c>
      <c r="C4" s="2991" t="s">
        <v>33</v>
      </c>
      <c r="D4" s="3009" t="s">
        <v>33</v>
      </c>
      <c r="E4" s="3027" t="s">
        <v>877</v>
      </c>
      <c r="F4" s="3045" t="s">
        <v>33</v>
      </c>
      <c r="G4" s="3063" t="s">
        <v>90</v>
      </c>
      <c r="H4" s="3081">
        <v>219</v>
      </c>
      <c r="I4" s="3099">
        <v>143</v>
      </c>
      <c r="J4" s="3117">
        <v>228</v>
      </c>
      <c r="K4" s="3135">
        <v>279</v>
      </c>
      <c r="L4" s="3153">
        <v>249</v>
      </c>
      <c r="M4" s="3171">
        <v>246</v>
      </c>
      <c r="N4" s="3189">
        <v>269</v>
      </c>
      <c r="O4" s="3207">
        <v>261</v>
      </c>
      <c r="P4" s="3225">
        <v>350</v>
      </c>
      <c r="Q4" s="3243">
        <v>279</v>
      </c>
      <c r="R4" s="3261">
        <v>494</v>
      </c>
      <c r="S4" s="3279">
        <v>344</v>
      </c>
      <c r="T4" s="3297">
        <v>134</v>
      </c>
      <c r="U4" s="3315">
        <v>122</v>
      </c>
      <c r="V4" s="3333">
        <v>363</v>
      </c>
      <c r="W4" s="3351">
        <v>339</v>
      </c>
      <c r="X4" s="3369">
        <v>535</v>
      </c>
      <c r="Y4" s="3387">
        <v>985</v>
      </c>
      <c r="Z4" s="3405">
        <v>680</v>
      </c>
      <c r="AA4" s="3423">
        <v>814</v>
      </c>
      <c r="AB4" s="3441">
        <v>937</v>
      </c>
      <c r="AC4" s="3459">
        <v>881</v>
      </c>
      <c r="AD4" s="3477">
        <v>935</v>
      </c>
      <c r="AE4" s="3495">
        <v>1116</v>
      </c>
      <c r="AF4" s="3513">
        <v>320</v>
      </c>
      <c r="AG4" s="3531">
        <v>666</v>
      </c>
      <c r="AH4" s="3549">
        <v>855</v>
      </c>
      <c r="AI4" s="3567">
        <v>650</v>
      </c>
      <c r="AJ4" s="3585">
        <v>587</v>
      </c>
      <c r="AK4" s="3603">
        <v>1312</v>
      </c>
      <c r="AL4" s="3621">
        <v>825</v>
      </c>
      <c r="AM4" s="3639">
        <v>887</v>
      </c>
      <c r="AN4" s="266"/>
      <c r="AO4" s="266"/>
      <c r="AP4" s="266"/>
      <c r="AQ4" s="266"/>
      <c r="AR4" s="266"/>
      <c r="AS4" s="3657">
        <v>3972</v>
      </c>
      <c r="AT4" s="3675">
        <v>6102</v>
      </c>
      <c r="AU4" s="267"/>
      <c r="AV4" s="7758">
        <f>AM4/AA4</f>
        <v>1.0896805896805897</v>
      </c>
      <c r="AW4" s="7758">
        <f t="shared" ref="AW4:AW20" si="0">AT4/AS4</f>
        <v>1.5362537764350452</v>
      </c>
    </row>
    <row r="5" spans="1:50" s="265" customFormat="1" ht="15" hidden="1" x14ac:dyDescent="0.25">
      <c r="A5" s="2956" t="s">
        <v>876</v>
      </c>
      <c r="B5" s="2974" t="s">
        <v>877</v>
      </c>
      <c r="C5" s="2992" t="s">
        <v>33</v>
      </c>
      <c r="D5" s="3010" t="s">
        <v>33</v>
      </c>
      <c r="E5" s="3028" t="s">
        <v>877</v>
      </c>
      <c r="F5" s="3046" t="s">
        <v>33</v>
      </c>
      <c r="G5" s="3064" t="s">
        <v>91</v>
      </c>
      <c r="H5" s="3082">
        <v>89</v>
      </c>
      <c r="I5" s="3100">
        <v>42</v>
      </c>
      <c r="J5" s="3118">
        <v>71</v>
      </c>
      <c r="K5" s="3136">
        <v>83</v>
      </c>
      <c r="L5" s="3154">
        <v>84</v>
      </c>
      <c r="M5" s="3172">
        <v>91</v>
      </c>
      <c r="N5" s="3190">
        <v>142</v>
      </c>
      <c r="O5" s="3208">
        <v>84</v>
      </c>
      <c r="P5" s="3226">
        <v>189</v>
      </c>
      <c r="Q5" s="3244">
        <v>124</v>
      </c>
      <c r="R5" s="3262">
        <v>244</v>
      </c>
      <c r="S5" s="3280">
        <v>141</v>
      </c>
      <c r="T5" s="3298">
        <v>49</v>
      </c>
      <c r="U5" s="3316">
        <v>32</v>
      </c>
      <c r="V5" s="3334">
        <v>161</v>
      </c>
      <c r="W5" s="3352">
        <v>179</v>
      </c>
      <c r="X5" s="3370">
        <v>228</v>
      </c>
      <c r="Y5" s="3388">
        <v>435</v>
      </c>
      <c r="Z5" s="3406">
        <v>288</v>
      </c>
      <c r="AA5" s="3424">
        <v>322</v>
      </c>
      <c r="AB5" s="3442">
        <v>414</v>
      </c>
      <c r="AC5" s="3460">
        <v>359</v>
      </c>
      <c r="AD5" s="3478">
        <v>293</v>
      </c>
      <c r="AE5" s="3496">
        <v>584</v>
      </c>
      <c r="AF5" s="3514">
        <v>117</v>
      </c>
      <c r="AG5" s="3532">
        <v>235</v>
      </c>
      <c r="AH5" s="3550">
        <v>457</v>
      </c>
      <c r="AI5" s="3568">
        <v>327</v>
      </c>
      <c r="AJ5" s="3586">
        <v>285</v>
      </c>
      <c r="AK5" s="3604">
        <v>713</v>
      </c>
      <c r="AL5" s="3622">
        <v>366</v>
      </c>
      <c r="AM5" s="3640">
        <v>418</v>
      </c>
      <c r="AN5" s="266"/>
      <c r="AO5" s="266"/>
      <c r="AP5" s="266"/>
      <c r="AQ5" s="266"/>
      <c r="AR5" s="266"/>
      <c r="AS5" s="3658">
        <v>1694</v>
      </c>
      <c r="AT5" s="3676">
        <v>2918</v>
      </c>
      <c r="AU5" s="267"/>
      <c r="AV5" s="7758">
        <f>AM5/AA5</f>
        <v>1.2981366459627328</v>
      </c>
      <c r="AW5" s="7758">
        <f t="shared" si="0"/>
        <v>1.7225501770956317</v>
      </c>
    </row>
    <row r="6" spans="1:50" s="265" customFormat="1" ht="15" hidden="1" x14ac:dyDescent="0.25">
      <c r="A6" s="2957" t="s">
        <v>876</v>
      </c>
      <c r="B6" s="2975" t="s">
        <v>877</v>
      </c>
      <c r="C6" s="2993" t="s">
        <v>33</v>
      </c>
      <c r="D6" s="3011" t="s">
        <v>33</v>
      </c>
      <c r="E6" s="3029" t="s">
        <v>877</v>
      </c>
      <c r="F6" s="3047" t="s">
        <v>33</v>
      </c>
      <c r="G6" s="3065" t="s">
        <v>92</v>
      </c>
      <c r="H6" s="3083">
        <v>111</v>
      </c>
      <c r="I6" s="3101">
        <v>54</v>
      </c>
      <c r="J6" s="3119">
        <v>96</v>
      </c>
      <c r="K6" s="3137">
        <v>100</v>
      </c>
      <c r="L6" s="3155">
        <v>103</v>
      </c>
      <c r="M6" s="3173">
        <v>120</v>
      </c>
      <c r="N6" s="3191">
        <v>163</v>
      </c>
      <c r="O6" s="3209">
        <v>120</v>
      </c>
      <c r="P6" s="3227">
        <v>211</v>
      </c>
      <c r="Q6" s="3245">
        <v>137</v>
      </c>
      <c r="R6" s="3263">
        <v>293</v>
      </c>
      <c r="S6" s="3281">
        <v>170</v>
      </c>
      <c r="T6" s="3299">
        <v>60</v>
      </c>
      <c r="U6" s="3317">
        <v>45</v>
      </c>
      <c r="V6" s="3335">
        <v>205</v>
      </c>
      <c r="W6" s="3353">
        <v>207</v>
      </c>
      <c r="X6" s="3371">
        <v>270</v>
      </c>
      <c r="Y6" s="3389">
        <v>529</v>
      </c>
      <c r="Z6" s="3407">
        <v>326</v>
      </c>
      <c r="AA6" s="3425">
        <v>396</v>
      </c>
      <c r="AB6" s="3443">
        <v>491</v>
      </c>
      <c r="AC6" s="3461">
        <v>415</v>
      </c>
      <c r="AD6" s="3479">
        <v>381</v>
      </c>
      <c r="AE6" s="3497">
        <v>636</v>
      </c>
      <c r="AF6" s="3515">
        <v>137</v>
      </c>
      <c r="AG6" s="3533">
        <v>286</v>
      </c>
      <c r="AH6" s="3551">
        <v>483</v>
      </c>
      <c r="AI6" s="3569">
        <v>356</v>
      </c>
      <c r="AJ6" s="3587">
        <v>298</v>
      </c>
      <c r="AK6" s="3605">
        <v>750</v>
      </c>
      <c r="AL6" s="3623">
        <v>387</v>
      </c>
      <c r="AM6" s="3641">
        <v>426</v>
      </c>
      <c r="AN6" s="266"/>
      <c r="AO6" s="266"/>
      <c r="AP6" s="266"/>
      <c r="AQ6" s="266"/>
      <c r="AR6" s="266"/>
      <c r="AS6" s="3659">
        <v>2038</v>
      </c>
      <c r="AT6" s="3677">
        <v>3123</v>
      </c>
      <c r="AU6" s="267"/>
      <c r="AV6" s="7758">
        <f t="shared" ref="AV6:AV20" si="1">AM6/AA6</f>
        <v>1.0757575757575757</v>
      </c>
      <c r="AW6" s="7758">
        <f>AT6/AS6</f>
        <v>1.5323846908734053</v>
      </c>
    </row>
    <row r="7" spans="1:50" s="265" customFormat="1" ht="15" hidden="1" x14ac:dyDescent="0.25">
      <c r="A7" s="2958" t="s">
        <v>876</v>
      </c>
      <c r="B7" s="2976" t="s">
        <v>877</v>
      </c>
      <c r="C7" s="2994" t="s">
        <v>33</v>
      </c>
      <c r="D7" s="3012" t="s">
        <v>33</v>
      </c>
      <c r="E7" s="3030" t="s">
        <v>877</v>
      </c>
      <c r="F7" s="3048" t="s">
        <v>33</v>
      </c>
      <c r="G7" s="3066" t="s">
        <v>93</v>
      </c>
      <c r="H7" s="3084">
        <v>75</v>
      </c>
      <c r="I7" s="3102">
        <v>42</v>
      </c>
      <c r="J7" s="3120">
        <v>60</v>
      </c>
      <c r="K7" s="3138">
        <v>68</v>
      </c>
      <c r="L7" s="3156">
        <v>61</v>
      </c>
      <c r="M7" s="3174">
        <v>82</v>
      </c>
      <c r="N7" s="3192">
        <v>113</v>
      </c>
      <c r="O7" s="3210">
        <v>88</v>
      </c>
      <c r="P7" s="3228">
        <v>143</v>
      </c>
      <c r="Q7" s="3246">
        <v>87</v>
      </c>
      <c r="R7" s="3264">
        <v>211</v>
      </c>
      <c r="S7" s="3282">
        <v>101</v>
      </c>
      <c r="T7" s="3300">
        <v>40</v>
      </c>
      <c r="U7" s="3318">
        <v>23</v>
      </c>
      <c r="V7" s="3336">
        <v>120</v>
      </c>
      <c r="W7" s="3354">
        <v>125</v>
      </c>
      <c r="X7" s="3372">
        <v>186</v>
      </c>
      <c r="Y7" s="3390">
        <v>320</v>
      </c>
      <c r="Z7" s="3408">
        <v>218</v>
      </c>
      <c r="AA7" s="3426">
        <v>272</v>
      </c>
      <c r="AB7" s="3444">
        <v>322</v>
      </c>
      <c r="AC7" s="3462">
        <v>285</v>
      </c>
      <c r="AD7" s="3480">
        <v>298</v>
      </c>
      <c r="AE7" s="3498">
        <v>444</v>
      </c>
      <c r="AF7" s="3516">
        <v>111</v>
      </c>
      <c r="AG7" s="3534">
        <v>218</v>
      </c>
      <c r="AH7" s="3552">
        <v>335</v>
      </c>
      <c r="AI7" s="3570">
        <v>310</v>
      </c>
      <c r="AJ7" s="3588">
        <v>275</v>
      </c>
      <c r="AK7" s="3606">
        <v>709</v>
      </c>
      <c r="AL7" s="3624">
        <v>358</v>
      </c>
      <c r="AM7" s="3642">
        <v>379</v>
      </c>
      <c r="AN7" s="266"/>
      <c r="AO7" s="266"/>
      <c r="AP7" s="266"/>
      <c r="AQ7" s="266"/>
      <c r="AR7" s="266"/>
      <c r="AS7" s="3660">
        <v>1304</v>
      </c>
      <c r="AT7" s="3678">
        <v>2695</v>
      </c>
      <c r="AU7" s="267"/>
      <c r="AV7" s="7758">
        <f t="shared" si="1"/>
        <v>1.3933823529411764</v>
      </c>
      <c r="AW7" s="7758">
        <f t="shared" si="0"/>
        <v>2.0667177914110431</v>
      </c>
    </row>
    <row r="8" spans="1:50" s="265" customFormat="1" ht="15" hidden="1" x14ac:dyDescent="0.25">
      <c r="A8" s="2959" t="s">
        <v>876</v>
      </c>
      <c r="B8" s="2977" t="s">
        <v>877</v>
      </c>
      <c r="C8" s="2995" t="s">
        <v>33</v>
      </c>
      <c r="D8" s="3013" t="s">
        <v>33</v>
      </c>
      <c r="E8" s="3031" t="s">
        <v>877</v>
      </c>
      <c r="F8" s="3049" t="s">
        <v>33</v>
      </c>
      <c r="G8" s="3067" t="s">
        <v>94</v>
      </c>
      <c r="H8" s="3085">
        <v>52</v>
      </c>
      <c r="I8" s="3103">
        <v>35</v>
      </c>
      <c r="J8" s="3121">
        <v>45</v>
      </c>
      <c r="K8" s="3139">
        <v>53</v>
      </c>
      <c r="L8" s="3157">
        <v>50</v>
      </c>
      <c r="M8" s="3175">
        <v>62</v>
      </c>
      <c r="N8" s="3193">
        <v>92</v>
      </c>
      <c r="O8" s="3211">
        <v>69</v>
      </c>
      <c r="P8" s="3229">
        <v>120</v>
      </c>
      <c r="Q8" s="3247">
        <v>67</v>
      </c>
      <c r="R8" s="3265">
        <v>155</v>
      </c>
      <c r="S8" s="3283">
        <v>72</v>
      </c>
      <c r="T8" s="3301">
        <v>31</v>
      </c>
      <c r="U8" s="3319">
        <v>17</v>
      </c>
      <c r="V8" s="3337">
        <v>89</v>
      </c>
      <c r="W8" s="3355">
        <v>88</v>
      </c>
      <c r="X8" s="3373">
        <v>140</v>
      </c>
      <c r="Y8" s="3391">
        <v>233</v>
      </c>
      <c r="Z8" s="3409">
        <v>162</v>
      </c>
      <c r="AA8" s="3427">
        <v>209</v>
      </c>
      <c r="AB8" s="3445">
        <v>257</v>
      </c>
      <c r="AC8" s="3463">
        <v>213</v>
      </c>
      <c r="AD8" s="3481">
        <v>215</v>
      </c>
      <c r="AE8" s="3499">
        <v>325</v>
      </c>
      <c r="AF8" s="3517">
        <v>87</v>
      </c>
      <c r="AG8" s="3535">
        <v>158</v>
      </c>
      <c r="AH8" s="3553">
        <v>255</v>
      </c>
      <c r="AI8" s="3571">
        <v>228</v>
      </c>
      <c r="AJ8" s="3589">
        <v>196</v>
      </c>
      <c r="AK8" s="3607">
        <v>451</v>
      </c>
      <c r="AL8" s="3625">
        <v>252</v>
      </c>
      <c r="AM8" s="3643">
        <v>223</v>
      </c>
      <c r="AN8" s="266"/>
      <c r="AO8" s="266"/>
      <c r="AP8" s="266"/>
      <c r="AQ8" s="266"/>
      <c r="AR8" s="266"/>
      <c r="AS8" s="3661">
        <v>969</v>
      </c>
      <c r="AT8" s="3679">
        <v>1850</v>
      </c>
      <c r="AU8" s="267"/>
      <c r="AV8" s="7758">
        <f t="shared" si="1"/>
        <v>1.0669856459330143</v>
      </c>
      <c r="AW8" s="7758">
        <f t="shared" si="0"/>
        <v>1.9091847265221877</v>
      </c>
    </row>
    <row r="9" spans="1:50" s="265" customFormat="1" ht="15" hidden="1" x14ac:dyDescent="0.25">
      <c r="A9" s="2960" t="s">
        <v>876</v>
      </c>
      <c r="B9" s="2978" t="s">
        <v>877</v>
      </c>
      <c r="C9" s="2996" t="s">
        <v>33</v>
      </c>
      <c r="D9" s="3014" t="s">
        <v>33</v>
      </c>
      <c r="E9" s="3032" t="s">
        <v>877</v>
      </c>
      <c r="F9" s="3050" t="s">
        <v>33</v>
      </c>
      <c r="G9" s="3068" t="s">
        <v>95</v>
      </c>
      <c r="H9" s="3086">
        <v>0.40600000000000003</v>
      </c>
      <c r="I9" s="3104">
        <v>0.29399999999999998</v>
      </c>
      <c r="J9" s="3122">
        <v>0.311</v>
      </c>
      <c r="K9" s="3140">
        <v>0.29699999999999999</v>
      </c>
      <c r="L9" s="3158">
        <v>0.33700000000000002</v>
      </c>
      <c r="M9" s="3176">
        <v>0.37</v>
      </c>
      <c r="N9" s="3194">
        <v>0.52800000000000002</v>
      </c>
      <c r="O9" s="3212">
        <v>0.32200000000000001</v>
      </c>
      <c r="P9" s="3230">
        <v>0.54</v>
      </c>
      <c r="Q9" s="3248">
        <v>0.44400000000000001</v>
      </c>
      <c r="R9" s="3266">
        <v>0.49399999999999999</v>
      </c>
      <c r="S9" s="3284">
        <v>0.41</v>
      </c>
      <c r="T9" s="3302">
        <v>0.36599999999999999</v>
      </c>
      <c r="U9" s="3320">
        <v>0.26200000000000001</v>
      </c>
      <c r="V9" s="3338">
        <v>0.44400000000000001</v>
      </c>
      <c r="W9" s="3356">
        <v>0.52800000000000002</v>
      </c>
      <c r="X9" s="3374">
        <v>0.42599999999999999</v>
      </c>
      <c r="Y9" s="3392">
        <v>0.442</v>
      </c>
      <c r="Z9" s="3410">
        <v>0.42399999999999999</v>
      </c>
      <c r="AA9" s="3428">
        <v>0.39600000000000002</v>
      </c>
      <c r="AB9" s="3446">
        <v>0.442</v>
      </c>
      <c r="AC9" s="3464">
        <v>0.40700000000000003</v>
      </c>
      <c r="AD9" s="3482">
        <v>0.313</v>
      </c>
      <c r="AE9" s="3500">
        <v>0.52300000000000002</v>
      </c>
      <c r="AF9" s="3518">
        <v>0.36599999999999999</v>
      </c>
      <c r="AG9" s="3536">
        <v>0.35299999999999998</v>
      </c>
      <c r="AH9" s="3554">
        <v>0.53500000000000003</v>
      </c>
      <c r="AI9" s="3572">
        <v>0.503</v>
      </c>
      <c r="AJ9" s="3590">
        <v>0.48599999999999999</v>
      </c>
      <c r="AK9" s="3608">
        <v>0.54299999999999993</v>
      </c>
      <c r="AL9" s="3626">
        <v>0.44400000000000001</v>
      </c>
      <c r="AM9" s="3644">
        <v>0.47100000000000003</v>
      </c>
      <c r="AN9" s="266"/>
      <c r="AO9" s="266"/>
      <c r="AP9" s="266"/>
      <c r="AQ9" s="266"/>
      <c r="AR9" s="266"/>
      <c r="AS9" s="3662">
        <v>0.42599999999999999</v>
      </c>
      <c r="AT9" s="3680">
        <v>0.47799999999999998</v>
      </c>
      <c r="AU9" s="267"/>
      <c r="AV9" s="7758">
        <f t="shared" si="1"/>
        <v>1.1893939393939394</v>
      </c>
      <c r="AW9" s="7758">
        <f t="shared" si="0"/>
        <v>1.1220657276995305</v>
      </c>
    </row>
    <row r="10" spans="1:50" s="265" customFormat="1" ht="15" hidden="1" x14ac:dyDescent="0.25">
      <c r="A10" s="2961" t="s">
        <v>876</v>
      </c>
      <c r="B10" s="2979" t="s">
        <v>877</v>
      </c>
      <c r="C10" s="2997" t="s">
        <v>33</v>
      </c>
      <c r="D10" s="3015" t="s">
        <v>33</v>
      </c>
      <c r="E10" s="3033" t="s">
        <v>877</v>
      </c>
      <c r="F10" s="3051" t="s">
        <v>33</v>
      </c>
      <c r="G10" s="3069" t="s">
        <v>96</v>
      </c>
      <c r="H10" s="3087">
        <v>0.50700000000000001</v>
      </c>
      <c r="I10" s="3105">
        <v>0.37799999999999995</v>
      </c>
      <c r="J10" s="3123">
        <v>0.42100000000000004</v>
      </c>
      <c r="K10" s="3141">
        <v>0.35799999999999998</v>
      </c>
      <c r="L10" s="3159">
        <v>0.41399999999999998</v>
      </c>
      <c r="M10" s="3177">
        <v>0.48799999999999999</v>
      </c>
      <c r="N10" s="3195">
        <v>0.60599999999999998</v>
      </c>
      <c r="O10" s="3213">
        <v>0.46</v>
      </c>
      <c r="P10" s="3231">
        <v>0.60299999999999998</v>
      </c>
      <c r="Q10" s="3249">
        <v>0.49099999999999999</v>
      </c>
      <c r="R10" s="3267">
        <v>0.59299999999999997</v>
      </c>
      <c r="S10" s="3285">
        <v>0.49399999999999999</v>
      </c>
      <c r="T10" s="3303">
        <v>0.44799999999999995</v>
      </c>
      <c r="U10" s="3321">
        <v>0.36899999999999999</v>
      </c>
      <c r="V10" s="3339">
        <v>0.56499999999999995</v>
      </c>
      <c r="W10" s="3357">
        <v>0.61099999999999999</v>
      </c>
      <c r="X10" s="3375">
        <v>0.505</v>
      </c>
      <c r="Y10" s="3393">
        <v>0.53700000000000003</v>
      </c>
      <c r="Z10" s="3411">
        <v>0.47899999999999998</v>
      </c>
      <c r="AA10" s="3429">
        <v>0.48599999999999999</v>
      </c>
      <c r="AB10" s="3447">
        <v>0.52400000000000002</v>
      </c>
      <c r="AC10" s="3465">
        <v>0.47100000000000003</v>
      </c>
      <c r="AD10" s="3483">
        <v>0.40700000000000003</v>
      </c>
      <c r="AE10" s="3501">
        <v>0.56999999999999995</v>
      </c>
      <c r="AF10" s="3519">
        <v>0.42799999999999999</v>
      </c>
      <c r="AG10" s="3537">
        <v>0.42899999999999999</v>
      </c>
      <c r="AH10" s="3555">
        <v>0.56499999999999995</v>
      </c>
      <c r="AI10" s="3573">
        <v>0.54799999999999993</v>
      </c>
      <c r="AJ10" s="3591">
        <v>0.50800000000000001</v>
      </c>
      <c r="AK10" s="3609">
        <v>0.57200000000000006</v>
      </c>
      <c r="AL10" s="3627">
        <v>0.46899999999999997</v>
      </c>
      <c r="AM10" s="3645">
        <v>0.48</v>
      </c>
      <c r="AN10" s="266"/>
      <c r="AO10" s="266"/>
      <c r="AP10" s="266"/>
      <c r="AQ10" s="266"/>
      <c r="AR10" s="266"/>
      <c r="AS10" s="3663">
        <v>0.51300000000000001</v>
      </c>
      <c r="AT10" s="3681">
        <v>0.51200000000000001</v>
      </c>
      <c r="AU10" s="267"/>
      <c r="AV10" s="7758">
        <f t="shared" si="1"/>
        <v>0.98765432098765427</v>
      </c>
      <c r="AW10" s="7758">
        <f t="shared" si="0"/>
        <v>0.99805068226120852</v>
      </c>
    </row>
    <row r="11" spans="1:50" s="265" customFormat="1" ht="15" hidden="1" x14ac:dyDescent="0.25">
      <c r="A11" s="2962" t="s">
        <v>876</v>
      </c>
      <c r="B11" s="2980" t="s">
        <v>877</v>
      </c>
      <c r="C11" s="2998" t="s">
        <v>33</v>
      </c>
      <c r="D11" s="3016" t="s">
        <v>33</v>
      </c>
      <c r="E11" s="3034" t="s">
        <v>877</v>
      </c>
      <c r="F11" s="3052" t="s">
        <v>33</v>
      </c>
      <c r="G11" s="3070" t="s">
        <v>97</v>
      </c>
      <c r="H11" s="3088">
        <v>0.34200000000000003</v>
      </c>
      <c r="I11" s="3106">
        <v>0.29399999999999998</v>
      </c>
      <c r="J11" s="3124">
        <v>0.26300000000000001</v>
      </c>
      <c r="K11" s="3142">
        <v>0.24399999999999999</v>
      </c>
      <c r="L11" s="3160">
        <v>0.245</v>
      </c>
      <c r="M11" s="3178">
        <v>0.33299999999999996</v>
      </c>
      <c r="N11" s="3196">
        <v>0.42</v>
      </c>
      <c r="O11" s="3214">
        <v>0.33700000000000002</v>
      </c>
      <c r="P11" s="3232">
        <v>0.40899999999999997</v>
      </c>
      <c r="Q11" s="3250">
        <v>0.312</v>
      </c>
      <c r="R11" s="3268">
        <v>0.42700000000000005</v>
      </c>
      <c r="S11" s="3286">
        <v>0.29399999999999998</v>
      </c>
      <c r="T11" s="3304">
        <v>0.29899999999999999</v>
      </c>
      <c r="U11" s="3322">
        <v>0.18899999999999997</v>
      </c>
      <c r="V11" s="3340">
        <v>0.33100000000000002</v>
      </c>
      <c r="W11" s="3358">
        <v>0.36899999999999999</v>
      </c>
      <c r="X11" s="3376">
        <v>0.34799999999999998</v>
      </c>
      <c r="Y11" s="3394">
        <v>0.32500000000000001</v>
      </c>
      <c r="Z11" s="3412">
        <v>0.32100000000000001</v>
      </c>
      <c r="AA11" s="3430">
        <v>0.33399999999999996</v>
      </c>
      <c r="AB11" s="3448">
        <v>0.34399999999999997</v>
      </c>
      <c r="AC11" s="3466">
        <v>0.32299999999999995</v>
      </c>
      <c r="AD11" s="3484">
        <v>0.31900000000000001</v>
      </c>
      <c r="AE11" s="3502">
        <v>0.39799999999999996</v>
      </c>
      <c r="AF11" s="3520">
        <v>0.34700000000000003</v>
      </c>
      <c r="AG11" s="3538">
        <v>0.32700000000000001</v>
      </c>
      <c r="AH11" s="3556">
        <v>0.39200000000000002</v>
      </c>
      <c r="AI11" s="3574">
        <v>0.47700000000000004</v>
      </c>
      <c r="AJ11" s="3592">
        <v>0.46799999999999997</v>
      </c>
      <c r="AK11" s="3610">
        <v>0.54</v>
      </c>
      <c r="AL11" s="3628">
        <v>0.434</v>
      </c>
      <c r="AM11" s="3646">
        <v>0.42700000000000005</v>
      </c>
      <c r="AN11" s="266"/>
      <c r="AO11" s="266"/>
      <c r="AP11" s="266"/>
      <c r="AQ11" s="266"/>
      <c r="AR11" s="266"/>
      <c r="AS11" s="3664">
        <v>0.32799999999999996</v>
      </c>
      <c r="AT11" s="3682">
        <v>0.442</v>
      </c>
      <c r="AU11" s="267"/>
      <c r="AV11" s="7758">
        <f t="shared" si="1"/>
        <v>1.2784431137724555</v>
      </c>
      <c r="AW11" s="7758">
        <f t="shared" si="0"/>
        <v>1.3475609756097562</v>
      </c>
    </row>
    <row r="12" spans="1:50" s="265" customFormat="1" ht="15" hidden="1" x14ac:dyDescent="0.25">
      <c r="A12" s="2963" t="s">
        <v>876</v>
      </c>
      <c r="B12" s="2981" t="s">
        <v>877</v>
      </c>
      <c r="C12" s="2999" t="s">
        <v>33</v>
      </c>
      <c r="D12" s="3017" t="s">
        <v>33</v>
      </c>
      <c r="E12" s="3035" t="s">
        <v>877</v>
      </c>
      <c r="F12" s="3053" t="s">
        <v>33</v>
      </c>
      <c r="G12" s="3071" t="s">
        <v>98</v>
      </c>
      <c r="H12" s="3089">
        <v>0.23699999999999999</v>
      </c>
      <c r="I12" s="3107">
        <v>0.245</v>
      </c>
      <c r="J12" s="3125">
        <v>0.19699999999999998</v>
      </c>
      <c r="K12" s="3143">
        <v>0.19</v>
      </c>
      <c r="L12" s="3161">
        <v>0.20100000000000001</v>
      </c>
      <c r="M12" s="3179">
        <v>0.252</v>
      </c>
      <c r="N12" s="3197">
        <v>0.34200000000000003</v>
      </c>
      <c r="O12" s="3215">
        <v>0.26400000000000001</v>
      </c>
      <c r="P12" s="3233">
        <v>0.34299999999999997</v>
      </c>
      <c r="Q12" s="3251">
        <v>0.24</v>
      </c>
      <c r="R12" s="3269">
        <v>0.314</v>
      </c>
      <c r="S12" s="3287">
        <v>0.20899999999999999</v>
      </c>
      <c r="T12" s="3305">
        <v>0.23100000000000001</v>
      </c>
      <c r="U12" s="3323">
        <v>0.13900000000000001</v>
      </c>
      <c r="V12" s="3341">
        <v>0.245</v>
      </c>
      <c r="W12" s="3359">
        <v>0.26</v>
      </c>
      <c r="X12" s="3377">
        <v>0.26200000000000001</v>
      </c>
      <c r="Y12" s="3395">
        <v>0.23699999999999999</v>
      </c>
      <c r="Z12" s="3413">
        <v>0.23800000000000002</v>
      </c>
      <c r="AA12" s="3431">
        <v>0.25700000000000001</v>
      </c>
      <c r="AB12" s="3449">
        <v>0.27399999999999997</v>
      </c>
      <c r="AC12" s="3467">
        <v>0.24199999999999999</v>
      </c>
      <c r="AD12" s="3485">
        <v>0.23</v>
      </c>
      <c r="AE12" s="3503">
        <v>0.29100000000000004</v>
      </c>
      <c r="AF12" s="3521">
        <v>0.27200000000000002</v>
      </c>
      <c r="AG12" s="3539">
        <v>0.23699999999999999</v>
      </c>
      <c r="AH12" s="3557">
        <v>0.29799999999999999</v>
      </c>
      <c r="AI12" s="3575">
        <v>0.35100000000000003</v>
      </c>
      <c r="AJ12" s="3593">
        <v>0.33399999999999996</v>
      </c>
      <c r="AK12" s="3611">
        <v>0.34399999999999997</v>
      </c>
      <c r="AL12" s="3629">
        <v>0.30499999999999999</v>
      </c>
      <c r="AM12" s="3647">
        <v>0.251</v>
      </c>
      <c r="AN12" s="266"/>
      <c r="AO12" s="266"/>
      <c r="AP12" s="266"/>
      <c r="AQ12" s="266"/>
      <c r="AR12" s="266"/>
      <c r="AS12" s="3665">
        <v>0.24399999999999999</v>
      </c>
      <c r="AT12" s="3683">
        <v>0.30299999999999999</v>
      </c>
      <c r="AU12" s="267"/>
      <c r="AV12" s="7758">
        <f t="shared" si="1"/>
        <v>0.97665369649805445</v>
      </c>
      <c r="AW12" s="7758">
        <f t="shared" si="0"/>
        <v>1.2418032786885247</v>
      </c>
    </row>
    <row r="13" spans="1:50" s="265" customFormat="1" ht="15" x14ac:dyDescent="0.25">
      <c r="A13" s="2964" t="s">
        <v>876</v>
      </c>
      <c r="B13" s="2982" t="s">
        <v>878</v>
      </c>
      <c r="C13" s="3000" t="s">
        <v>33</v>
      </c>
      <c r="D13" s="3018" t="s">
        <v>33</v>
      </c>
      <c r="E13" s="3036" t="s">
        <v>878</v>
      </c>
      <c r="F13" s="3054" t="s">
        <v>33</v>
      </c>
      <c r="G13" s="3072" t="s">
        <v>90</v>
      </c>
      <c r="H13" s="3090">
        <v>215</v>
      </c>
      <c r="I13" s="3108">
        <v>68</v>
      </c>
      <c r="J13" s="3126">
        <v>224</v>
      </c>
      <c r="K13" s="3144">
        <v>301</v>
      </c>
      <c r="L13" s="3162">
        <v>221</v>
      </c>
      <c r="M13" s="3180">
        <v>256</v>
      </c>
      <c r="N13" s="3198">
        <v>229</v>
      </c>
      <c r="O13" s="3216">
        <v>227</v>
      </c>
      <c r="P13" s="3234">
        <v>224</v>
      </c>
      <c r="Q13" s="3252">
        <v>185</v>
      </c>
      <c r="R13" s="3270">
        <v>311</v>
      </c>
      <c r="S13" s="3288">
        <v>248</v>
      </c>
      <c r="T13" s="3306">
        <v>71</v>
      </c>
      <c r="U13" s="3324">
        <v>74</v>
      </c>
      <c r="V13" s="3342">
        <v>320</v>
      </c>
      <c r="W13" s="3360">
        <v>206</v>
      </c>
      <c r="X13" s="3378">
        <v>213</v>
      </c>
      <c r="Y13" s="3396">
        <v>315</v>
      </c>
      <c r="Z13" s="3414">
        <v>246</v>
      </c>
      <c r="AA13" s="3432">
        <v>238</v>
      </c>
      <c r="AB13" s="3450">
        <v>330</v>
      </c>
      <c r="AC13" s="3468">
        <v>305</v>
      </c>
      <c r="AD13" s="3486">
        <v>377</v>
      </c>
      <c r="AE13" s="3504">
        <v>381</v>
      </c>
      <c r="AF13" s="3522">
        <v>189</v>
      </c>
      <c r="AG13" s="3540">
        <v>379</v>
      </c>
      <c r="AH13" s="3558">
        <v>346</v>
      </c>
      <c r="AI13" s="3576">
        <v>289</v>
      </c>
      <c r="AJ13" s="3594">
        <v>347</v>
      </c>
      <c r="AK13" s="3612">
        <v>405</v>
      </c>
      <c r="AL13" s="3630">
        <v>338</v>
      </c>
      <c r="AM13" s="3648">
        <v>442</v>
      </c>
      <c r="AN13" s="266"/>
      <c r="AO13" s="266"/>
      <c r="AP13" s="266"/>
      <c r="AQ13" s="266"/>
      <c r="AR13" s="266"/>
      <c r="AS13" s="3666">
        <v>1683</v>
      </c>
      <c r="AT13" s="3684">
        <v>2735</v>
      </c>
      <c r="AU13" s="267"/>
      <c r="AV13" s="7758">
        <f t="shared" si="1"/>
        <v>1.8571428571428572</v>
      </c>
      <c r="AW13" s="7758">
        <f t="shared" si="0"/>
        <v>1.6250742721330957</v>
      </c>
    </row>
    <row r="14" spans="1:50" s="265" customFormat="1" ht="15" x14ac:dyDescent="0.25">
      <c r="A14" s="2965" t="s">
        <v>876</v>
      </c>
      <c r="B14" s="2983" t="s">
        <v>878</v>
      </c>
      <c r="C14" s="3001" t="s">
        <v>33</v>
      </c>
      <c r="D14" s="3019" t="s">
        <v>33</v>
      </c>
      <c r="E14" s="3037" t="s">
        <v>878</v>
      </c>
      <c r="F14" s="3055" t="s">
        <v>33</v>
      </c>
      <c r="G14" s="3073" t="s">
        <v>91</v>
      </c>
      <c r="H14" s="3091">
        <v>45</v>
      </c>
      <c r="I14" s="3109">
        <v>14</v>
      </c>
      <c r="J14" s="3127">
        <v>69</v>
      </c>
      <c r="K14" s="3145">
        <v>75</v>
      </c>
      <c r="L14" s="3163">
        <v>68</v>
      </c>
      <c r="M14" s="3181">
        <v>78</v>
      </c>
      <c r="N14" s="3199">
        <v>81</v>
      </c>
      <c r="O14" s="3217">
        <v>63</v>
      </c>
      <c r="P14" s="3235">
        <v>78</v>
      </c>
      <c r="Q14" s="3253">
        <v>66</v>
      </c>
      <c r="R14" s="3271">
        <v>117</v>
      </c>
      <c r="S14" s="3289">
        <v>92</v>
      </c>
      <c r="T14" s="3307">
        <v>16</v>
      </c>
      <c r="U14" s="3325">
        <v>13</v>
      </c>
      <c r="V14" s="3343">
        <v>105</v>
      </c>
      <c r="W14" s="3361">
        <v>70</v>
      </c>
      <c r="X14" s="3379">
        <v>68</v>
      </c>
      <c r="Y14" s="3397">
        <v>122</v>
      </c>
      <c r="Z14" s="3415">
        <v>88</v>
      </c>
      <c r="AA14" s="3433">
        <v>79</v>
      </c>
      <c r="AB14" s="3451">
        <v>127</v>
      </c>
      <c r="AC14" s="3469">
        <v>115</v>
      </c>
      <c r="AD14" s="3487">
        <v>107</v>
      </c>
      <c r="AE14" s="3505">
        <v>161</v>
      </c>
      <c r="AF14" s="3523">
        <v>48</v>
      </c>
      <c r="AG14" s="3541">
        <v>140</v>
      </c>
      <c r="AH14" s="3559">
        <v>146</v>
      </c>
      <c r="AI14" s="3577">
        <v>142</v>
      </c>
      <c r="AJ14" s="3595">
        <v>168</v>
      </c>
      <c r="AK14" s="3613">
        <v>212</v>
      </c>
      <c r="AL14" s="3631">
        <v>162</v>
      </c>
      <c r="AM14" s="3649">
        <v>213</v>
      </c>
      <c r="AN14" s="266"/>
      <c r="AO14" s="266"/>
      <c r="AP14" s="266"/>
      <c r="AQ14" s="266"/>
      <c r="AR14" s="266"/>
      <c r="AS14" s="3667">
        <v>561</v>
      </c>
      <c r="AT14" s="3685">
        <v>1231</v>
      </c>
      <c r="AU14" s="267"/>
      <c r="AV14" s="7758">
        <f t="shared" si="1"/>
        <v>2.6962025316455698</v>
      </c>
      <c r="AW14" s="7758">
        <f t="shared" si="0"/>
        <v>2.1942959001782532</v>
      </c>
    </row>
    <row r="15" spans="1:50" s="265" customFormat="1" ht="15" x14ac:dyDescent="0.25">
      <c r="A15" s="2966" t="s">
        <v>876</v>
      </c>
      <c r="B15" s="2984" t="s">
        <v>878</v>
      </c>
      <c r="C15" s="3002" t="s">
        <v>33</v>
      </c>
      <c r="D15" s="3020" t="s">
        <v>33</v>
      </c>
      <c r="E15" s="3038" t="s">
        <v>878</v>
      </c>
      <c r="F15" s="3056" t="s">
        <v>33</v>
      </c>
      <c r="G15" s="3074" t="s">
        <v>92</v>
      </c>
      <c r="H15" s="3092">
        <v>68</v>
      </c>
      <c r="I15" s="3110">
        <v>22</v>
      </c>
      <c r="J15" s="3128">
        <v>92</v>
      </c>
      <c r="K15" s="3146">
        <v>98</v>
      </c>
      <c r="L15" s="3164">
        <v>87</v>
      </c>
      <c r="M15" s="3182">
        <v>119</v>
      </c>
      <c r="N15" s="3200">
        <v>106</v>
      </c>
      <c r="O15" s="3218">
        <v>87</v>
      </c>
      <c r="P15" s="3236">
        <v>97</v>
      </c>
      <c r="Q15" s="3254">
        <v>83</v>
      </c>
      <c r="R15" s="3272">
        <v>161</v>
      </c>
      <c r="S15" s="3290">
        <v>118</v>
      </c>
      <c r="T15" s="3308">
        <v>21</v>
      </c>
      <c r="U15" s="3326">
        <v>26</v>
      </c>
      <c r="V15" s="3344">
        <v>139</v>
      </c>
      <c r="W15" s="3362">
        <v>91</v>
      </c>
      <c r="X15" s="3380">
        <v>92</v>
      </c>
      <c r="Y15" s="3398">
        <v>151</v>
      </c>
      <c r="Z15" s="3416">
        <v>105</v>
      </c>
      <c r="AA15" s="3434">
        <v>105</v>
      </c>
      <c r="AB15" s="3452">
        <v>160</v>
      </c>
      <c r="AC15" s="3470">
        <v>141</v>
      </c>
      <c r="AD15" s="3488">
        <v>154</v>
      </c>
      <c r="AE15" s="3506">
        <v>191</v>
      </c>
      <c r="AF15" s="3524">
        <v>59</v>
      </c>
      <c r="AG15" s="3542">
        <v>169</v>
      </c>
      <c r="AH15" s="3560">
        <v>169</v>
      </c>
      <c r="AI15" s="3578">
        <v>152</v>
      </c>
      <c r="AJ15" s="3596">
        <v>190</v>
      </c>
      <c r="AK15" s="3614">
        <v>228</v>
      </c>
      <c r="AL15" s="3632">
        <v>178</v>
      </c>
      <c r="AM15" s="3650">
        <v>223</v>
      </c>
      <c r="AN15" s="266"/>
      <c r="AO15" s="266"/>
      <c r="AP15" s="266"/>
      <c r="AQ15" s="266"/>
      <c r="AR15" s="266"/>
      <c r="AS15" s="3668">
        <v>730</v>
      </c>
      <c r="AT15" s="3686">
        <v>1368</v>
      </c>
      <c r="AU15" s="267"/>
      <c r="AV15" s="7758">
        <f t="shared" si="1"/>
        <v>2.1238095238095238</v>
      </c>
      <c r="AW15" s="7758">
        <f t="shared" si="0"/>
        <v>1.8739726027397261</v>
      </c>
    </row>
    <row r="16" spans="1:50" s="265" customFormat="1" ht="15" x14ac:dyDescent="0.25">
      <c r="A16" s="2967" t="s">
        <v>876</v>
      </c>
      <c r="B16" s="2985" t="s">
        <v>878</v>
      </c>
      <c r="C16" s="3003" t="s">
        <v>33</v>
      </c>
      <c r="D16" s="3021" t="s">
        <v>33</v>
      </c>
      <c r="E16" s="3039" t="s">
        <v>878</v>
      </c>
      <c r="F16" s="3057" t="s">
        <v>33</v>
      </c>
      <c r="G16" s="3075" t="s">
        <v>93</v>
      </c>
      <c r="H16" s="3093">
        <v>36</v>
      </c>
      <c r="I16" s="3111">
        <v>21</v>
      </c>
      <c r="J16" s="3129">
        <v>64</v>
      </c>
      <c r="K16" s="3147">
        <v>69</v>
      </c>
      <c r="L16" s="3165">
        <v>65</v>
      </c>
      <c r="M16" s="3183">
        <v>66</v>
      </c>
      <c r="N16" s="3201">
        <v>63</v>
      </c>
      <c r="O16" s="3219">
        <v>44</v>
      </c>
      <c r="P16" s="3237">
        <v>61</v>
      </c>
      <c r="Q16" s="3255">
        <v>50</v>
      </c>
      <c r="R16" s="3273">
        <v>108</v>
      </c>
      <c r="S16" s="3291">
        <v>68</v>
      </c>
      <c r="T16" s="3309">
        <v>15</v>
      </c>
      <c r="U16" s="3327">
        <v>22</v>
      </c>
      <c r="V16" s="3345">
        <v>104</v>
      </c>
      <c r="W16" s="3363">
        <v>62</v>
      </c>
      <c r="X16" s="3381">
        <v>75</v>
      </c>
      <c r="Y16" s="3399">
        <v>96</v>
      </c>
      <c r="Z16" s="3417">
        <v>83</v>
      </c>
      <c r="AA16" s="3435">
        <v>74</v>
      </c>
      <c r="AB16" s="3453">
        <v>112</v>
      </c>
      <c r="AC16" s="3471">
        <v>109</v>
      </c>
      <c r="AD16" s="3489">
        <v>143</v>
      </c>
      <c r="AE16" s="3507">
        <v>122</v>
      </c>
      <c r="AF16" s="3525">
        <v>55</v>
      </c>
      <c r="AG16" s="3543">
        <v>106</v>
      </c>
      <c r="AH16" s="3561">
        <v>110</v>
      </c>
      <c r="AI16" s="3579">
        <v>138</v>
      </c>
      <c r="AJ16" s="3597">
        <v>125</v>
      </c>
      <c r="AK16" s="3615">
        <v>190</v>
      </c>
      <c r="AL16" s="3633">
        <v>163</v>
      </c>
      <c r="AM16" s="3651">
        <v>165</v>
      </c>
      <c r="AN16" s="266"/>
      <c r="AO16" s="266"/>
      <c r="AP16" s="266"/>
      <c r="AQ16" s="266"/>
      <c r="AR16" s="266"/>
      <c r="AS16" s="3669">
        <v>531</v>
      </c>
      <c r="AT16" s="3687">
        <v>1052</v>
      </c>
      <c r="AU16" s="267"/>
      <c r="AV16" s="7758">
        <f t="shared" si="1"/>
        <v>2.2297297297297298</v>
      </c>
      <c r="AW16" s="7758">
        <f t="shared" si="0"/>
        <v>1.9811676082862524</v>
      </c>
    </row>
    <row r="17" spans="1:49" s="265" customFormat="1" ht="15" x14ac:dyDescent="0.25">
      <c r="A17" s="2968" t="s">
        <v>876</v>
      </c>
      <c r="B17" s="2986" t="s">
        <v>878</v>
      </c>
      <c r="C17" s="3004" t="s">
        <v>33</v>
      </c>
      <c r="D17" s="3022" t="s">
        <v>33</v>
      </c>
      <c r="E17" s="3040" t="s">
        <v>878</v>
      </c>
      <c r="F17" s="3058" t="s">
        <v>33</v>
      </c>
      <c r="G17" s="3076" t="s">
        <v>94</v>
      </c>
      <c r="H17" s="3094">
        <v>29</v>
      </c>
      <c r="I17" s="3112">
        <v>19</v>
      </c>
      <c r="J17" s="3130">
        <v>55</v>
      </c>
      <c r="K17" s="3148">
        <v>62</v>
      </c>
      <c r="L17" s="3166">
        <v>45</v>
      </c>
      <c r="M17" s="3184">
        <v>45</v>
      </c>
      <c r="N17" s="3202">
        <v>42</v>
      </c>
      <c r="O17" s="3220">
        <v>39</v>
      </c>
      <c r="P17" s="3238">
        <v>56</v>
      </c>
      <c r="Q17" s="3256">
        <v>45</v>
      </c>
      <c r="R17" s="3274">
        <v>76</v>
      </c>
      <c r="S17" s="3292">
        <v>51</v>
      </c>
      <c r="T17" s="3310">
        <v>12</v>
      </c>
      <c r="U17" s="3328">
        <v>19</v>
      </c>
      <c r="V17" s="3346">
        <v>81</v>
      </c>
      <c r="W17" s="3364">
        <v>57</v>
      </c>
      <c r="X17" s="3382">
        <v>56</v>
      </c>
      <c r="Y17" s="3400">
        <v>70</v>
      </c>
      <c r="Z17" s="3418">
        <v>59</v>
      </c>
      <c r="AA17" s="3436">
        <v>63</v>
      </c>
      <c r="AB17" s="3454">
        <v>97</v>
      </c>
      <c r="AC17" s="3472">
        <v>95</v>
      </c>
      <c r="AD17" s="3490">
        <v>112</v>
      </c>
      <c r="AE17" s="3508">
        <v>101</v>
      </c>
      <c r="AF17" s="3526">
        <v>45</v>
      </c>
      <c r="AG17" s="3544">
        <v>84</v>
      </c>
      <c r="AH17" s="3562">
        <v>85</v>
      </c>
      <c r="AI17" s="3580">
        <v>99</v>
      </c>
      <c r="AJ17" s="3598">
        <v>82</v>
      </c>
      <c r="AK17" s="3616">
        <v>87</v>
      </c>
      <c r="AL17" s="3634">
        <v>91</v>
      </c>
      <c r="AM17" s="3652">
        <v>76</v>
      </c>
      <c r="AN17" s="266"/>
      <c r="AO17" s="266"/>
      <c r="AP17" s="266"/>
      <c r="AQ17" s="266"/>
      <c r="AR17" s="266"/>
      <c r="AS17" s="3670">
        <v>417</v>
      </c>
      <c r="AT17" s="3688">
        <v>649</v>
      </c>
      <c r="AU17" s="267"/>
      <c r="AV17" s="7758">
        <f t="shared" si="1"/>
        <v>1.2063492063492063</v>
      </c>
      <c r="AW17" s="7758">
        <f t="shared" si="0"/>
        <v>1.5563549160671464</v>
      </c>
    </row>
    <row r="18" spans="1:49" s="265" customFormat="1" ht="15" x14ac:dyDescent="0.25">
      <c r="A18" s="2969" t="s">
        <v>876</v>
      </c>
      <c r="B18" s="2987" t="s">
        <v>878</v>
      </c>
      <c r="C18" s="3005" t="s">
        <v>33</v>
      </c>
      <c r="D18" s="3023" t="s">
        <v>33</v>
      </c>
      <c r="E18" s="3041" t="s">
        <v>878</v>
      </c>
      <c r="F18" s="3059" t="s">
        <v>33</v>
      </c>
      <c r="G18" s="3077" t="s">
        <v>95</v>
      </c>
      <c r="H18" s="3095">
        <v>0.20899999999999999</v>
      </c>
      <c r="I18" s="3113">
        <v>0.20600000000000002</v>
      </c>
      <c r="J18" s="3131">
        <v>0.308</v>
      </c>
      <c r="K18" s="3149">
        <v>0.249</v>
      </c>
      <c r="L18" s="3167">
        <v>0.308</v>
      </c>
      <c r="M18" s="3185">
        <v>0.30499999999999999</v>
      </c>
      <c r="N18" s="3203">
        <v>0.35399999999999998</v>
      </c>
      <c r="O18" s="3221">
        <v>0.27800000000000002</v>
      </c>
      <c r="P18" s="3239">
        <v>0.34799999999999998</v>
      </c>
      <c r="Q18" s="3257">
        <v>0.35700000000000004</v>
      </c>
      <c r="R18" s="3275">
        <v>0.376</v>
      </c>
      <c r="S18" s="3293">
        <v>0.371</v>
      </c>
      <c r="T18" s="3311">
        <v>0.22500000000000001</v>
      </c>
      <c r="U18" s="3329">
        <v>0.17600000000000002</v>
      </c>
      <c r="V18" s="3347">
        <v>0.32799999999999996</v>
      </c>
      <c r="W18" s="3365">
        <v>0.34</v>
      </c>
      <c r="X18" s="3383">
        <v>0.31900000000000001</v>
      </c>
      <c r="Y18" s="3401">
        <v>0.38700000000000001</v>
      </c>
      <c r="Z18" s="3419">
        <v>0.35799999999999998</v>
      </c>
      <c r="AA18" s="3437">
        <v>0.33200000000000002</v>
      </c>
      <c r="AB18" s="3455">
        <v>0.38500000000000001</v>
      </c>
      <c r="AC18" s="3473">
        <v>0.377</v>
      </c>
      <c r="AD18" s="3491">
        <v>0.28399999999999997</v>
      </c>
      <c r="AE18" s="3509">
        <v>0.42299999999999999</v>
      </c>
      <c r="AF18" s="3527">
        <v>0.254</v>
      </c>
      <c r="AG18" s="3545">
        <v>0.36899999999999999</v>
      </c>
      <c r="AH18" s="3563">
        <v>0.42200000000000004</v>
      </c>
      <c r="AI18" s="3581">
        <v>0.49099999999999999</v>
      </c>
      <c r="AJ18" s="3599">
        <v>0.48399999999999999</v>
      </c>
      <c r="AK18" s="3617">
        <v>0.52300000000000002</v>
      </c>
      <c r="AL18" s="3635">
        <v>0.47899999999999998</v>
      </c>
      <c r="AM18" s="3653">
        <v>0.48200000000000004</v>
      </c>
      <c r="AN18" s="266"/>
      <c r="AO18" s="266"/>
      <c r="AP18" s="266"/>
      <c r="AQ18" s="266"/>
      <c r="AR18" s="266"/>
      <c r="AS18" s="3671">
        <v>0.33299999999999996</v>
      </c>
      <c r="AT18" s="3689">
        <v>0.45</v>
      </c>
      <c r="AU18" s="267"/>
      <c r="AV18" s="7758">
        <f t="shared" si="1"/>
        <v>1.4518072289156627</v>
      </c>
      <c r="AW18" s="7758">
        <f t="shared" si="0"/>
        <v>1.3513513513513515</v>
      </c>
    </row>
    <row r="19" spans="1:49" s="265" customFormat="1" ht="15" x14ac:dyDescent="0.25">
      <c r="A19" s="2970" t="s">
        <v>876</v>
      </c>
      <c r="B19" s="2988" t="s">
        <v>878</v>
      </c>
      <c r="C19" s="3006" t="s">
        <v>33</v>
      </c>
      <c r="D19" s="3024" t="s">
        <v>33</v>
      </c>
      <c r="E19" s="3042" t="s">
        <v>878</v>
      </c>
      <c r="F19" s="3060" t="s">
        <v>33</v>
      </c>
      <c r="G19" s="3078" t="s">
        <v>96</v>
      </c>
      <c r="H19" s="3096">
        <v>0.316</v>
      </c>
      <c r="I19" s="3114">
        <v>0.32400000000000001</v>
      </c>
      <c r="J19" s="3132">
        <v>0.41100000000000003</v>
      </c>
      <c r="K19" s="3150">
        <v>0.32600000000000001</v>
      </c>
      <c r="L19" s="3168">
        <v>0.39399999999999996</v>
      </c>
      <c r="M19" s="3186">
        <v>0.46500000000000002</v>
      </c>
      <c r="N19" s="3204">
        <v>0.46299999999999997</v>
      </c>
      <c r="O19" s="3222">
        <v>0.38299999999999995</v>
      </c>
      <c r="P19" s="3240">
        <v>0.433</v>
      </c>
      <c r="Q19" s="3258">
        <v>0.44900000000000001</v>
      </c>
      <c r="R19" s="3276">
        <v>0.51800000000000002</v>
      </c>
      <c r="S19" s="3294">
        <v>0.47600000000000003</v>
      </c>
      <c r="T19" s="3312">
        <v>0.29600000000000004</v>
      </c>
      <c r="U19" s="3330">
        <v>0.35100000000000003</v>
      </c>
      <c r="V19" s="3348">
        <v>0.434</v>
      </c>
      <c r="W19" s="3366">
        <v>0.442</v>
      </c>
      <c r="X19" s="3384">
        <v>0.43200000000000005</v>
      </c>
      <c r="Y19" s="3402">
        <v>0.47899999999999998</v>
      </c>
      <c r="Z19" s="3420">
        <v>0.42700000000000005</v>
      </c>
      <c r="AA19" s="3438">
        <v>0.441</v>
      </c>
      <c r="AB19" s="3456">
        <v>0.48499999999999999</v>
      </c>
      <c r="AC19" s="3474">
        <v>0.46200000000000002</v>
      </c>
      <c r="AD19" s="3492">
        <v>0.40799999999999997</v>
      </c>
      <c r="AE19" s="3510">
        <v>0.501</v>
      </c>
      <c r="AF19" s="3528">
        <v>0.312</v>
      </c>
      <c r="AG19" s="3546">
        <v>0.44600000000000001</v>
      </c>
      <c r="AH19" s="3564">
        <v>0.48799999999999999</v>
      </c>
      <c r="AI19" s="3582">
        <v>0.52600000000000002</v>
      </c>
      <c r="AJ19" s="3600">
        <v>0.54799999999999993</v>
      </c>
      <c r="AK19" s="3618">
        <v>0.56299999999999994</v>
      </c>
      <c r="AL19" s="3636">
        <v>0.52700000000000002</v>
      </c>
      <c r="AM19" s="3654">
        <v>0.505</v>
      </c>
      <c r="AN19" s="266"/>
      <c r="AO19" s="266"/>
      <c r="AP19" s="266"/>
      <c r="AQ19" s="266"/>
      <c r="AR19" s="266"/>
      <c r="AS19" s="3672">
        <v>0.434</v>
      </c>
      <c r="AT19" s="3690">
        <v>0.5</v>
      </c>
      <c r="AU19" s="267"/>
      <c r="AV19" s="7758">
        <f t="shared" si="1"/>
        <v>1.1451247165532881</v>
      </c>
      <c r="AW19" s="7758">
        <f t="shared" si="0"/>
        <v>1.1520737327188941</v>
      </c>
    </row>
    <row r="20" spans="1:49" s="265" customFormat="1" ht="15" x14ac:dyDescent="0.25">
      <c r="A20" s="2971" t="s">
        <v>876</v>
      </c>
      <c r="B20" s="2989" t="s">
        <v>878</v>
      </c>
      <c r="C20" s="3007" t="s">
        <v>33</v>
      </c>
      <c r="D20" s="3025" t="s">
        <v>33</v>
      </c>
      <c r="E20" s="3043" t="s">
        <v>878</v>
      </c>
      <c r="F20" s="3061" t="s">
        <v>33</v>
      </c>
      <c r="G20" s="3079" t="s">
        <v>97</v>
      </c>
      <c r="H20" s="3097">
        <v>0.16699999999999998</v>
      </c>
      <c r="I20" s="3115">
        <v>0.309</v>
      </c>
      <c r="J20" s="3133">
        <v>0.28600000000000003</v>
      </c>
      <c r="K20" s="3151">
        <v>0.22899999999999998</v>
      </c>
      <c r="L20" s="3169">
        <v>0.29399999999999998</v>
      </c>
      <c r="M20" s="3187">
        <v>0.25800000000000001</v>
      </c>
      <c r="N20" s="3205">
        <v>0.27500000000000002</v>
      </c>
      <c r="O20" s="3223">
        <v>0.19399999999999998</v>
      </c>
      <c r="P20" s="3241">
        <v>0.27200000000000002</v>
      </c>
      <c r="Q20" s="3259">
        <v>0.27</v>
      </c>
      <c r="R20" s="3277">
        <v>0.34700000000000003</v>
      </c>
      <c r="S20" s="3295">
        <v>0.27399999999999997</v>
      </c>
      <c r="T20" s="3313">
        <v>0.21100000000000002</v>
      </c>
      <c r="U20" s="3331">
        <v>0.29699999999999999</v>
      </c>
      <c r="V20" s="3349">
        <v>0.32500000000000001</v>
      </c>
      <c r="W20" s="3367">
        <v>0.30099999999999999</v>
      </c>
      <c r="X20" s="3385">
        <v>0.35200000000000004</v>
      </c>
      <c r="Y20" s="3403">
        <v>0.30499999999999999</v>
      </c>
      <c r="Z20" s="3421">
        <v>0.33700000000000002</v>
      </c>
      <c r="AA20" s="3439">
        <v>0.311</v>
      </c>
      <c r="AB20" s="3457">
        <v>0.33899999999999997</v>
      </c>
      <c r="AC20" s="3475">
        <v>0.35700000000000004</v>
      </c>
      <c r="AD20" s="3493">
        <v>0.379</v>
      </c>
      <c r="AE20" s="3511">
        <v>0.32</v>
      </c>
      <c r="AF20" s="3529">
        <v>0.29100000000000004</v>
      </c>
      <c r="AG20" s="3547">
        <v>0.28000000000000003</v>
      </c>
      <c r="AH20" s="3565">
        <v>0.318</v>
      </c>
      <c r="AI20" s="3583">
        <v>0.47799999999999998</v>
      </c>
      <c r="AJ20" s="3601">
        <v>0.36</v>
      </c>
      <c r="AK20" s="3619">
        <v>0.46899999999999997</v>
      </c>
      <c r="AL20" s="3637">
        <v>0.48200000000000004</v>
      </c>
      <c r="AM20" s="3655">
        <v>0.373</v>
      </c>
      <c r="AN20" s="266"/>
      <c r="AO20" s="266"/>
      <c r="AP20" s="266"/>
      <c r="AQ20" s="266"/>
      <c r="AR20" s="266"/>
      <c r="AS20" s="3673">
        <v>0.316</v>
      </c>
      <c r="AT20" s="3691">
        <v>0.38500000000000001</v>
      </c>
      <c r="AU20" s="267"/>
      <c r="AV20" s="7758">
        <f t="shared" si="1"/>
        <v>1.1993569131832797</v>
      </c>
      <c r="AW20" s="7758">
        <f t="shared" si="0"/>
        <v>1.2183544303797469</v>
      </c>
    </row>
    <row r="21" spans="1:49" s="265" customFormat="1" ht="15" x14ac:dyDescent="0.25">
      <c r="A21" s="2972" t="s">
        <v>876</v>
      </c>
      <c r="B21" s="2990" t="s">
        <v>878</v>
      </c>
      <c r="C21" s="3008" t="s">
        <v>33</v>
      </c>
      <c r="D21" s="3026" t="s">
        <v>33</v>
      </c>
      <c r="E21" s="3044" t="s">
        <v>878</v>
      </c>
      <c r="F21" s="3062" t="s">
        <v>33</v>
      </c>
      <c r="G21" s="3080" t="s">
        <v>98</v>
      </c>
      <c r="H21" s="3098">
        <v>0.13500000000000001</v>
      </c>
      <c r="I21" s="3116">
        <v>0.27899999999999997</v>
      </c>
      <c r="J21" s="3134">
        <v>0.24600000000000002</v>
      </c>
      <c r="K21" s="3152">
        <v>0.20600000000000002</v>
      </c>
      <c r="L21" s="3170">
        <v>0.20399999999999999</v>
      </c>
      <c r="M21" s="3188">
        <v>0.17600000000000002</v>
      </c>
      <c r="N21" s="3206">
        <v>0.183</v>
      </c>
      <c r="O21" s="3224">
        <v>0.17199999999999999</v>
      </c>
      <c r="P21" s="3242">
        <v>0.25</v>
      </c>
      <c r="Q21" s="3260">
        <v>0.24299999999999999</v>
      </c>
      <c r="R21" s="3278">
        <v>0.24399999999999999</v>
      </c>
      <c r="S21" s="3296">
        <v>0.20600000000000002</v>
      </c>
      <c r="T21" s="3314">
        <v>0.16899999999999998</v>
      </c>
      <c r="U21" s="3332">
        <v>0.25700000000000001</v>
      </c>
      <c r="V21" s="3350">
        <v>0.253</v>
      </c>
      <c r="W21" s="3368">
        <v>0.27699999999999997</v>
      </c>
      <c r="X21" s="3386">
        <v>0.26300000000000001</v>
      </c>
      <c r="Y21" s="3404">
        <v>0.222</v>
      </c>
      <c r="Z21" s="3422">
        <v>0.24</v>
      </c>
      <c r="AA21" s="3440">
        <v>0.26500000000000001</v>
      </c>
      <c r="AB21" s="3458">
        <v>0.29399999999999998</v>
      </c>
      <c r="AC21" s="3476">
        <v>0.311</v>
      </c>
      <c r="AD21" s="3494">
        <v>0.29699999999999999</v>
      </c>
      <c r="AE21" s="3512">
        <v>0.26500000000000001</v>
      </c>
      <c r="AF21" s="3530">
        <v>0.23800000000000002</v>
      </c>
      <c r="AG21" s="3548">
        <v>0.222</v>
      </c>
      <c r="AH21" s="3566">
        <v>0.24600000000000002</v>
      </c>
      <c r="AI21" s="3584">
        <v>0.34299999999999997</v>
      </c>
      <c r="AJ21" s="3602">
        <v>0.23600000000000002</v>
      </c>
      <c r="AK21" s="3620">
        <v>0.215</v>
      </c>
      <c r="AL21" s="3638">
        <v>0.26899999999999996</v>
      </c>
      <c r="AM21" s="3656">
        <v>0.17199999999999999</v>
      </c>
      <c r="AN21" s="266"/>
      <c r="AO21" s="266"/>
      <c r="AP21" s="266"/>
      <c r="AQ21" s="266"/>
      <c r="AR21" s="266"/>
      <c r="AS21" s="3674">
        <v>0.248</v>
      </c>
      <c r="AT21" s="3692">
        <v>0.23699999999999999</v>
      </c>
      <c r="AU21" s="267"/>
      <c r="AV21" s="7758">
        <f t="shared" ref="AV21:AV30" si="2">AM21/AA21</f>
        <v>0.64905660377358487</v>
      </c>
      <c r="AW21" s="7758">
        <f t="shared" ref="AW21:AW30" si="3">AT21/AS21</f>
        <v>0.95564516129032251</v>
      </c>
    </row>
    <row r="22" spans="1:49" s="265" customFormat="1" ht="15" hidden="1" x14ac:dyDescent="0.25">
      <c r="A22" s="3693" t="s">
        <v>879</v>
      </c>
      <c r="B22" s="3702" t="s">
        <v>33</v>
      </c>
      <c r="C22" s="3711" t="s">
        <v>33</v>
      </c>
      <c r="D22" s="3720" t="s">
        <v>33</v>
      </c>
      <c r="E22" s="3729" t="s">
        <v>33</v>
      </c>
      <c r="F22" s="3738" t="s">
        <v>33</v>
      </c>
      <c r="G22" s="3747" t="s">
        <v>90</v>
      </c>
      <c r="H22" s="3756">
        <v>434</v>
      </c>
      <c r="I22" s="3765">
        <v>211</v>
      </c>
      <c r="J22" s="3774">
        <v>452</v>
      </c>
      <c r="K22" s="3783">
        <v>580</v>
      </c>
      <c r="L22" s="3792">
        <v>470</v>
      </c>
      <c r="M22" s="3801">
        <v>502</v>
      </c>
      <c r="N22" s="3810">
        <v>498</v>
      </c>
      <c r="O22" s="3819">
        <v>488</v>
      </c>
      <c r="P22" s="3828">
        <v>574</v>
      </c>
      <c r="Q22" s="3837">
        <v>464</v>
      </c>
      <c r="R22" s="3846">
        <v>805</v>
      </c>
      <c r="S22" s="3855">
        <v>592</v>
      </c>
      <c r="T22" s="3864">
        <v>205</v>
      </c>
      <c r="U22" s="3873">
        <v>196</v>
      </c>
      <c r="V22" s="3882">
        <v>683</v>
      </c>
      <c r="W22" s="3891">
        <v>545</v>
      </c>
      <c r="X22" s="3900">
        <v>748</v>
      </c>
      <c r="Y22" s="3909">
        <v>1300</v>
      </c>
      <c r="Z22" s="3918">
        <v>926</v>
      </c>
      <c r="AA22" s="3927">
        <v>1052</v>
      </c>
      <c r="AB22" s="3936">
        <v>1267</v>
      </c>
      <c r="AC22" s="3945">
        <v>1186</v>
      </c>
      <c r="AD22" s="3954">
        <v>1312</v>
      </c>
      <c r="AE22" s="3963">
        <v>1497</v>
      </c>
      <c r="AF22" s="3972">
        <v>509</v>
      </c>
      <c r="AG22" s="3981">
        <v>1045</v>
      </c>
      <c r="AH22" s="3990">
        <v>1201</v>
      </c>
      <c r="AI22" s="3999">
        <v>939</v>
      </c>
      <c r="AJ22" s="4008">
        <v>934</v>
      </c>
      <c r="AK22" s="4017">
        <v>1717</v>
      </c>
      <c r="AL22" s="4026">
        <v>1163</v>
      </c>
      <c r="AM22" s="4035">
        <v>1329</v>
      </c>
      <c r="AN22" s="266"/>
      <c r="AO22" s="266"/>
      <c r="AP22" s="266"/>
      <c r="AQ22" s="266"/>
      <c r="AR22" s="266"/>
      <c r="AS22" s="4044">
        <v>5655</v>
      </c>
      <c r="AT22" s="4053">
        <v>8837</v>
      </c>
      <c r="AU22" s="267"/>
      <c r="AV22" s="7759">
        <f t="shared" si="2"/>
        <v>1.2633079847908746</v>
      </c>
      <c r="AW22" s="7759">
        <f t="shared" si="3"/>
        <v>1.5626878868258178</v>
      </c>
    </row>
    <row r="23" spans="1:49" s="265" customFormat="1" ht="15" hidden="1" x14ac:dyDescent="0.25">
      <c r="A23" s="3694" t="s">
        <v>879</v>
      </c>
      <c r="B23" s="3703" t="s">
        <v>33</v>
      </c>
      <c r="C23" s="3712" t="s">
        <v>33</v>
      </c>
      <c r="D23" s="3721" t="s">
        <v>33</v>
      </c>
      <c r="E23" s="3730" t="s">
        <v>33</v>
      </c>
      <c r="F23" s="3739" t="s">
        <v>33</v>
      </c>
      <c r="G23" s="3748" t="s">
        <v>91</v>
      </c>
      <c r="H23" s="3757">
        <v>134</v>
      </c>
      <c r="I23" s="3766">
        <v>56</v>
      </c>
      <c r="J23" s="3775">
        <v>140</v>
      </c>
      <c r="K23" s="3784">
        <v>158</v>
      </c>
      <c r="L23" s="3793">
        <v>152</v>
      </c>
      <c r="M23" s="3802">
        <v>169</v>
      </c>
      <c r="N23" s="3811">
        <v>223</v>
      </c>
      <c r="O23" s="3820">
        <v>147</v>
      </c>
      <c r="P23" s="3829">
        <v>267</v>
      </c>
      <c r="Q23" s="3838">
        <v>190</v>
      </c>
      <c r="R23" s="3847">
        <v>361</v>
      </c>
      <c r="S23" s="3856">
        <v>233</v>
      </c>
      <c r="T23" s="3865">
        <v>65</v>
      </c>
      <c r="U23" s="3874">
        <v>45</v>
      </c>
      <c r="V23" s="3883">
        <v>266</v>
      </c>
      <c r="W23" s="3892">
        <v>249</v>
      </c>
      <c r="X23" s="3901">
        <v>296</v>
      </c>
      <c r="Y23" s="3910">
        <v>557</v>
      </c>
      <c r="Z23" s="3919">
        <v>376</v>
      </c>
      <c r="AA23" s="3928">
        <v>401</v>
      </c>
      <c r="AB23" s="3937">
        <v>541</v>
      </c>
      <c r="AC23" s="3946">
        <v>474</v>
      </c>
      <c r="AD23" s="3955">
        <v>400</v>
      </c>
      <c r="AE23" s="3964">
        <v>745</v>
      </c>
      <c r="AF23" s="3973">
        <v>165</v>
      </c>
      <c r="AG23" s="3982">
        <v>375</v>
      </c>
      <c r="AH23" s="3991">
        <v>603</v>
      </c>
      <c r="AI23" s="4000">
        <v>469</v>
      </c>
      <c r="AJ23" s="4009">
        <v>453</v>
      </c>
      <c r="AK23" s="4018">
        <v>925</v>
      </c>
      <c r="AL23" s="4027">
        <v>528</v>
      </c>
      <c r="AM23" s="4036">
        <v>631</v>
      </c>
      <c r="AN23" s="266"/>
      <c r="AO23" s="266"/>
      <c r="AP23" s="266"/>
      <c r="AQ23" s="266"/>
      <c r="AR23" s="266"/>
      <c r="AS23" s="4045">
        <v>2255</v>
      </c>
      <c r="AT23" s="4054">
        <v>4149</v>
      </c>
      <c r="AU23" s="267"/>
      <c r="AV23" s="7759">
        <f t="shared" si="2"/>
        <v>1.57356608478803</v>
      </c>
      <c r="AW23" s="7759">
        <f t="shared" si="3"/>
        <v>1.8399113082039911</v>
      </c>
    </row>
    <row r="24" spans="1:49" s="265" customFormat="1" ht="15" hidden="1" x14ac:dyDescent="0.25">
      <c r="A24" s="3695" t="s">
        <v>879</v>
      </c>
      <c r="B24" s="3704" t="s">
        <v>33</v>
      </c>
      <c r="C24" s="3713" t="s">
        <v>33</v>
      </c>
      <c r="D24" s="3722" t="s">
        <v>33</v>
      </c>
      <c r="E24" s="3731" t="s">
        <v>33</v>
      </c>
      <c r="F24" s="3740" t="s">
        <v>33</v>
      </c>
      <c r="G24" s="3749" t="s">
        <v>92</v>
      </c>
      <c r="H24" s="3758">
        <v>179</v>
      </c>
      <c r="I24" s="3767">
        <v>76</v>
      </c>
      <c r="J24" s="3776">
        <v>188</v>
      </c>
      <c r="K24" s="3785">
        <v>198</v>
      </c>
      <c r="L24" s="3794">
        <v>190</v>
      </c>
      <c r="M24" s="3803">
        <v>239</v>
      </c>
      <c r="N24" s="3812">
        <v>269</v>
      </c>
      <c r="O24" s="3821">
        <v>207</v>
      </c>
      <c r="P24" s="3830">
        <v>308</v>
      </c>
      <c r="Q24" s="3839">
        <v>220</v>
      </c>
      <c r="R24" s="3848">
        <v>454</v>
      </c>
      <c r="S24" s="3857">
        <v>288</v>
      </c>
      <c r="T24" s="3866">
        <v>81</v>
      </c>
      <c r="U24" s="3875">
        <v>71</v>
      </c>
      <c r="V24" s="3884">
        <v>344</v>
      </c>
      <c r="W24" s="3893">
        <v>298</v>
      </c>
      <c r="X24" s="3902">
        <v>362</v>
      </c>
      <c r="Y24" s="3911">
        <v>680</v>
      </c>
      <c r="Z24" s="3920">
        <v>431</v>
      </c>
      <c r="AA24" s="3929">
        <v>501</v>
      </c>
      <c r="AB24" s="3938">
        <v>651</v>
      </c>
      <c r="AC24" s="3947">
        <v>556</v>
      </c>
      <c r="AD24" s="3956">
        <v>535</v>
      </c>
      <c r="AE24" s="3965">
        <v>827</v>
      </c>
      <c r="AF24" s="3974">
        <v>196</v>
      </c>
      <c r="AG24" s="3983">
        <v>455</v>
      </c>
      <c r="AH24" s="3992">
        <v>652</v>
      </c>
      <c r="AI24" s="4001">
        <v>508</v>
      </c>
      <c r="AJ24" s="4010">
        <v>488</v>
      </c>
      <c r="AK24" s="4019">
        <v>978</v>
      </c>
      <c r="AL24" s="4028">
        <v>565</v>
      </c>
      <c r="AM24" s="4037">
        <v>649</v>
      </c>
      <c r="AN24" s="266"/>
      <c r="AO24" s="266"/>
      <c r="AP24" s="266"/>
      <c r="AQ24" s="266"/>
      <c r="AR24" s="266"/>
      <c r="AS24" s="4046">
        <v>2768</v>
      </c>
      <c r="AT24" s="4055">
        <v>4491</v>
      </c>
      <c r="AU24" s="267"/>
      <c r="AV24" s="7759">
        <f t="shared" si="2"/>
        <v>1.2954091816367266</v>
      </c>
      <c r="AW24" s="7759">
        <f t="shared" si="3"/>
        <v>1.6224710982658959</v>
      </c>
    </row>
    <row r="25" spans="1:49" s="265" customFormat="1" ht="15" hidden="1" x14ac:dyDescent="0.25">
      <c r="A25" s="3696" t="s">
        <v>879</v>
      </c>
      <c r="B25" s="3705" t="s">
        <v>33</v>
      </c>
      <c r="C25" s="3714" t="s">
        <v>33</v>
      </c>
      <c r="D25" s="3723" t="s">
        <v>33</v>
      </c>
      <c r="E25" s="3732" t="s">
        <v>33</v>
      </c>
      <c r="F25" s="3741" t="s">
        <v>33</v>
      </c>
      <c r="G25" s="3750" t="s">
        <v>93</v>
      </c>
      <c r="H25" s="3759">
        <v>111</v>
      </c>
      <c r="I25" s="3768">
        <v>63</v>
      </c>
      <c r="J25" s="3777">
        <v>124</v>
      </c>
      <c r="K25" s="3786">
        <v>137</v>
      </c>
      <c r="L25" s="3795">
        <v>126</v>
      </c>
      <c r="M25" s="3804">
        <v>148</v>
      </c>
      <c r="N25" s="3813">
        <v>176</v>
      </c>
      <c r="O25" s="3822">
        <v>132</v>
      </c>
      <c r="P25" s="3831">
        <v>204</v>
      </c>
      <c r="Q25" s="3840">
        <v>137</v>
      </c>
      <c r="R25" s="3849">
        <v>319</v>
      </c>
      <c r="S25" s="3858">
        <v>169</v>
      </c>
      <c r="T25" s="3867">
        <v>55</v>
      </c>
      <c r="U25" s="3876">
        <v>45</v>
      </c>
      <c r="V25" s="3885">
        <v>224</v>
      </c>
      <c r="W25" s="3894">
        <v>187</v>
      </c>
      <c r="X25" s="3903">
        <v>261</v>
      </c>
      <c r="Y25" s="3912">
        <v>416</v>
      </c>
      <c r="Z25" s="3921">
        <v>301</v>
      </c>
      <c r="AA25" s="3930">
        <v>346</v>
      </c>
      <c r="AB25" s="3939">
        <v>434</v>
      </c>
      <c r="AC25" s="3948">
        <v>394</v>
      </c>
      <c r="AD25" s="3957">
        <v>441</v>
      </c>
      <c r="AE25" s="3966">
        <v>566</v>
      </c>
      <c r="AF25" s="3975">
        <v>166</v>
      </c>
      <c r="AG25" s="3984">
        <v>324</v>
      </c>
      <c r="AH25" s="3993">
        <v>445</v>
      </c>
      <c r="AI25" s="4002">
        <v>448</v>
      </c>
      <c r="AJ25" s="4011">
        <v>400</v>
      </c>
      <c r="AK25" s="4020">
        <v>899</v>
      </c>
      <c r="AL25" s="4029">
        <v>521</v>
      </c>
      <c r="AM25" s="4038">
        <v>544</v>
      </c>
      <c r="AN25" s="266"/>
      <c r="AO25" s="266"/>
      <c r="AP25" s="266"/>
      <c r="AQ25" s="266"/>
      <c r="AR25" s="266"/>
      <c r="AS25" s="4047">
        <v>1835</v>
      </c>
      <c r="AT25" s="4056">
        <v>3747</v>
      </c>
      <c r="AU25" s="267"/>
      <c r="AV25" s="7759">
        <f t="shared" si="2"/>
        <v>1.5722543352601157</v>
      </c>
      <c r="AW25" s="7759">
        <f t="shared" si="3"/>
        <v>2.0419618528610353</v>
      </c>
    </row>
    <row r="26" spans="1:49" s="265" customFormat="1" ht="15" hidden="1" x14ac:dyDescent="0.25">
      <c r="A26" s="3697" t="s">
        <v>879</v>
      </c>
      <c r="B26" s="3706" t="s">
        <v>33</v>
      </c>
      <c r="C26" s="3715" t="s">
        <v>33</v>
      </c>
      <c r="D26" s="3724" t="s">
        <v>33</v>
      </c>
      <c r="E26" s="3733" t="s">
        <v>33</v>
      </c>
      <c r="F26" s="3742" t="s">
        <v>33</v>
      </c>
      <c r="G26" s="3751" t="s">
        <v>94</v>
      </c>
      <c r="H26" s="3760">
        <v>81</v>
      </c>
      <c r="I26" s="3769">
        <v>54</v>
      </c>
      <c r="J26" s="3778">
        <v>100</v>
      </c>
      <c r="K26" s="3787">
        <v>115</v>
      </c>
      <c r="L26" s="3796">
        <v>95</v>
      </c>
      <c r="M26" s="3805">
        <v>107</v>
      </c>
      <c r="N26" s="3814">
        <v>134</v>
      </c>
      <c r="O26" s="3823">
        <v>108</v>
      </c>
      <c r="P26" s="3832">
        <v>176</v>
      </c>
      <c r="Q26" s="3841">
        <v>112</v>
      </c>
      <c r="R26" s="3850">
        <v>231</v>
      </c>
      <c r="S26" s="3859">
        <v>123</v>
      </c>
      <c r="T26" s="3868">
        <v>43</v>
      </c>
      <c r="U26" s="3877">
        <v>36</v>
      </c>
      <c r="V26" s="3886">
        <v>170</v>
      </c>
      <c r="W26" s="3895">
        <v>145</v>
      </c>
      <c r="X26" s="3904">
        <v>196</v>
      </c>
      <c r="Y26" s="3913">
        <v>303</v>
      </c>
      <c r="Z26" s="3922">
        <v>221</v>
      </c>
      <c r="AA26" s="3931">
        <v>272</v>
      </c>
      <c r="AB26" s="3940">
        <v>354</v>
      </c>
      <c r="AC26" s="3949">
        <v>308</v>
      </c>
      <c r="AD26" s="3958">
        <v>327</v>
      </c>
      <c r="AE26" s="3967">
        <v>426</v>
      </c>
      <c r="AF26" s="3976">
        <v>132</v>
      </c>
      <c r="AG26" s="3985">
        <v>242</v>
      </c>
      <c r="AH26" s="3994">
        <v>340</v>
      </c>
      <c r="AI26" s="4003">
        <v>327</v>
      </c>
      <c r="AJ26" s="4012">
        <v>278</v>
      </c>
      <c r="AK26" s="4021">
        <v>538</v>
      </c>
      <c r="AL26" s="4030">
        <v>343</v>
      </c>
      <c r="AM26" s="4039">
        <v>299</v>
      </c>
      <c r="AN26" s="266"/>
      <c r="AO26" s="266"/>
      <c r="AP26" s="266"/>
      <c r="AQ26" s="266"/>
      <c r="AR26" s="266"/>
      <c r="AS26" s="4048">
        <v>1386</v>
      </c>
      <c r="AT26" s="4057">
        <v>2499</v>
      </c>
      <c r="AU26" s="267"/>
      <c r="AV26" s="7759">
        <f t="shared" si="2"/>
        <v>1.099264705882353</v>
      </c>
      <c r="AW26" s="7759">
        <f t="shared" si="3"/>
        <v>1.803030303030303</v>
      </c>
    </row>
    <row r="27" spans="1:49" s="265" customFormat="1" ht="15" hidden="1" x14ac:dyDescent="0.25">
      <c r="A27" s="3698" t="s">
        <v>879</v>
      </c>
      <c r="B27" s="3707" t="s">
        <v>33</v>
      </c>
      <c r="C27" s="3716" t="s">
        <v>33</v>
      </c>
      <c r="D27" s="3725" t="s">
        <v>33</v>
      </c>
      <c r="E27" s="3734" t="s">
        <v>33</v>
      </c>
      <c r="F27" s="3743" t="s">
        <v>33</v>
      </c>
      <c r="G27" s="3752" t="s">
        <v>95</v>
      </c>
      <c r="H27" s="3761">
        <v>0.309</v>
      </c>
      <c r="I27" s="3770">
        <v>0.26500000000000001</v>
      </c>
      <c r="J27" s="3779">
        <v>0.31</v>
      </c>
      <c r="K27" s="3788">
        <v>0.27200000000000002</v>
      </c>
      <c r="L27" s="3797">
        <v>0.32299999999999995</v>
      </c>
      <c r="M27" s="3806">
        <v>0.33700000000000002</v>
      </c>
      <c r="N27" s="3815">
        <v>0.44799999999999995</v>
      </c>
      <c r="O27" s="3824">
        <v>0.30099999999999999</v>
      </c>
      <c r="P27" s="3833">
        <v>0.46500000000000002</v>
      </c>
      <c r="Q27" s="3842">
        <v>0.40899999999999997</v>
      </c>
      <c r="R27" s="3851">
        <v>0.44799999999999995</v>
      </c>
      <c r="S27" s="3860">
        <v>0.39399999999999996</v>
      </c>
      <c r="T27" s="3869">
        <v>0.317</v>
      </c>
      <c r="U27" s="3878">
        <v>0.23</v>
      </c>
      <c r="V27" s="3887">
        <v>0.38900000000000001</v>
      </c>
      <c r="W27" s="3896">
        <v>0.45700000000000002</v>
      </c>
      <c r="X27" s="3905">
        <v>0.39600000000000002</v>
      </c>
      <c r="Y27" s="3914">
        <v>0.42799999999999999</v>
      </c>
      <c r="Z27" s="3923">
        <v>0.40600000000000003</v>
      </c>
      <c r="AA27" s="3932">
        <v>0.38100000000000001</v>
      </c>
      <c r="AB27" s="3941">
        <v>0.42700000000000005</v>
      </c>
      <c r="AC27" s="3950">
        <v>0.4</v>
      </c>
      <c r="AD27" s="3959">
        <v>0.30499999999999999</v>
      </c>
      <c r="AE27" s="3968">
        <v>0.498</v>
      </c>
      <c r="AF27" s="3977">
        <v>0.32400000000000001</v>
      </c>
      <c r="AG27" s="3986">
        <v>0.35899999999999999</v>
      </c>
      <c r="AH27" s="3995">
        <v>0.502</v>
      </c>
      <c r="AI27" s="4004">
        <v>0.499</v>
      </c>
      <c r="AJ27" s="4013">
        <v>0.48499999999999999</v>
      </c>
      <c r="AK27" s="4022">
        <v>0.53900000000000003</v>
      </c>
      <c r="AL27" s="4031">
        <v>0.45399999999999996</v>
      </c>
      <c r="AM27" s="4040">
        <v>0.47499999999999998</v>
      </c>
      <c r="AN27" s="266"/>
      <c r="AO27" s="266"/>
      <c r="AP27" s="266"/>
      <c r="AQ27" s="266"/>
      <c r="AR27" s="266"/>
      <c r="AS27" s="4049">
        <v>0.39899999999999997</v>
      </c>
      <c r="AT27" s="4058">
        <v>0.47</v>
      </c>
      <c r="AU27" s="267"/>
      <c r="AV27" s="7759">
        <f t="shared" si="2"/>
        <v>1.2467191601049867</v>
      </c>
      <c r="AW27" s="7759">
        <f t="shared" si="3"/>
        <v>1.1779448621553885</v>
      </c>
    </row>
    <row r="28" spans="1:49" s="265" customFormat="1" ht="15" hidden="1" x14ac:dyDescent="0.25">
      <c r="A28" s="3699" t="s">
        <v>879</v>
      </c>
      <c r="B28" s="3708" t="s">
        <v>33</v>
      </c>
      <c r="C28" s="3717" t="s">
        <v>33</v>
      </c>
      <c r="D28" s="3726" t="s">
        <v>33</v>
      </c>
      <c r="E28" s="3735" t="s">
        <v>33</v>
      </c>
      <c r="F28" s="3744" t="s">
        <v>33</v>
      </c>
      <c r="G28" s="3753" t="s">
        <v>96</v>
      </c>
      <c r="H28" s="3762">
        <v>0.41200000000000003</v>
      </c>
      <c r="I28" s="3771">
        <v>0.36</v>
      </c>
      <c r="J28" s="3780">
        <v>0.41600000000000004</v>
      </c>
      <c r="K28" s="3789">
        <v>0.34100000000000003</v>
      </c>
      <c r="L28" s="3798">
        <v>0.40399999999999997</v>
      </c>
      <c r="M28" s="3807">
        <v>0.47600000000000003</v>
      </c>
      <c r="N28" s="3816">
        <v>0.54</v>
      </c>
      <c r="O28" s="3825">
        <v>0.42399999999999999</v>
      </c>
      <c r="P28" s="3834">
        <v>0.53700000000000003</v>
      </c>
      <c r="Q28" s="3843">
        <v>0.47399999999999998</v>
      </c>
      <c r="R28" s="3852">
        <v>0.56399999999999995</v>
      </c>
      <c r="S28" s="3861">
        <v>0.48599999999999999</v>
      </c>
      <c r="T28" s="3870">
        <v>0.39500000000000002</v>
      </c>
      <c r="U28" s="3879">
        <v>0.36200000000000004</v>
      </c>
      <c r="V28" s="3888">
        <v>0.504</v>
      </c>
      <c r="W28" s="3897">
        <v>0.54700000000000004</v>
      </c>
      <c r="X28" s="3906">
        <v>0.48399999999999999</v>
      </c>
      <c r="Y28" s="3915">
        <v>0.52300000000000002</v>
      </c>
      <c r="Z28" s="3924">
        <v>0.46500000000000002</v>
      </c>
      <c r="AA28" s="3933">
        <v>0.47600000000000003</v>
      </c>
      <c r="AB28" s="3942">
        <v>0.51400000000000001</v>
      </c>
      <c r="AC28" s="3951">
        <v>0.46899999999999997</v>
      </c>
      <c r="AD28" s="3960">
        <v>0.40799999999999997</v>
      </c>
      <c r="AE28" s="3969">
        <v>0.55200000000000005</v>
      </c>
      <c r="AF28" s="3978">
        <v>0.38500000000000001</v>
      </c>
      <c r="AG28" s="3987">
        <v>0.435</v>
      </c>
      <c r="AH28" s="3996">
        <v>0.54299999999999993</v>
      </c>
      <c r="AI28" s="4005">
        <v>0.54100000000000004</v>
      </c>
      <c r="AJ28" s="4014">
        <v>0.52200000000000002</v>
      </c>
      <c r="AK28" s="4023">
        <v>0.56999999999999995</v>
      </c>
      <c r="AL28" s="4032">
        <v>0.48599999999999999</v>
      </c>
      <c r="AM28" s="4041">
        <v>0.48799999999999999</v>
      </c>
      <c r="AN28" s="266"/>
      <c r="AO28" s="266"/>
      <c r="AP28" s="266"/>
      <c r="AQ28" s="266"/>
      <c r="AR28" s="266"/>
      <c r="AS28" s="4050">
        <v>0.48899999999999999</v>
      </c>
      <c r="AT28" s="4059">
        <v>0.50800000000000001</v>
      </c>
      <c r="AU28" s="267"/>
      <c r="AV28" s="7759">
        <f t="shared" si="2"/>
        <v>1.0252100840336134</v>
      </c>
      <c r="AW28" s="7759">
        <f t="shared" si="3"/>
        <v>1.0388548057259714</v>
      </c>
    </row>
    <row r="29" spans="1:49" s="265" customFormat="1" ht="15" hidden="1" x14ac:dyDescent="0.25">
      <c r="A29" s="3700" t="s">
        <v>879</v>
      </c>
      <c r="B29" s="3709" t="s">
        <v>33</v>
      </c>
      <c r="C29" s="3718" t="s">
        <v>33</v>
      </c>
      <c r="D29" s="3727" t="s">
        <v>33</v>
      </c>
      <c r="E29" s="3736" t="s">
        <v>33</v>
      </c>
      <c r="F29" s="3745" t="s">
        <v>33</v>
      </c>
      <c r="G29" s="3754" t="s">
        <v>97</v>
      </c>
      <c r="H29" s="3763">
        <v>0.25600000000000001</v>
      </c>
      <c r="I29" s="3772">
        <v>0.29899999999999999</v>
      </c>
      <c r="J29" s="3781">
        <v>0.27399999999999997</v>
      </c>
      <c r="K29" s="3790">
        <v>0.23600000000000002</v>
      </c>
      <c r="L29" s="3799">
        <v>0.26800000000000002</v>
      </c>
      <c r="M29" s="3808">
        <v>0.29499999999999998</v>
      </c>
      <c r="N29" s="3817">
        <v>0.35299999999999998</v>
      </c>
      <c r="O29" s="3826">
        <v>0.27</v>
      </c>
      <c r="P29" s="3835">
        <v>0.35499999999999998</v>
      </c>
      <c r="Q29" s="3844">
        <v>0.29499999999999998</v>
      </c>
      <c r="R29" s="3853">
        <v>0.39600000000000002</v>
      </c>
      <c r="S29" s="3862">
        <v>0.28499999999999998</v>
      </c>
      <c r="T29" s="3871">
        <v>0.26800000000000002</v>
      </c>
      <c r="U29" s="3880">
        <v>0.23</v>
      </c>
      <c r="V29" s="3889">
        <v>0.32799999999999996</v>
      </c>
      <c r="W29" s="3898">
        <v>0.34299999999999997</v>
      </c>
      <c r="X29" s="3907">
        <v>0.34899999999999998</v>
      </c>
      <c r="Y29" s="3916">
        <v>0.32</v>
      </c>
      <c r="Z29" s="3925">
        <v>0.32500000000000001</v>
      </c>
      <c r="AA29" s="3934">
        <v>0.32899999999999996</v>
      </c>
      <c r="AB29" s="3943">
        <v>0.34299999999999997</v>
      </c>
      <c r="AC29" s="3952">
        <v>0.33200000000000002</v>
      </c>
      <c r="AD29" s="3961">
        <v>0.33600000000000002</v>
      </c>
      <c r="AE29" s="3970">
        <v>0.37799999999999995</v>
      </c>
      <c r="AF29" s="3979">
        <v>0.32600000000000001</v>
      </c>
      <c r="AG29" s="3988">
        <v>0.31</v>
      </c>
      <c r="AH29" s="3997">
        <v>0.371</v>
      </c>
      <c r="AI29" s="4006">
        <v>0.47700000000000004</v>
      </c>
      <c r="AJ29" s="4015">
        <v>0.42799999999999999</v>
      </c>
      <c r="AK29" s="4024">
        <v>0.52400000000000002</v>
      </c>
      <c r="AL29" s="4033">
        <v>0.44799999999999995</v>
      </c>
      <c r="AM29" s="4042">
        <v>0.40899999999999997</v>
      </c>
      <c r="AN29" s="266"/>
      <c r="AO29" s="266"/>
      <c r="AP29" s="266"/>
      <c r="AQ29" s="266"/>
      <c r="AR29" s="266"/>
      <c r="AS29" s="4051">
        <v>0.32400000000000001</v>
      </c>
      <c r="AT29" s="4060">
        <v>0.42399999999999999</v>
      </c>
      <c r="AU29" s="267"/>
      <c r="AV29" s="7759">
        <f t="shared" si="2"/>
        <v>1.243161094224924</v>
      </c>
      <c r="AW29" s="7759">
        <f t="shared" si="3"/>
        <v>1.3086419753086418</v>
      </c>
    </row>
    <row r="30" spans="1:49" s="265" customFormat="1" ht="15" hidden="1" x14ac:dyDescent="0.25">
      <c r="A30" s="3701" t="s">
        <v>879</v>
      </c>
      <c r="B30" s="3710" t="s">
        <v>33</v>
      </c>
      <c r="C30" s="3719" t="s">
        <v>33</v>
      </c>
      <c r="D30" s="3728" t="s">
        <v>33</v>
      </c>
      <c r="E30" s="3737" t="s">
        <v>33</v>
      </c>
      <c r="F30" s="3746" t="s">
        <v>33</v>
      </c>
      <c r="G30" s="3755" t="s">
        <v>98</v>
      </c>
      <c r="H30" s="3764">
        <v>0.187</v>
      </c>
      <c r="I30" s="3773">
        <v>0.25600000000000001</v>
      </c>
      <c r="J30" s="3782">
        <v>0.221</v>
      </c>
      <c r="K30" s="3791">
        <v>0.19800000000000001</v>
      </c>
      <c r="L30" s="3800">
        <v>0.20199999999999999</v>
      </c>
      <c r="M30" s="3809">
        <v>0.21299999999999999</v>
      </c>
      <c r="N30" s="3818">
        <v>0.26899999999999996</v>
      </c>
      <c r="O30" s="3827">
        <v>0.221</v>
      </c>
      <c r="P30" s="3836">
        <v>0.307</v>
      </c>
      <c r="Q30" s="3845">
        <v>0.24100000000000002</v>
      </c>
      <c r="R30" s="3854">
        <v>0.28699999999999998</v>
      </c>
      <c r="S30" s="3863">
        <v>0.20800000000000002</v>
      </c>
      <c r="T30" s="3872">
        <v>0.21</v>
      </c>
      <c r="U30" s="3881">
        <v>0.184</v>
      </c>
      <c r="V30" s="3890">
        <v>0.249</v>
      </c>
      <c r="W30" s="3899">
        <v>0.26600000000000001</v>
      </c>
      <c r="X30" s="3908">
        <v>0.26200000000000001</v>
      </c>
      <c r="Y30" s="3917">
        <v>0.23300000000000001</v>
      </c>
      <c r="Z30" s="3926">
        <v>0.23899999999999999</v>
      </c>
      <c r="AA30" s="3935">
        <v>0.25900000000000001</v>
      </c>
      <c r="AB30" s="3944">
        <v>0.27899999999999997</v>
      </c>
      <c r="AC30" s="3953">
        <v>0.26</v>
      </c>
      <c r="AD30" s="3962">
        <v>0.249</v>
      </c>
      <c r="AE30" s="3971">
        <v>0.28499999999999998</v>
      </c>
      <c r="AF30" s="3980">
        <v>0.25900000000000001</v>
      </c>
      <c r="AG30" s="3989">
        <v>0.23199999999999998</v>
      </c>
      <c r="AH30" s="3998">
        <v>0.28300000000000003</v>
      </c>
      <c r="AI30" s="4007">
        <v>0.34799999999999998</v>
      </c>
      <c r="AJ30" s="4016">
        <v>0.29799999999999999</v>
      </c>
      <c r="AK30" s="4025">
        <v>0.313</v>
      </c>
      <c r="AL30" s="4034">
        <v>0.29499999999999998</v>
      </c>
      <c r="AM30" s="4043">
        <v>0.22500000000000001</v>
      </c>
      <c r="AN30" s="266"/>
      <c r="AO30" s="266"/>
      <c r="AP30" s="266"/>
      <c r="AQ30" s="266"/>
      <c r="AR30" s="266"/>
      <c r="AS30" s="4052">
        <v>0.245</v>
      </c>
      <c r="AT30" s="4061">
        <v>0.28300000000000003</v>
      </c>
      <c r="AU30" s="267"/>
      <c r="AV30" s="7759">
        <f t="shared" si="2"/>
        <v>0.86872586872586877</v>
      </c>
      <c r="AW30" s="7759">
        <f t="shared" si="3"/>
        <v>1.1551020408163266</v>
      </c>
    </row>
    <row r="31" spans="1:49" s="265" customFormat="1" x14ac:dyDescent="0.2"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7"/>
      <c r="AT31" s="267"/>
      <c r="AU31" s="267"/>
      <c r="AV31" s="267"/>
      <c r="AW31" s="267"/>
    </row>
    <row r="32" spans="1:49" s="265" customFormat="1" x14ac:dyDescent="0.2"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7"/>
      <c r="AT32" s="267"/>
      <c r="AU32" s="267"/>
      <c r="AV32" s="267"/>
      <c r="AW32" s="267"/>
    </row>
    <row r="33" spans="12:49" s="265" customFormat="1" x14ac:dyDescent="0.2"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7"/>
      <c r="AT33" s="267"/>
      <c r="AU33" s="267"/>
      <c r="AV33" s="267"/>
      <c r="AW33" s="267"/>
    </row>
    <row r="34" spans="12:49" s="265" customFormat="1" x14ac:dyDescent="0.2"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  <c r="AT34" s="267"/>
      <c r="AU34" s="267"/>
      <c r="AV34" s="267"/>
      <c r="AW34" s="267"/>
    </row>
    <row r="35" spans="12:49" s="265" customFormat="1" x14ac:dyDescent="0.2"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7"/>
      <c r="AT35" s="267"/>
      <c r="AU35" s="267"/>
      <c r="AV35" s="267"/>
      <c r="AW35" s="267"/>
    </row>
    <row r="36" spans="12:49" s="265" customFormat="1" x14ac:dyDescent="0.2"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7"/>
      <c r="AT36" s="267"/>
      <c r="AU36" s="267"/>
      <c r="AV36" s="267"/>
      <c r="AW36" s="267"/>
    </row>
    <row r="37" spans="12:49" s="265" customFormat="1" x14ac:dyDescent="0.2"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7"/>
      <c r="AT37" s="267"/>
      <c r="AU37" s="267"/>
      <c r="AV37" s="267"/>
      <c r="AW37" s="267"/>
    </row>
    <row r="38" spans="12:49" s="265" customFormat="1" x14ac:dyDescent="0.2"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7"/>
      <c r="AT38" s="267"/>
      <c r="AU38" s="267"/>
      <c r="AV38" s="267"/>
      <c r="AW38" s="267"/>
    </row>
    <row r="39" spans="12:49" s="265" customFormat="1" x14ac:dyDescent="0.2"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7"/>
      <c r="AT39" s="267"/>
      <c r="AU39" s="267"/>
      <c r="AV39" s="267"/>
      <c r="AW39" s="267"/>
    </row>
    <row r="40" spans="12:49" s="265" customFormat="1" x14ac:dyDescent="0.2"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7"/>
      <c r="AT40" s="267"/>
      <c r="AU40" s="267"/>
      <c r="AV40" s="267"/>
      <c r="AW40" s="267"/>
    </row>
    <row r="41" spans="12:49" s="265" customFormat="1" x14ac:dyDescent="0.2"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7"/>
      <c r="AT41" s="267"/>
      <c r="AU41" s="267"/>
      <c r="AV41" s="267"/>
      <c r="AW41" s="267"/>
    </row>
    <row r="42" spans="12:49" s="265" customFormat="1" x14ac:dyDescent="0.2"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7"/>
      <c r="AT42" s="267"/>
      <c r="AU42" s="267"/>
      <c r="AV42" s="267"/>
      <c r="AW42" s="267"/>
    </row>
    <row r="43" spans="12:49" s="265" customFormat="1" x14ac:dyDescent="0.2"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  <c r="AT43" s="267"/>
      <c r="AU43" s="267"/>
      <c r="AV43" s="267"/>
      <c r="AW43" s="267"/>
    </row>
    <row r="44" spans="12:49" s="265" customFormat="1" x14ac:dyDescent="0.2"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  <c r="AT44" s="267"/>
      <c r="AU44" s="267"/>
      <c r="AV44" s="267"/>
      <c r="AW44" s="267"/>
    </row>
    <row r="45" spans="12:49" s="265" customFormat="1" x14ac:dyDescent="0.2"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7"/>
      <c r="AT45" s="267"/>
      <c r="AU45" s="267"/>
      <c r="AV45" s="267"/>
      <c r="AW45" s="267"/>
    </row>
    <row r="46" spans="12:49" s="265" customFormat="1" x14ac:dyDescent="0.2"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7"/>
      <c r="AT46" s="267"/>
      <c r="AU46" s="267"/>
      <c r="AV46" s="267"/>
      <c r="AW46" s="267"/>
    </row>
    <row r="47" spans="12:49" s="265" customFormat="1" x14ac:dyDescent="0.2"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7"/>
      <c r="AT47" s="267"/>
      <c r="AU47" s="267"/>
      <c r="AV47" s="267"/>
      <c r="AW47" s="267"/>
    </row>
    <row r="48" spans="12:49" s="265" customFormat="1" x14ac:dyDescent="0.2"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7"/>
      <c r="AT48" s="267"/>
      <c r="AU48" s="267"/>
      <c r="AV48" s="267"/>
      <c r="AW48" s="267"/>
    </row>
    <row r="49" spans="12:49" s="265" customFormat="1" x14ac:dyDescent="0.2"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7"/>
      <c r="AT49" s="267"/>
      <c r="AU49" s="267"/>
      <c r="AV49" s="267"/>
      <c r="AW49" s="267"/>
    </row>
    <row r="50" spans="12:49" s="265" customFormat="1" x14ac:dyDescent="0.2"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7"/>
      <c r="AT50" s="267"/>
      <c r="AU50" s="267"/>
      <c r="AV50" s="267"/>
      <c r="AW50" s="267"/>
    </row>
    <row r="51" spans="12:49" s="265" customFormat="1" x14ac:dyDescent="0.2"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7"/>
      <c r="AT51" s="267"/>
      <c r="AU51" s="267"/>
      <c r="AV51" s="267"/>
      <c r="AW51" s="267"/>
    </row>
    <row r="52" spans="12:49" s="265" customFormat="1" x14ac:dyDescent="0.2"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7"/>
      <c r="AT52" s="267"/>
      <c r="AU52" s="267"/>
      <c r="AV52" s="267"/>
      <c r="AW52" s="267"/>
    </row>
    <row r="53" spans="12:49" s="265" customFormat="1" x14ac:dyDescent="0.2"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7"/>
      <c r="AT53" s="267"/>
      <c r="AU53" s="267"/>
      <c r="AV53" s="267"/>
      <c r="AW53" s="267"/>
    </row>
    <row r="54" spans="12:49" s="265" customFormat="1" x14ac:dyDescent="0.2"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7"/>
      <c r="AT54" s="267"/>
      <c r="AU54" s="267"/>
      <c r="AV54" s="267"/>
      <c r="AW54" s="267"/>
    </row>
    <row r="55" spans="12:49" s="265" customFormat="1" x14ac:dyDescent="0.2"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7"/>
      <c r="AT55" s="267"/>
      <c r="AU55" s="267"/>
      <c r="AV55" s="267"/>
      <c r="AW55" s="267"/>
    </row>
    <row r="56" spans="12:49" s="265" customFormat="1" x14ac:dyDescent="0.2"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7"/>
      <c r="AT56" s="267"/>
      <c r="AU56" s="267"/>
      <c r="AV56" s="267"/>
      <c r="AW56" s="267"/>
    </row>
    <row r="57" spans="12:49" s="265" customFormat="1" x14ac:dyDescent="0.2"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7"/>
      <c r="AT57" s="267"/>
      <c r="AU57" s="267"/>
      <c r="AV57" s="267"/>
      <c r="AW57" s="267"/>
    </row>
    <row r="58" spans="12:49" s="265" customFormat="1" x14ac:dyDescent="0.2"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7"/>
      <c r="AT58" s="267"/>
      <c r="AU58" s="267"/>
      <c r="AV58" s="267"/>
      <c r="AW58" s="267"/>
    </row>
    <row r="59" spans="12:49" s="265" customFormat="1" x14ac:dyDescent="0.2"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7"/>
      <c r="AT59" s="267"/>
      <c r="AU59" s="267"/>
      <c r="AV59" s="267"/>
      <c r="AW59" s="267"/>
    </row>
    <row r="60" spans="12:49" s="265" customFormat="1" x14ac:dyDescent="0.2"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7"/>
      <c r="AT60" s="267"/>
      <c r="AU60" s="267"/>
      <c r="AV60" s="267"/>
      <c r="AW60" s="267"/>
    </row>
    <row r="61" spans="12:49" s="265" customFormat="1" x14ac:dyDescent="0.2"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7"/>
      <c r="AT61" s="267"/>
      <c r="AU61" s="267"/>
      <c r="AV61" s="267"/>
      <c r="AW61" s="267"/>
    </row>
    <row r="62" spans="12:49" s="265" customFormat="1" x14ac:dyDescent="0.2"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7"/>
      <c r="AT62" s="267"/>
      <c r="AU62" s="267"/>
      <c r="AV62" s="267"/>
      <c r="AW62" s="267"/>
    </row>
    <row r="63" spans="12:49" s="265" customFormat="1" x14ac:dyDescent="0.2"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7"/>
      <c r="AT63" s="267"/>
      <c r="AU63" s="267"/>
      <c r="AV63" s="267"/>
      <c r="AW63" s="267"/>
    </row>
    <row r="64" spans="12:49" s="265" customFormat="1" x14ac:dyDescent="0.2"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7"/>
      <c r="AT64" s="267"/>
      <c r="AU64" s="267"/>
      <c r="AV64" s="267"/>
      <c r="AW64" s="267"/>
    </row>
    <row r="65" spans="12:49" s="265" customFormat="1" x14ac:dyDescent="0.2"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7"/>
      <c r="AT65" s="267"/>
      <c r="AU65" s="267"/>
      <c r="AV65" s="267"/>
      <c r="AW65" s="267"/>
    </row>
    <row r="66" spans="12:49" s="265" customFormat="1" x14ac:dyDescent="0.2"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7"/>
      <c r="AT66" s="267"/>
      <c r="AU66" s="267"/>
      <c r="AV66" s="267"/>
      <c r="AW66" s="267"/>
    </row>
    <row r="67" spans="12:49" s="265" customFormat="1" x14ac:dyDescent="0.2"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7"/>
      <c r="AT67" s="267"/>
      <c r="AU67" s="267"/>
      <c r="AV67" s="267"/>
      <c r="AW67" s="267"/>
    </row>
    <row r="68" spans="12:49" s="265" customFormat="1" x14ac:dyDescent="0.2"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7"/>
      <c r="AT68" s="267"/>
      <c r="AU68" s="267"/>
      <c r="AV68" s="267"/>
      <c r="AW68" s="267"/>
    </row>
    <row r="69" spans="12:49" s="265" customFormat="1" x14ac:dyDescent="0.2"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7"/>
      <c r="AT69" s="267"/>
      <c r="AU69" s="267"/>
      <c r="AV69" s="267"/>
      <c r="AW69" s="267"/>
    </row>
    <row r="70" spans="12:49" s="265" customFormat="1" x14ac:dyDescent="0.2"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7"/>
      <c r="AT70" s="267"/>
      <c r="AU70" s="267"/>
      <c r="AV70" s="267"/>
      <c r="AW70" s="267"/>
    </row>
    <row r="71" spans="12:49" s="265" customFormat="1" x14ac:dyDescent="0.2"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7"/>
      <c r="AT71" s="267"/>
      <c r="AU71" s="267"/>
      <c r="AV71" s="267"/>
      <c r="AW71" s="267"/>
    </row>
    <row r="72" spans="12:49" s="265" customFormat="1" x14ac:dyDescent="0.2"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7"/>
      <c r="AT72" s="267"/>
      <c r="AU72" s="267"/>
      <c r="AV72" s="267"/>
      <c r="AW72" s="267"/>
    </row>
    <row r="73" spans="12:49" s="265" customFormat="1" x14ac:dyDescent="0.2"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7"/>
      <c r="AT73" s="267"/>
      <c r="AU73" s="267"/>
      <c r="AV73" s="267"/>
      <c r="AW73" s="267"/>
    </row>
    <row r="74" spans="12:49" s="265" customFormat="1" x14ac:dyDescent="0.2"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7"/>
      <c r="AT74" s="267"/>
      <c r="AU74" s="267"/>
      <c r="AV74" s="267"/>
      <c r="AW74" s="267"/>
    </row>
    <row r="75" spans="12:49" s="265" customFormat="1" x14ac:dyDescent="0.2"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7"/>
      <c r="AT75" s="267"/>
      <c r="AU75" s="267"/>
      <c r="AV75" s="267"/>
      <c r="AW75" s="267"/>
    </row>
    <row r="76" spans="12:49" x14ac:dyDescent="0.2"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4"/>
      <c r="AT76" s="264"/>
      <c r="AU76" s="264"/>
      <c r="AV76" s="264"/>
      <c r="AW76" s="264"/>
    </row>
    <row r="77" spans="12:49" x14ac:dyDescent="0.2"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4"/>
      <c r="AT77" s="264"/>
      <c r="AU77" s="264"/>
      <c r="AV77" s="264"/>
      <c r="AW77" s="264"/>
    </row>
    <row r="78" spans="12:49" x14ac:dyDescent="0.2"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4"/>
      <c r="AT78" s="264"/>
      <c r="AU78" s="264"/>
      <c r="AV78" s="264"/>
      <c r="AW78" s="264"/>
    </row>
    <row r="79" spans="12:49" x14ac:dyDescent="0.2"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4"/>
      <c r="AT79" s="264"/>
      <c r="AU79" s="264"/>
      <c r="AV79" s="264"/>
      <c r="AW79" s="264"/>
    </row>
    <row r="80" spans="12:49" x14ac:dyDescent="0.2"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4"/>
      <c r="AT80" s="264"/>
      <c r="AU80" s="264"/>
      <c r="AV80" s="264"/>
      <c r="AW80" s="264"/>
    </row>
    <row r="81" spans="12:49" x14ac:dyDescent="0.2"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4"/>
      <c r="AT81" s="264"/>
      <c r="AU81" s="264"/>
      <c r="AV81" s="264"/>
      <c r="AW81" s="264"/>
    </row>
    <row r="82" spans="12:49" x14ac:dyDescent="0.2"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4"/>
      <c r="AT82" s="264"/>
      <c r="AU82" s="264"/>
      <c r="AV82" s="264"/>
      <c r="AW82" s="264"/>
    </row>
    <row r="83" spans="12:49" x14ac:dyDescent="0.2"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4"/>
      <c r="AT83" s="264"/>
      <c r="AU83" s="264"/>
      <c r="AV83" s="264"/>
      <c r="AW83" s="264"/>
    </row>
    <row r="84" spans="12:49" x14ac:dyDescent="0.2"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4"/>
      <c r="AT84" s="264"/>
      <c r="AU84" s="264"/>
      <c r="AV84" s="264"/>
      <c r="AW84" s="264"/>
    </row>
    <row r="85" spans="12:49" x14ac:dyDescent="0.2"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4"/>
      <c r="AT85" s="264"/>
      <c r="AU85" s="264"/>
      <c r="AV85" s="264"/>
      <c r="AW85" s="264"/>
    </row>
    <row r="86" spans="12:49" x14ac:dyDescent="0.2"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4"/>
      <c r="AT86" s="264"/>
      <c r="AU86" s="264"/>
      <c r="AV86" s="264"/>
      <c r="AW86" s="264"/>
    </row>
    <row r="87" spans="12:49" x14ac:dyDescent="0.2"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4"/>
      <c r="AT87" s="264"/>
      <c r="AU87" s="264"/>
      <c r="AV87" s="264"/>
      <c r="AW87" s="264"/>
    </row>
    <row r="88" spans="12:49" x14ac:dyDescent="0.2"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4"/>
      <c r="AT88" s="264"/>
      <c r="AU88" s="264"/>
      <c r="AV88" s="264"/>
      <c r="AW88" s="264"/>
    </row>
    <row r="89" spans="12:49" x14ac:dyDescent="0.2"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4"/>
      <c r="AT89" s="264"/>
      <c r="AU89" s="264"/>
      <c r="AV89" s="264"/>
      <c r="AW89" s="264"/>
    </row>
    <row r="90" spans="12:49" x14ac:dyDescent="0.2"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/>
      <c r="AT90" s="264"/>
      <c r="AU90" s="264"/>
      <c r="AV90" s="264"/>
      <c r="AW90" s="264"/>
    </row>
    <row r="91" spans="12:49" x14ac:dyDescent="0.2"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4"/>
      <c r="AT91" s="264"/>
      <c r="AU91" s="264"/>
      <c r="AV91" s="264"/>
      <c r="AW91" s="264"/>
    </row>
    <row r="92" spans="12:49" x14ac:dyDescent="0.2"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4"/>
      <c r="AT92" s="264"/>
      <c r="AU92" s="264"/>
      <c r="AV92" s="264"/>
      <c r="AW92" s="264"/>
    </row>
    <row r="93" spans="12:49" x14ac:dyDescent="0.2"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4"/>
      <c r="AT93" s="264"/>
      <c r="AU93" s="264"/>
      <c r="AV93" s="264"/>
      <c r="AW93" s="264"/>
    </row>
    <row r="94" spans="12:49" x14ac:dyDescent="0.2"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4"/>
      <c r="AT94" s="264"/>
      <c r="AU94" s="264"/>
      <c r="AV94" s="264"/>
      <c r="AW94" s="264"/>
    </row>
    <row r="95" spans="12:49" x14ac:dyDescent="0.2"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4"/>
      <c r="AT95" s="264"/>
      <c r="AU95" s="264"/>
      <c r="AV95" s="264"/>
      <c r="AW95" s="264"/>
    </row>
    <row r="96" spans="12:49" x14ac:dyDescent="0.2"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4"/>
      <c r="AT96" s="264"/>
      <c r="AU96" s="264"/>
      <c r="AV96" s="264"/>
      <c r="AW96" s="264"/>
    </row>
    <row r="97" spans="12:49" x14ac:dyDescent="0.2"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4"/>
      <c r="AT97" s="264"/>
      <c r="AU97" s="264"/>
      <c r="AV97" s="264"/>
      <c r="AW97" s="264"/>
    </row>
    <row r="98" spans="12:49" x14ac:dyDescent="0.2"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4"/>
      <c r="AT98" s="264"/>
      <c r="AU98" s="264"/>
      <c r="AV98" s="264"/>
      <c r="AW98" s="264"/>
    </row>
    <row r="99" spans="12:49" x14ac:dyDescent="0.2"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4"/>
      <c r="AT99" s="264"/>
      <c r="AU99" s="264"/>
      <c r="AV99" s="264"/>
      <c r="AW99" s="264"/>
    </row>
    <row r="100" spans="12:49" x14ac:dyDescent="0.2"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4"/>
      <c r="AT100" s="264"/>
      <c r="AU100" s="264"/>
      <c r="AV100" s="264"/>
      <c r="AW100" s="264"/>
    </row>
    <row r="101" spans="12:49" x14ac:dyDescent="0.2"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4"/>
      <c r="AT101" s="264"/>
      <c r="AU101" s="264"/>
      <c r="AV101" s="264"/>
      <c r="AW101" s="264"/>
    </row>
    <row r="102" spans="12:49" x14ac:dyDescent="0.2"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4"/>
      <c r="AT102" s="264"/>
      <c r="AU102" s="264"/>
      <c r="AV102" s="264"/>
      <c r="AW102" s="264"/>
    </row>
    <row r="103" spans="12:49" x14ac:dyDescent="0.2"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4"/>
      <c r="AT103" s="264"/>
      <c r="AU103" s="264"/>
      <c r="AV103" s="264"/>
      <c r="AW103" s="264"/>
    </row>
    <row r="104" spans="12:49" x14ac:dyDescent="0.2"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4"/>
      <c r="AT104" s="264"/>
      <c r="AU104" s="264"/>
      <c r="AV104" s="264"/>
      <c r="AW104" s="264"/>
    </row>
    <row r="105" spans="12:49" x14ac:dyDescent="0.2"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4"/>
      <c r="AT105" s="264"/>
      <c r="AU105" s="264"/>
      <c r="AV105" s="264"/>
      <c r="AW105" s="264"/>
    </row>
    <row r="106" spans="12:49" x14ac:dyDescent="0.2"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4"/>
      <c r="AT106" s="264"/>
      <c r="AU106" s="264"/>
      <c r="AV106" s="264"/>
      <c r="AW106" s="264"/>
    </row>
  </sheetData>
  <autoFilter ref="A3:AW30">
    <filterColumn colId="1">
      <filters>
        <filter val="SOUTH"/>
      </filters>
    </filterColumn>
  </autoFilter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Country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2017-09-11T08:16:35Z</dcterms:modified>
</cp:coreProperties>
</file>