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D:\workspace_excel\GVL\DOMS\Agency Monthly Report\"/>
    </mc:Choice>
  </mc:AlternateContent>
  <bookViews>
    <workbookView xWindow="0" yWindow="0" windowWidth="20490" windowHeight="7905" tabRatio="926" activeTab="1"/>
  </bookViews>
  <sheets>
    <sheet name="Cover" sheetId="3" r:id="rId1"/>
    <sheet name="Country" sheetId="19" r:id="rId2"/>
    <sheet name="North" sheetId="1" r:id="rId3"/>
    <sheet name="South" sheetId="2" r:id="rId4"/>
    <sheet name="Production_AD Structure" sheetId="4" r:id="rId5"/>
    <sheet name="Ending MP_Structure" sheetId="5" r:id="rId6"/>
    <sheet name="Recruitment_Structure" sheetId="6" r:id="rId7"/>
    <sheet name="Recruitment KPI_Structure" sheetId="7" r:id="rId8"/>
    <sheet name="Rookie Metric" sheetId="8" r:id="rId9"/>
    <sheet name="GA" sheetId="9" r:id="rId10"/>
    <sheet name="Rider" sheetId="10" r:id="rId11"/>
    <sheet name="5.0 AG retention" sheetId="14" r:id="rId12"/>
    <sheet name="Product Mix" sheetId="18" r:id="rId13"/>
    <sheet name="BD" sheetId="17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add1">[1]ADD1!$A$2:$B$5</definedName>
    <definedName name="__ADD410">[1]ADD42!$S$5:$W$21</definedName>
    <definedName name="__ADD45">[1]ADD41!$S$5:$W$26</definedName>
    <definedName name="__EAP1">[2]EAP1!$A$9:$B$69</definedName>
    <definedName name="__EEP1">[2]EEP1!$A$4:$V$24</definedName>
    <definedName name="__ENP1">[2]ENP1!$A$7:$AA$72</definedName>
    <definedName name="__ENP41">[1]ENP41!$A$6:$V$71</definedName>
    <definedName name="__OPW3">[1]OPW1!$A$7:$AR$52</definedName>
    <definedName name="__tln4">[3]TLN4!$A$5:$J$47</definedName>
    <definedName name="__tln5">[3]TLN5!$A$5:$L$47</definedName>
    <definedName name="__TLR1">[1]TLR1!$A$7:$AA$52</definedName>
    <definedName name="__TLR41">[1]TLR41!$A$3:$V$48</definedName>
    <definedName name="_add1">[1]ADD1!$A$2:$B$5</definedName>
    <definedName name="_ADD410">[1]ADD42!$S$5:$W$21</definedName>
    <definedName name="_ADD45">[1]ADD41!$S$5:$W$26</definedName>
    <definedName name="_EAP1">[2]EAP1!$A$9:$B$69</definedName>
    <definedName name="_EEP1">[2]EEP1!$A$4:$V$24</definedName>
    <definedName name="_ENP1">[2]ENP1!$A$7:$AA$72</definedName>
    <definedName name="_ENP41">[1]ENP41!$A$6:$V$71</definedName>
    <definedName name="_xlnm._FilterDatabase" localSheetId="11" hidden="1">'5.0 AG retention'!$A$5:$BB$51</definedName>
    <definedName name="_xlnm._FilterDatabase" localSheetId="5" hidden="1">'Ending MP_Structure'!$A$3:$AW$3</definedName>
    <definedName name="_xlnm._FilterDatabase" localSheetId="4" hidden="1">'Production_AD Structure'!$A$3:$AX$67</definedName>
    <definedName name="_xlnm._FilterDatabase" localSheetId="7" hidden="1">'Recruitment KPI_Structure'!$A$3:$AX$3</definedName>
    <definedName name="_xlnm._FilterDatabase" localSheetId="6" hidden="1">Recruitment_Structure!$A$3:$AW$3</definedName>
    <definedName name="_xlnm._FilterDatabase" localSheetId="10" hidden="1">Rider!$A$3:$AW$3</definedName>
    <definedName name="_xlnm._FilterDatabase" localSheetId="8" hidden="1">'Rookie Metric'!$A$3:$AW$3</definedName>
    <definedName name="_OPW3">[1]OPW1!$A$7:$AR$52</definedName>
    <definedName name="_tln4">[3]TLN4!$A$5:$J$47</definedName>
    <definedName name="_tln5">[3]TLN5!$A$5:$L$47</definedName>
    <definedName name="_TLR1">[1]TLR1!$A$7:$AA$52</definedName>
    <definedName name="_TLR41">[1]TLR41!$A$3:$V$48</definedName>
    <definedName name="abc" localSheetId="11">#REF!</definedName>
    <definedName name="abc" localSheetId="0">#REF!</definedName>
    <definedName name="abc" localSheetId="5">#REF!</definedName>
    <definedName name="abc" localSheetId="9">#REF!</definedName>
    <definedName name="abc" localSheetId="4">#REF!</definedName>
    <definedName name="abc" localSheetId="7">#REF!</definedName>
    <definedName name="abc" localSheetId="6">#REF!</definedName>
    <definedName name="abc" localSheetId="10">#REF!</definedName>
    <definedName name="abc" localSheetId="8">#REF!</definedName>
    <definedName name="abc">#REF!</definedName>
    <definedName name="BDName" localSheetId="11">[4]BDList!$A$2:$A$69</definedName>
    <definedName name="BDName" localSheetId="0">[5]BDList!$A$2:$A$69</definedName>
    <definedName name="BDName" localSheetId="5">[6]BDList!$A$2:$A$69</definedName>
    <definedName name="BDName" localSheetId="9">[6]BDList!$A$2:$A$69</definedName>
    <definedName name="BDName" localSheetId="4">[6]BDList!$A$2:$A$69</definedName>
    <definedName name="BDName" localSheetId="7">[6]BDList!$A$2:$A$69</definedName>
    <definedName name="BDName" localSheetId="6">[6]BDList!$A$2:$A$69</definedName>
    <definedName name="BDName" localSheetId="10">[6]BDList!$A$2:$A$69</definedName>
    <definedName name="BDName" localSheetId="8">[6]BDList!$A$2:$A$69</definedName>
    <definedName name="BDName">[7]BDList!$A$2:$A$69</definedName>
    <definedName name="CIR1M">[1]CIR1!$A$6:$AA$38</definedName>
    <definedName name="cirage" localSheetId="11">#REF!</definedName>
    <definedName name="cirage" localSheetId="0">#REF!</definedName>
    <definedName name="cirage" localSheetId="5">#REF!</definedName>
    <definedName name="cirage" localSheetId="9">#REF!</definedName>
    <definedName name="cirage" localSheetId="4">#REF!</definedName>
    <definedName name="cirage" localSheetId="7">#REF!</definedName>
    <definedName name="cirage" localSheetId="6">#REF!</definedName>
    <definedName name="cirage" localSheetId="10">#REF!</definedName>
    <definedName name="cirage" localSheetId="8">#REF!</definedName>
    <definedName name="cirage">#REF!</definedName>
    <definedName name="DSR">[1]DSR2!$A$6:$AR$48</definedName>
    <definedName name="E" localSheetId="11">#REF!</definedName>
    <definedName name="E" localSheetId="0">#REF!</definedName>
    <definedName name="E" localSheetId="5">#REF!</definedName>
    <definedName name="E" localSheetId="9">#REF!</definedName>
    <definedName name="E" localSheetId="4">#REF!</definedName>
    <definedName name="E" localSheetId="7">#REF!</definedName>
    <definedName name="E" localSheetId="6">#REF!</definedName>
    <definedName name="E" localSheetId="10">#REF!</definedName>
    <definedName name="E" localSheetId="8">#REF!</definedName>
    <definedName name="E">#REF!</definedName>
    <definedName name="EENP2">[1]EENP2!$A$7:$AA$72</definedName>
    <definedName name="Eexrate" localSheetId="11">#REF!</definedName>
    <definedName name="Eexrate" localSheetId="0">#REF!</definedName>
    <definedName name="Eexrate" localSheetId="5">#REF!</definedName>
    <definedName name="Eexrate" localSheetId="9">#REF!</definedName>
    <definedName name="Eexrate" localSheetId="4">#REF!</definedName>
    <definedName name="Eexrate" localSheetId="7">#REF!</definedName>
    <definedName name="Eexrate" localSheetId="6">#REF!</definedName>
    <definedName name="Eexrate" localSheetId="10">#REF!</definedName>
    <definedName name="Eexrate" localSheetId="8">#REF!</definedName>
    <definedName name="Eexrate">#REF!</definedName>
    <definedName name="LTRage" localSheetId="11">#REF!</definedName>
    <definedName name="LTRage" localSheetId="0">#REF!</definedName>
    <definedName name="LTRage" localSheetId="5">#REF!</definedName>
    <definedName name="LTRage" localSheetId="9">#REF!</definedName>
    <definedName name="LTRage" localSheetId="4">#REF!</definedName>
    <definedName name="LTRage" localSheetId="7">#REF!</definedName>
    <definedName name="LTRage" localSheetId="6">#REF!</definedName>
    <definedName name="LTRage" localSheetId="10">#REF!</definedName>
    <definedName name="LTRage" localSheetId="8">#REF!</definedName>
    <definedName name="LTRage">#REF!</definedName>
    <definedName name="MORTF">'[1]Mort Fac'!$B$4:$D$30</definedName>
    <definedName name="Noi_RDMs" localSheetId="11">#REF!</definedName>
    <definedName name="Noi_RDMs" localSheetId="0">#REF!</definedName>
    <definedName name="Noi_RDMs" localSheetId="5">#REF!</definedName>
    <definedName name="Noi_RDMs" localSheetId="9">#REF!</definedName>
    <definedName name="Noi_RDMs" localSheetId="4">#REF!</definedName>
    <definedName name="Noi_RDMs" localSheetId="7">#REF!</definedName>
    <definedName name="Noi_RDMs" localSheetId="6">#REF!</definedName>
    <definedName name="Noi_RDMs" localSheetId="10">#REF!</definedName>
    <definedName name="Noi_RDMs" localSheetId="8">#REF!</definedName>
    <definedName name="Noi_RDMs">#REF!</definedName>
    <definedName name="OPW2M">[1]OPW2!$A$6:$AA$38</definedName>
    <definedName name="OPW3X" localSheetId="11">#REF!</definedName>
    <definedName name="OPW3X" localSheetId="0">#REF!</definedName>
    <definedName name="OPW3X" localSheetId="5">#REF!</definedName>
    <definedName name="OPW3X" localSheetId="9">#REF!</definedName>
    <definedName name="OPW3X" localSheetId="4">#REF!</definedName>
    <definedName name="OPW3X" localSheetId="7">#REF!</definedName>
    <definedName name="OPW3X" localSheetId="6">#REF!</definedName>
    <definedName name="OPW3X" localSheetId="10">#REF!</definedName>
    <definedName name="OPW3X" localSheetId="8">#REF!</definedName>
    <definedName name="OPW3X">#REF!</definedName>
    <definedName name="polterm" localSheetId="11">#REF!</definedName>
    <definedName name="polterm" localSheetId="0">#REF!</definedName>
    <definedName name="polterm" localSheetId="5">#REF!</definedName>
    <definedName name="polterm" localSheetId="9">#REF!</definedName>
    <definedName name="polterm" localSheetId="4">#REF!</definedName>
    <definedName name="polterm" localSheetId="7">#REF!</definedName>
    <definedName name="polterm" localSheetId="6">#REF!</definedName>
    <definedName name="polterm" localSheetId="10">#REF!</definedName>
    <definedName name="polterm" localSheetId="8">#REF!</definedName>
    <definedName name="polterm">#REF!</definedName>
    <definedName name="sex" localSheetId="11">#REF!</definedName>
    <definedName name="sex" localSheetId="0">#REF!</definedName>
    <definedName name="sex" localSheetId="5">#REF!</definedName>
    <definedName name="sex" localSheetId="9">#REF!</definedName>
    <definedName name="sex" localSheetId="4">#REF!</definedName>
    <definedName name="sex" localSheetId="7">#REF!</definedName>
    <definedName name="sex" localSheetId="6">#REF!</definedName>
    <definedName name="sex" localSheetId="10">#REF!</definedName>
    <definedName name="sex" localSheetId="8">#REF!</definedName>
    <definedName name="sex">#REF!</definedName>
    <definedName name="TerRate3">'[8]brief &amp; assumptions'!$E$103</definedName>
    <definedName name="TLR1X">[1]TLR1!$A$61:$AA$106</definedName>
  </definedNames>
  <calcPr calcId="0" concurrentCalc="0"/>
</workbook>
</file>

<file path=xl/calcChain.xml><?xml version="1.0" encoding="utf-8"?>
<calcChain xmlns="http://schemas.openxmlformats.org/spreadsheetml/2006/main">
  <c r="E41" i="2" l="1"/>
  <c r="D41" i="2"/>
  <c r="C41" i="2"/>
  <c r="E41" i="1"/>
  <c r="D41" i="1"/>
  <c r="C41" i="1"/>
  <c r="C41" i="19"/>
  <c r="D41" i="19"/>
  <c r="D42" i="19"/>
  <c r="E41" i="19"/>
  <c r="E43" i="19"/>
  <c r="D43" i="19"/>
  <c r="C43" i="19"/>
  <c r="E43" i="1"/>
  <c r="D43" i="1"/>
  <c r="C43" i="1"/>
  <c r="C43" i="2"/>
  <c r="D43" i="2"/>
  <c r="E43" i="2"/>
  <c r="BQ180" i="19"/>
  <c r="BP180" i="19"/>
  <c r="BO180" i="19"/>
  <c r="BN180" i="19"/>
  <c r="BM180" i="19"/>
  <c r="BL180" i="19"/>
  <c r="BK180" i="19"/>
  <c r="BJ180" i="19"/>
  <c r="BI180" i="19"/>
  <c r="BH180" i="19"/>
  <c r="BG180" i="19"/>
  <c r="BF180" i="19"/>
  <c r="S180" i="19"/>
  <c r="R180" i="19"/>
  <c r="Q180" i="19"/>
  <c r="P180" i="19"/>
  <c r="O180" i="19"/>
  <c r="N180" i="19"/>
  <c r="M180" i="19"/>
  <c r="L180" i="19"/>
  <c r="K180" i="19"/>
  <c r="J180" i="19"/>
  <c r="I180" i="19"/>
  <c r="H180" i="19"/>
  <c r="BQ179" i="19"/>
  <c r="BP179" i="19"/>
  <c r="BM179" i="19"/>
  <c r="BL179" i="19"/>
  <c r="BI179" i="19"/>
  <c r="BH179" i="19"/>
  <c r="AX179" i="19"/>
  <c r="BK179" i="19"/>
  <c r="AW179" i="19"/>
  <c r="BJ179" i="19"/>
  <c r="AV179" i="19"/>
  <c r="AU179" i="19"/>
  <c r="AT179" i="19"/>
  <c r="BG179" i="19"/>
  <c r="AS179" i="19"/>
  <c r="BF179" i="19"/>
  <c r="AR179" i="19"/>
  <c r="AQ179" i="19"/>
  <c r="AP179" i="19"/>
  <c r="BO179" i="19"/>
  <c r="AO179" i="19"/>
  <c r="BN179" i="19"/>
  <c r="AN179" i="19"/>
  <c r="N179" i="19"/>
  <c r="AM179" i="19"/>
  <c r="AL179" i="19"/>
  <c r="AK179" i="19"/>
  <c r="AJ179" i="19"/>
  <c r="AI179" i="19"/>
  <c r="AH179" i="19"/>
  <c r="AG179" i="19"/>
  <c r="AF179" i="19"/>
  <c r="AE179" i="19"/>
  <c r="AD179" i="19"/>
  <c r="K179" i="19"/>
  <c r="AC179" i="19"/>
  <c r="AB179" i="19"/>
  <c r="J179" i="19"/>
  <c r="AA179" i="19"/>
  <c r="Z179" i="19"/>
  <c r="Y179" i="19"/>
  <c r="X179" i="19"/>
  <c r="W179" i="19"/>
  <c r="V179" i="19"/>
  <c r="H179" i="19"/>
  <c r="U179" i="19"/>
  <c r="S179" i="19"/>
  <c r="R179" i="19"/>
  <c r="Q179" i="19"/>
  <c r="P179" i="19"/>
  <c r="M179" i="19"/>
  <c r="L179" i="19"/>
  <c r="I179" i="19"/>
  <c r="BQ178" i="19"/>
  <c r="BP178" i="19"/>
  <c r="BO178" i="19"/>
  <c r="BN178" i="19"/>
  <c r="BM178" i="19"/>
  <c r="BL178" i="19"/>
  <c r="BK178" i="19"/>
  <c r="BJ178" i="19"/>
  <c r="BI178" i="19"/>
  <c r="BH178" i="19"/>
  <c r="BG178" i="19"/>
  <c r="BF178" i="19"/>
  <c r="S178" i="19"/>
  <c r="R178" i="19"/>
  <c r="Q178" i="19"/>
  <c r="P178" i="19"/>
  <c r="O178" i="19"/>
  <c r="N178" i="19"/>
  <c r="M178" i="19"/>
  <c r="L178" i="19"/>
  <c r="K178" i="19"/>
  <c r="J178" i="19"/>
  <c r="I178" i="19"/>
  <c r="H178" i="19"/>
  <c r="BQ177" i="19"/>
  <c r="BP177" i="19"/>
  <c r="BO177" i="19"/>
  <c r="BN177" i="19"/>
  <c r="BM177" i="19"/>
  <c r="BL177" i="19"/>
  <c r="BK177" i="19"/>
  <c r="BJ177" i="19"/>
  <c r="BI177" i="19"/>
  <c r="BH177" i="19"/>
  <c r="BG177" i="19"/>
  <c r="BF177" i="19"/>
  <c r="S177" i="19"/>
  <c r="R177" i="19"/>
  <c r="Q177" i="19"/>
  <c r="P177" i="19"/>
  <c r="O177" i="19"/>
  <c r="N177" i="19"/>
  <c r="M177" i="19"/>
  <c r="L177" i="19"/>
  <c r="K177" i="19"/>
  <c r="J177" i="19"/>
  <c r="I177" i="19"/>
  <c r="H177" i="19"/>
  <c r="BQ176" i="19"/>
  <c r="BP176" i="19"/>
  <c r="BO176" i="19"/>
  <c r="BN176" i="19"/>
  <c r="BM176" i="19"/>
  <c r="BL176" i="19"/>
  <c r="BK176" i="19"/>
  <c r="BJ176" i="19"/>
  <c r="BI176" i="19"/>
  <c r="BH176" i="19"/>
  <c r="BG176" i="19"/>
  <c r="BF176" i="19"/>
  <c r="S176" i="19"/>
  <c r="R176" i="19"/>
  <c r="Q176" i="19"/>
  <c r="P176" i="19"/>
  <c r="O176" i="19"/>
  <c r="N176" i="19"/>
  <c r="M176" i="19"/>
  <c r="L176" i="19"/>
  <c r="K176" i="19"/>
  <c r="J176" i="19"/>
  <c r="I176" i="19"/>
  <c r="H176" i="19"/>
  <c r="BQ175" i="19"/>
  <c r="BP175" i="19"/>
  <c r="BO175" i="19"/>
  <c r="BN175" i="19"/>
  <c r="BM175" i="19"/>
  <c r="BL175" i="19"/>
  <c r="BK175" i="19"/>
  <c r="BJ175" i="19"/>
  <c r="BI175" i="19"/>
  <c r="BH175" i="19"/>
  <c r="BG175" i="19"/>
  <c r="BF175" i="19"/>
  <c r="S175" i="19"/>
  <c r="R175" i="19"/>
  <c r="Q175" i="19"/>
  <c r="P175" i="19"/>
  <c r="O175" i="19"/>
  <c r="N175" i="19"/>
  <c r="M175" i="19"/>
  <c r="L175" i="19"/>
  <c r="K175" i="19"/>
  <c r="J175" i="19"/>
  <c r="I175" i="19"/>
  <c r="H175" i="19"/>
  <c r="BQ174" i="19"/>
  <c r="BP174" i="19"/>
  <c r="BO174" i="19"/>
  <c r="BN174" i="19"/>
  <c r="BM174" i="19"/>
  <c r="BL174" i="19"/>
  <c r="BK174" i="19"/>
  <c r="BJ174" i="19"/>
  <c r="BI174" i="19"/>
  <c r="BH174" i="19"/>
  <c r="BG174" i="19"/>
  <c r="BF174" i="19"/>
  <c r="S174" i="19"/>
  <c r="R174" i="19"/>
  <c r="Q174" i="19"/>
  <c r="P174" i="19"/>
  <c r="O174" i="19"/>
  <c r="N174" i="19"/>
  <c r="M174" i="19"/>
  <c r="L174" i="19"/>
  <c r="K174" i="19"/>
  <c r="J174" i="19"/>
  <c r="I174" i="19"/>
  <c r="H174" i="19"/>
  <c r="BQ173" i="19"/>
  <c r="BP173" i="19"/>
  <c r="BO173" i="19"/>
  <c r="BN173" i="19"/>
  <c r="BM173" i="19"/>
  <c r="BL173" i="19"/>
  <c r="BK173" i="19"/>
  <c r="BJ173" i="19"/>
  <c r="BI173" i="19"/>
  <c r="BH173" i="19"/>
  <c r="BG173" i="19"/>
  <c r="BF173" i="19"/>
  <c r="S173" i="19"/>
  <c r="R173" i="19"/>
  <c r="Q173" i="19"/>
  <c r="P173" i="19"/>
  <c r="O173" i="19"/>
  <c r="N173" i="19"/>
  <c r="M173" i="19"/>
  <c r="L173" i="19"/>
  <c r="K173" i="19"/>
  <c r="J173" i="19"/>
  <c r="I173" i="19"/>
  <c r="H173" i="19"/>
  <c r="BQ172" i="19"/>
  <c r="BP172" i="19"/>
  <c r="BO172" i="19"/>
  <c r="BN172" i="19"/>
  <c r="BM172" i="19"/>
  <c r="BL172" i="19"/>
  <c r="BK172" i="19"/>
  <c r="BJ172" i="19"/>
  <c r="BI172" i="19"/>
  <c r="BH172" i="19"/>
  <c r="BG172" i="19"/>
  <c r="BF172" i="19"/>
  <c r="S172" i="19"/>
  <c r="R172" i="19"/>
  <c r="Q172" i="19"/>
  <c r="P172" i="19"/>
  <c r="O172" i="19"/>
  <c r="N172" i="19"/>
  <c r="M172" i="19"/>
  <c r="L172" i="19"/>
  <c r="K172" i="19"/>
  <c r="J172" i="19"/>
  <c r="I172" i="19"/>
  <c r="H172" i="19"/>
  <c r="BQ171" i="19"/>
  <c r="BP171" i="19"/>
  <c r="BO171" i="19"/>
  <c r="BN171" i="19"/>
  <c r="BM171" i="19"/>
  <c r="BL171" i="19"/>
  <c r="BK171" i="19"/>
  <c r="BJ171" i="19"/>
  <c r="BI171" i="19"/>
  <c r="BH171" i="19"/>
  <c r="BG171" i="19"/>
  <c r="BF171" i="19"/>
  <c r="S171" i="19"/>
  <c r="R171" i="19"/>
  <c r="Q171" i="19"/>
  <c r="P171" i="19"/>
  <c r="O171" i="19"/>
  <c r="N171" i="19"/>
  <c r="M171" i="19"/>
  <c r="L171" i="19"/>
  <c r="K171" i="19"/>
  <c r="J171" i="19"/>
  <c r="I171" i="19"/>
  <c r="H171" i="19"/>
  <c r="S170" i="19"/>
  <c r="R170" i="19"/>
  <c r="Q170" i="19"/>
  <c r="P170" i="19"/>
  <c r="O170" i="19"/>
  <c r="N170" i="19"/>
  <c r="M170" i="19"/>
  <c r="L170" i="19"/>
  <c r="K170" i="19"/>
  <c r="J170" i="19"/>
  <c r="I170" i="19"/>
  <c r="H170" i="19"/>
  <c r="F170" i="19"/>
  <c r="E170" i="19"/>
  <c r="D170" i="19"/>
  <c r="C170" i="19"/>
  <c r="BD168" i="19"/>
  <c r="BQ168" i="19"/>
  <c r="BC168" i="19"/>
  <c r="BP168" i="19"/>
  <c r="BB168" i="19"/>
  <c r="BO168" i="19"/>
  <c r="BA168" i="19"/>
  <c r="BN168" i="19"/>
  <c r="AZ168" i="19"/>
  <c r="BM168" i="19"/>
  <c r="AY168" i="19"/>
  <c r="BL168" i="19"/>
  <c r="AX168" i="19"/>
  <c r="BK168" i="19"/>
  <c r="AW168" i="19"/>
  <c r="BJ168" i="19"/>
  <c r="AV168" i="19"/>
  <c r="BI168" i="19"/>
  <c r="AU168" i="19"/>
  <c r="BH168" i="19"/>
  <c r="AT168" i="19"/>
  <c r="BG168" i="19"/>
  <c r="AS168" i="19"/>
  <c r="BF168" i="19"/>
  <c r="AR168" i="19"/>
  <c r="AQ168" i="19"/>
  <c r="AP168" i="19"/>
  <c r="AO168" i="19"/>
  <c r="AN168" i="19"/>
  <c r="AM168" i="19"/>
  <c r="AL168" i="19"/>
  <c r="AK168" i="19"/>
  <c r="AJ168" i="19"/>
  <c r="AI168" i="19"/>
  <c r="AH168" i="19"/>
  <c r="AG168" i="19"/>
  <c r="AF168" i="19"/>
  <c r="AE168" i="19"/>
  <c r="AD168" i="19"/>
  <c r="AC168" i="19"/>
  <c r="AB168" i="19"/>
  <c r="AA168" i="19"/>
  <c r="Z168" i="19"/>
  <c r="Y168" i="19"/>
  <c r="X168" i="19"/>
  <c r="W168" i="19"/>
  <c r="V168" i="19"/>
  <c r="U168" i="19"/>
  <c r="BD167" i="19"/>
  <c r="BQ167" i="19"/>
  <c r="BC167" i="19"/>
  <c r="BP167" i="19"/>
  <c r="BB167" i="19"/>
  <c r="BO167" i="19"/>
  <c r="BA167" i="19"/>
  <c r="BN167" i="19"/>
  <c r="AZ167" i="19"/>
  <c r="BM167" i="19"/>
  <c r="AY167" i="19"/>
  <c r="BL167" i="19"/>
  <c r="AX167" i="19"/>
  <c r="BK167" i="19"/>
  <c r="AW167" i="19"/>
  <c r="BJ167" i="19"/>
  <c r="AV167" i="19"/>
  <c r="BI167" i="19"/>
  <c r="AU167" i="19"/>
  <c r="BH167" i="19"/>
  <c r="AT167" i="19"/>
  <c r="BG167" i="19"/>
  <c r="AS167" i="19"/>
  <c r="BF167" i="19"/>
  <c r="AR167" i="19"/>
  <c r="AQ167" i="19"/>
  <c r="AP167" i="19"/>
  <c r="AO167" i="19"/>
  <c r="AN167" i="19"/>
  <c r="AM167" i="19"/>
  <c r="AL167" i="19"/>
  <c r="AK167" i="19"/>
  <c r="AJ167" i="19"/>
  <c r="AI167" i="19"/>
  <c r="AH167" i="19"/>
  <c r="AG167" i="19"/>
  <c r="AF167" i="19"/>
  <c r="AE167" i="19"/>
  <c r="AD167" i="19"/>
  <c r="AC167" i="19"/>
  <c r="AB167" i="19"/>
  <c r="AA167" i="19"/>
  <c r="Z167" i="19"/>
  <c r="Y167" i="19"/>
  <c r="X167" i="19"/>
  <c r="W167" i="19"/>
  <c r="V167" i="19"/>
  <c r="U167" i="19"/>
  <c r="BD166" i="19"/>
  <c r="BQ166" i="19"/>
  <c r="BC166" i="19"/>
  <c r="BP166" i="19"/>
  <c r="BB166" i="19"/>
  <c r="BO166" i="19"/>
  <c r="BA166" i="19"/>
  <c r="BN166" i="19"/>
  <c r="AZ166" i="19"/>
  <c r="BM166" i="19"/>
  <c r="AY166" i="19"/>
  <c r="BL166" i="19"/>
  <c r="AX166" i="19"/>
  <c r="BK166" i="19"/>
  <c r="AW166" i="19"/>
  <c r="BJ166" i="19"/>
  <c r="AV166" i="19"/>
  <c r="BI166" i="19"/>
  <c r="AU166" i="19"/>
  <c r="BH166" i="19"/>
  <c r="AT166" i="19"/>
  <c r="BG166" i="19"/>
  <c r="AS166" i="19"/>
  <c r="BF166" i="19"/>
  <c r="AR166" i="19"/>
  <c r="AQ166" i="19"/>
  <c r="AP166" i="19"/>
  <c r="AO166" i="19"/>
  <c r="AN166" i="19"/>
  <c r="AM166" i="19"/>
  <c r="AL166" i="19"/>
  <c r="AK166" i="19"/>
  <c r="AJ166" i="19"/>
  <c r="AI166" i="19"/>
  <c r="AH166" i="19"/>
  <c r="AG166" i="19"/>
  <c r="AF166" i="19"/>
  <c r="AE166" i="19"/>
  <c r="AD166" i="19"/>
  <c r="AC166" i="19"/>
  <c r="AB166" i="19"/>
  <c r="AA166" i="19"/>
  <c r="Z166" i="19"/>
  <c r="Y166" i="19"/>
  <c r="X166" i="19"/>
  <c r="W166" i="19"/>
  <c r="V166" i="19"/>
  <c r="U166" i="19"/>
  <c r="BD165" i="19"/>
  <c r="BQ165" i="19"/>
  <c r="BC165" i="19"/>
  <c r="BP165" i="19"/>
  <c r="BB165" i="19"/>
  <c r="BO165" i="19"/>
  <c r="BA165" i="19"/>
  <c r="BN165" i="19"/>
  <c r="AZ165" i="19"/>
  <c r="BM165" i="19"/>
  <c r="AY165" i="19"/>
  <c r="BL165" i="19"/>
  <c r="AX165" i="19"/>
  <c r="BK165" i="19"/>
  <c r="AW165" i="19"/>
  <c r="BJ165" i="19"/>
  <c r="AV165" i="19"/>
  <c r="BI165" i="19"/>
  <c r="AU165" i="19"/>
  <c r="BH165" i="19"/>
  <c r="AT165" i="19"/>
  <c r="BG165" i="19"/>
  <c r="AS165" i="19"/>
  <c r="BF165" i="19"/>
  <c r="AR165" i="19"/>
  <c r="AQ165" i="19"/>
  <c r="AP165" i="19"/>
  <c r="AO165" i="19"/>
  <c r="AN165" i="19"/>
  <c r="AM165" i="19"/>
  <c r="AL165" i="19"/>
  <c r="AK165" i="19"/>
  <c r="AJ165" i="19"/>
  <c r="AI165" i="19"/>
  <c r="AH165" i="19"/>
  <c r="AG165" i="19"/>
  <c r="AF165" i="19"/>
  <c r="AE165" i="19"/>
  <c r="AD165" i="19"/>
  <c r="AC165" i="19"/>
  <c r="AB165" i="19"/>
  <c r="AA165" i="19"/>
  <c r="Z165" i="19"/>
  <c r="Y165" i="19"/>
  <c r="X165" i="19"/>
  <c r="W165" i="19"/>
  <c r="V165" i="19"/>
  <c r="U165" i="19"/>
  <c r="BQ164" i="19"/>
  <c r="BP164" i="19"/>
  <c r="BO164" i="19"/>
  <c r="BN164" i="19"/>
  <c r="BM164" i="19"/>
  <c r="BL164" i="19"/>
  <c r="BK164" i="19"/>
  <c r="BJ164" i="19"/>
  <c r="BI164" i="19"/>
  <c r="BH164" i="19"/>
  <c r="BG164" i="19"/>
  <c r="BF164" i="19"/>
  <c r="S164" i="19"/>
  <c r="S168" i="19"/>
  <c r="R164" i="19"/>
  <c r="R168" i="19"/>
  <c r="Q164" i="19"/>
  <c r="Q168" i="19"/>
  <c r="P164" i="19"/>
  <c r="P168" i="19"/>
  <c r="O164" i="19"/>
  <c r="O168" i="19"/>
  <c r="N164" i="19"/>
  <c r="N168" i="19"/>
  <c r="M164" i="19"/>
  <c r="M168" i="19"/>
  <c r="L164" i="19"/>
  <c r="L168" i="19"/>
  <c r="K164" i="19"/>
  <c r="K168" i="19"/>
  <c r="J164" i="19"/>
  <c r="J168" i="19"/>
  <c r="I164" i="19"/>
  <c r="I168" i="19"/>
  <c r="H164" i="19"/>
  <c r="H168" i="19"/>
  <c r="BQ163" i="19"/>
  <c r="BP163" i="19"/>
  <c r="BO163" i="19"/>
  <c r="BN163" i="19"/>
  <c r="BM163" i="19"/>
  <c r="BL163" i="19"/>
  <c r="BK163" i="19"/>
  <c r="BJ163" i="19"/>
  <c r="BI163" i="19"/>
  <c r="BH163" i="19"/>
  <c r="BG163" i="19"/>
  <c r="BF163" i="19"/>
  <c r="S163" i="19"/>
  <c r="S167" i="19"/>
  <c r="R163" i="19"/>
  <c r="R167" i="19"/>
  <c r="Q163" i="19"/>
  <c r="Q167" i="19"/>
  <c r="P163" i="19"/>
  <c r="P167" i="19"/>
  <c r="O163" i="19"/>
  <c r="O167" i="19"/>
  <c r="N163" i="19"/>
  <c r="N167" i="19"/>
  <c r="M163" i="19"/>
  <c r="M167" i="19"/>
  <c r="L163" i="19"/>
  <c r="L167" i="19"/>
  <c r="K163" i="19"/>
  <c r="K167" i="19"/>
  <c r="J163" i="19"/>
  <c r="J167" i="19"/>
  <c r="I163" i="19"/>
  <c r="I167" i="19"/>
  <c r="H163" i="19"/>
  <c r="H167" i="19"/>
  <c r="BQ162" i="19"/>
  <c r="BP162" i="19"/>
  <c r="BO162" i="19"/>
  <c r="BN162" i="19"/>
  <c r="BM162" i="19"/>
  <c r="BL162" i="19"/>
  <c r="BK162" i="19"/>
  <c r="BJ162" i="19"/>
  <c r="BI162" i="19"/>
  <c r="BH162" i="19"/>
  <c r="BG162" i="19"/>
  <c r="BF162" i="19"/>
  <c r="S162" i="19"/>
  <c r="S166" i="19"/>
  <c r="R162" i="19"/>
  <c r="R166" i="19"/>
  <c r="Q162" i="19"/>
  <c r="Q166" i="19"/>
  <c r="P162" i="19"/>
  <c r="P166" i="19"/>
  <c r="O162" i="19"/>
  <c r="O166" i="19"/>
  <c r="N162" i="19"/>
  <c r="N166" i="19"/>
  <c r="M162" i="19"/>
  <c r="M166" i="19"/>
  <c r="L162" i="19"/>
  <c r="L166" i="19"/>
  <c r="K162" i="19"/>
  <c r="K166" i="19"/>
  <c r="J162" i="19"/>
  <c r="J166" i="19"/>
  <c r="I162" i="19"/>
  <c r="I166" i="19"/>
  <c r="H162" i="19"/>
  <c r="H166" i="19"/>
  <c r="BQ161" i="19"/>
  <c r="BP161" i="19"/>
  <c r="BO161" i="19"/>
  <c r="BN161" i="19"/>
  <c r="BM161" i="19"/>
  <c r="BL161" i="19"/>
  <c r="BK161" i="19"/>
  <c r="BJ161" i="19"/>
  <c r="BI161" i="19"/>
  <c r="BH161" i="19"/>
  <c r="BG161" i="19"/>
  <c r="BF161" i="19"/>
  <c r="S161" i="19"/>
  <c r="S165" i="19"/>
  <c r="R161" i="19"/>
  <c r="R165" i="19"/>
  <c r="Q161" i="19"/>
  <c r="Q165" i="19"/>
  <c r="P161" i="19"/>
  <c r="P165" i="19"/>
  <c r="O161" i="19"/>
  <c r="O165" i="19"/>
  <c r="N161" i="19"/>
  <c r="N165" i="19"/>
  <c r="M161" i="19"/>
  <c r="M165" i="19"/>
  <c r="L161" i="19"/>
  <c r="L165" i="19"/>
  <c r="K161" i="19"/>
  <c r="K165" i="19"/>
  <c r="J161" i="19"/>
  <c r="J165" i="19"/>
  <c r="I161" i="19"/>
  <c r="I165" i="19"/>
  <c r="H161" i="19"/>
  <c r="H165" i="19"/>
  <c r="BQ160" i="19"/>
  <c r="BP160" i="19"/>
  <c r="BO160" i="19"/>
  <c r="BN160" i="19"/>
  <c r="BM160" i="19"/>
  <c r="BL160" i="19"/>
  <c r="BK160" i="19"/>
  <c r="BJ160" i="19"/>
  <c r="BI160" i="19"/>
  <c r="BH160" i="19"/>
  <c r="BG160" i="19"/>
  <c r="BF160" i="19"/>
  <c r="S160" i="19"/>
  <c r="R160" i="19"/>
  <c r="Q160" i="19"/>
  <c r="P160" i="19"/>
  <c r="O160" i="19"/>
  <c r="N160" i="19"/>
  <c r="M160" i="19"/>
  <c r="L160" i="19"/>
  <c r="K160" i="19"/>
  <c r="J160" i="19"/>
  <c r="I160" i="19"/>
  <c r="H160" i="19"/>
  <c r="S159" i="19"/>
  <c r="R159" i="19"/>
  <c r="Q159" i="19"/>
  <c r="P159" i="19"/>
  <c r="O159" i="19"/>
  <c r="N159" i="19"/>
  <c r="M159" i="19"/>
  <c r="L159" i="19"/>
  <c r="K159" i="19"/>
  <c r="J159" i="19"/>
  <c r="I159" i="19"/>
  <c r="H159" i="19"/>
  <c r="F159" i="19"/>
  <c r="E159" i="19"/>
  <c r="D159" i="19"/>
  <c r="C159" i="19"/>
  <c r="BD157" i="19"/>
  <c r="BQ157" i="19"/>
  <c r="BC157" i="19"/>
  <c r="BP157" i="19"/>
  <c r="BB157" i="19"/>
  <c r="BA157" i="19"/>
  <c r="AZ157" i="19"/>
  <c r="BM157" i="19"/>
  <c r="AY157" i="19"/>
  <c r="BL157" i="19"/>
  <c r="AX157" i="19"/>
  <c r="BK157" i="19"/>
  <c r="AW157" i="19"/>
  <c r="AV157" i="19"/>
  <c r="BI157" i="19"/>
  <c r="AU157" i="19"/>
  <c r="BH157" i="19"/>
  <c r="AT157" i="19"/>
  <c r="BG157" i="19"/>
  <c r="AS157" i="19"/>
  <c r="AR157" i="19"/>
  <c r="AQ157" i="19"/>
  <c r="AP157" i="19"/>
  <c r="AO157" i="19"/>
  <c r="AN157" i="19"/>
  <c r="AM157" i="19"/>
  <c r="AL157" i="19"/>
  <c r="AK157" i="19"/>
  <c r="AJ157" i="19"/>
  <c r="AI157" i="19"/>
  <c r="AH157" i="19"/>
  <c r="AG157" i="19"/>
  <c r="AF157" i="19"/>
  <c r="AE157" i="19"/>
  <c r="AD157" i="19"/>
  <c r="AC157" i="19"/>
  <c r="AB157" i="19"/>
  <c r="AA157" i="19"/>
  <c r="Z157" i="19"/>
  <c r="Y157" i="19"/>
  <c r="X157" i="19"/>
  <c r="W157" i="19"/>
  <c r="V157" i="19"/>
  <c r="U157" i="19"/>
  <c r="BD155" i="19"/>
  <c r="BQ155" i="19"/>
  <c r="BC155" i="19"/>
  <c r="BP155" i="19"/>
  <c r="BB155" i="19"/>
  <c r="BO155" i="19"/>
  <c r="BA155" i="19"/>
  <c r="BN155" i="19"/>
  <c r="AZ155" i="19"/>
  <c r="BM155" i="19"/>
  <c r="AY155" i="19"/>
  <c r="BL155" i="19"/>
  <c r="AX155" i="19"/>
  <c r="AW155" i="19"/>
  <c r="BJ155" i="19"/>
  <c r="AV155" i="19"/>
  <c r="BI155" i="19"/>
  <c r="AU155" i="19"/>
  <c r="BH155" i="19"/>
  <c r="AT155" i="19"/>
  <c r="BG155" i="19"/>
  <c r="AS155" i="19"/>
  <c r="BF155" i="19"/>
  <c r="AR155" i="19"/>
  <c r="AQ155" i="19"/>
  <c r="AP155" i="19"/>
  <c r="AO155" i="19"/>
  <c r="AN155" i="19"/>
  <c r="AM155" i="19"/>
  <c r="AL155" i="19"/>
  <c r="BK155" i="19"/>
  <c r="AK155" i="19"/>
  <c r="AJ155" i="19"/>
  <c r="AI155" i="19"/>
  <c r="AH155" i="19"/>
  <c r="AG155" i="19"/>
  <c r="AF155" i="19"/>
  <c r="AE155" i="19"/>
  <c r="AD155" i="19"/>
  <c r="AC155" i="19"/>
  <c r="AB155" i="19"/>
  <c r="AA155" i="19"/>
  <c r="Z155" i="19"/>
  <c r="Y155" i="19"/>
  <c r="X155" i="19"/>
  <c r="W155" i="19"/>
  <c r="V155" i="19"/>
  <c r="U155" i="19"/>
  <c r="BD154" i="19"/>
  <c r="BQ154" i="19"/>
  <c r="BC154" i="19"/>
  <c r="BP154" i="19"/>
  <c r="BB154" i="19"/>
  <c r="BO154" i="19"/>
  <c r="BA154" i="19"/>
  <c r="BN154" i="19"/>
  <c r="AZ154" i="19"/>
  <c r="BM154" i="19"/>
  <c r="AY154" i="19"/>
  <c r="BL154" i="19"/>
  <c r="AX154" i="19"/>
  <c r="BK154" i="19"/>
  <c r="AW154" i="19"/>
  <c r="BJ154" i="19"/>
  <c r="AV154" i="19"/>
  <c r="BI154" i="19"/>
  <c r="AU154" i="19"/>
  <c r="BH154" i="19"/>
  <c r="AT154" i="19"/>
  <c r="BG154" i="19"/>
  <c r="AS154" i="19"/>
  <c r="BF154" i="19"/>
  <c r="AR154" i="19"/>
  <c r="AQ154" i="19"/>
  <c r="AP154" i="19"/>
  <c r="AO154" i="19"/>
  <c r="AN154" i="19"/>
  <c r="AM154" i="19"/>
  <c r="AL154" i="19"/>
  <c r="AK154" i="19"/>
  <c r="AJ154" i="19"/>
  <c r="AI154" i="19"/>
  <c r="AH154" i="19"/>
  <c r="AG154" i="19"/>
  <c r="AF154" i="19"/>
  <c r="AE154" i="19"/>
  <c r="AD154" i="19"/>
  <c r="AC154" i="19"/>
  <c r="AB154" i="19"/>
  <c r="AA154" i="19"/>
  <c r="Z154" i="19"/>
  <c r="Y154" i="19"/>
  <c r="X154" i="19"/>
  <c r="W154" i="19"/>
  <c r="V154" i="19"/>
  <c r="U154" i="19"/>
  <c r="BD153" i="19"/>
  <c r="BQ153" i="19"/>
  <c r="BC153" i="19"/>
  <c r="BP153" i="19"/>
  <c r="BB153" i="19"/>
  <c r="BO153" i="19"/>
  <c r="BA153" i="19"/>
  <c r="BN153" i="19"/>
  <c r="AZ153" i="19"/>
  <c r="BM153" i="19"/>
  <c r="AY153" i="19"/>
  <c r="BL153" i="19"/>
  <c r="AX153" i="19"/>
  <c r="BK153" i="19"/>
  <c r="AW153" i="19"/>
  <c r="BJ153" i="19"/>
  <c r="AV153" i="19"/>
  <c r="BI153" i="19"/>
  <c r="AU153" i="19"/>
  <c r="BH153" i="19"/>
  <c r="AT153" i="19"/>
  <c r="BG153" i="19"/>
  <c r="AS153" i="19"/>
  <c r="BF153" i="19"/>
  <c r="AR153" i="19"/>
  <c r="AQ153" i="19"/>
  <c r="AP153" i="19"/>
  <c r="AO153" i="19"/>
  <c r="AN153" i="19"/>
  <c r="AM153" i="19"/>
  <c r="AL153" i="19"/>
  <c r="AK153" i="19"/>
  <c r="AJ153" i="19"/>
  <c r="AI153" i="19"/>
  <c r="AH153" i="19"/>
  <c r="AG153" i="19"/>
  <c r="AF153" i="19"/>
  <c r="AE153" i="19"/>
  <c r="AD153" i="19"/>
  <c r="AC153" i="19"/>
  <c r="AB153" i="19"/>
  <c r="AA153" i="19"/>
  <c r="Z153" i="19"/>
  <c r="Y153" i="19"/>
  <c r="X153" i="19"/>
  <c r="W153" i="19"/>
  <c r="V153" i="19"/>
  <c r="U153" i="19"/>
  <c r="BD152" i="19"/>
  <c r="BQ152" i="19"/>
  <c r="BC152" i="19"/>
  <c r="BP152" i="19"/>
  <c r="BB152" i="19"/>
  <c r="BO152" i="19"/>
  <c r="BA152" i="19"/>
  <c r="BN152" i="19"/>
  <c r="AZ152" i="19"/>
  <c r="BM152" i="19"/>
  <c r="AY152" i="19"/>
  <c r="BL152" i="19"/>
  <c r="AX152" i="19"/>
  <c r="BK152" i="19"/>
  <c r="AW152" i="19"/>
  <c r="BJ152" i="19"/>
  <c r="AV152" i="19"/>
  <c r="BI152" i="19"/>
  <c r="AU152" i="19"/>
  <c r="BH152" i="19"/>
  <c r="AT152" i="19"/>
  <c r="BG152" i="19"/>
  <c r="AS152" i="19"/>
  <c r="BF152" i="19"/>
  <c r="AR152" i="19"/>
  <c r="AQ152" i="19"/>
  <c r="AP152" i="19"/>
  <c r="AO152" i="19"/>
  <c r="AN152" i="19"/>
  <c r="AM152" i="19"/>
  <c r="AL152" i="19"/>
  <c r="AK152" i="19"/>
  <c r="AJ152" i="19"/>
  <c r="AI152" i="19"/>
  <c r="AH152" i="19"/>
  <c r="AG152" i="19"/>
  <c r="AF152" i="19"/>
  <c r="AE152" i="19"/>
  <c r="AD152" i="19"/>
  <c r="AC152" i="19"/>
  <c r="AB152" i="19"/>
  <c r="AA152" i="19"/>
  <c r="Z152" i="19"/>
  <c r="Y152" i="19"/>
  <c r="X152" i="19"/>
  <c r="W152" i="19"/>
  <c r="V152" i="19"/>
  <c r="U152" i="19"/>
  <c r="BD151" i="19"/>
  <c r="BQ151" i="19"/>
  <c r="BC151" i="19"/>
  <c r="BP151" i="19"/>
  <c r="BB151" i="19"/>
  <c r="BO151" i="19"/>
  <c r="BA151" i="19"/>
  <c r="BN151" i="19"/>
  <c r="AZ151" i="19"/>
  <c r="BM151" i="19"/>
  <c r="AY151" i="19"/>
  <c r="BL151" i="19"/>
  <c r="AX151" i="19"/>
  <c r="BK151" i="19"/>
  <c r="AW151" i="19"/>
  <c r="BJ151" i="19"/>
  <c r="AV151" i="19"/>
  <c r="BI151" i="19"/>
  <c r="AU151" i="19"/>
  <c r="BH151" i="19"/>
  <c r="AT151" i="19"/>
  <c r="BG151" i="19"/>
  <c r="AS151" i="19"/>
  <c r="BF151" i="19"/>
  <c r="AR151" i="19"/>
  <c r="AQ151" i="19"/>
  <c r="AP151" i="19"/>
  <c r="AO151" i="19"/>
  <c r="AN151" i="19"/>
  <c r="AM151" i="19"/>
  <c r="AL151" i="19"/>
  <c r="AK151" i="19"/>
  <c r="AJ151" i="19"/>
  <c r="AI151" i="19"/>
  <c r="AH151" i="19"/>
  <c r="AG151" i="19"/>
  <c r="AF151" i="19"/>
  <c r="AE151" i="19"/>
  <c r="AD151" i="19"/>
  <c r="AC151" i="19"/>
  <c r="AB151" i="19"/>
  <c r="AA151" i="19"/>
  <c r="Z151" i="19"/>
  <c r="Y151" i="19"/>
  <c r="X151" i="19"/>
  <c r="W151" i="19"/>
  <c r="V151" i="19"/>
  <c r="U151" i="19"/>
  <c r="BD150" i="19"/>
  <c r="BQ150" i="19"/>
  <c r="BC150" i="19"/>
  <c r="BP150" i="19"/>
  <c r="BB150" i="19"/>
  <c r="BO150" i="19"/>
  <c r="BA150" i="19"/>
  <c r="BN150" i="19"/>
  <c r="AZ150" i="19"/>
  <c r="BM150" i="19"/>
  <c r="AY150" i="19"/>
  <c r="BL150" i="19"/>
  <c r="AX150" i="19"/>
  <c r="BK150" i="19"/>
  <c r="AW150" i="19"/>
  <c r="BJ150" i="19"/>
  <c r="AV150" i="19"/>
  <c r="BI150" i="19"/>
  <c r="AU150" i="19"/>
  <c r="BH150" i="19"/>
  <c r="AT150" i="19"/>
  <c r="BG150" i="19"/>
  <c r="AS150" i="19"/>
  <c r="BF150" i="19"/>
  <c r="AR150" i="19"/>
  <c r="AQ150" i="19"/>
  <c r="AP150" i="19"/>
  <c r="AO150" i="19"/>
  <c r="AN150" i="19"/>
  <c r="AM150" i="19"/>
  <c r="AL150" i="19"/>
  <c r="AK150" i="19"/>
  <c r="AJ150" i="19"/>
  <c r="AI150" i="19"/>
  <c r="AH150" i="19"/>
  <c r="AG150" i="19"/>
  <c r="AF150" i="19"/>
  <c r="AE150" i="19"/>
  <c r="AD150" i="19"/>
  <c r="AC150" i="19"/>
  <c r="AB150" i="19"/>
  <c r="AA150" i="19"/>
  <c r="Z150" i="19"/>
  <c r="Y150" i="19"/>
  <c r="X150" i="19"/>
  <c r="W150" i="19"/>
  <c r="V150" i="19"/>
  <c r="U150" i="19"/>
  <c r="BD149" i="19"/>
  <c r="BQ149" i="19"/>
  <c r="BC149" i="19"/>
  <c r="BP149" i="19"/>
  <c r="BB149" i="19"/>
  <c r="BO149" i="19"/>
  <c r="BA149" i="19"/>
  <c r="BN149" i="19"/>
  <c r="AZ149" i="19"/>
  <c r="BM149" i="19"/>
  <c r="AY149" i="19"/>
  <c r="BL149" i="19"/>
  <c r="AX149" i="19"/>
  <c r="BK149" i="19"/>
  <c r="AW149" i="19"/>
  <c r="BJ149" i="19"/>
  <c r="AV149" i="19"/>
  <c r="BI149" i="19"/>
  <c r="AU149" i="19"/>
  <c r="BH149" i="19"/>
  <c r="AT149" i="19"/>
  <c r="BG149" i="19"/>
  <c r="AS149" i="19"/>
  <c r="BF149" i="19"/>
  <c r="AR149" i="19"/>
  <c r="AQ149" i="19"/>
  <c r="AP149" i="19"/>
  <c r="AO149" i="19"/>
  <c r="AN149" i="19"/>
  <c r="AM149" i="19"/>
  <c r="AL149" i="19"/>
  <c r="AK149" i="19"/>
  <c r="AJ149" i="19"/>
  <c r="AI149" i="19"/>
  <c r="AH149" i="19"/>
  <c r="AG149" i="19"/>
  <c r="AF149" i="19"/>
  <c r="AE149" i="19"/>
  <c r="AD149" i="19"/>
  <c r="AC149" i="19"/>
  <c r="AB149" i="19"/>
  <c r="AA149" i="19"/>
  <c r="Z149" i="19"/>
  <c r="Y149" i="19"/>
  <c r="X149" i="19"/>
  <c r="W149" i="19"/>
  <c r="V149" i="19"/>
  <c r="U149" i="19"/>
  <c r="BD148" i="19"/>
  <c r="BQ148" i="19"/>
  <c r="BC148" i="19"/>
  <c r="BP148" i="19"/>
  <c r="BB148" i="19"/>
  <c r="BO148" i="19"/>
  <c r="BA148" i="19"/>
  <c r="BN148" i="19"/>
  <c r="AZ148" i="19"/>
  <c r="BM148" i="19"/>
  <c r="AY148" i="19"/>
  <c r="BL148" i="19"/>
  <c r="AX148" i="19"/>
  <c r="BK148" i="19"/>
  <c r="AW148" i="19"/>
  <c r="BJ148" i="19"/>
  <c r="AV148" i="19"/>
  <c r="BI148" i="19"/>
  <c r="AU148" i="19"/>
  <c r="BH148" i="19"/>
  <c r="AT148" i="19"/>
  <c r="BG148" i="19"/>
  <c r="AS148" i="19"/>
  <c r="BF148" i="19"/>
  <c r="AR148" i="19"/>
  <c r="AQ148" i="19"/>
  <c r="AP148" i="19"/>
  <c r="AO148" i="19"/>
  <c r="AN148" i="19"/>
  <c r="AM148" i="19"/>
  <c r="AL148" i="19"/>
  <c r="AK148" i="19"/>
  <c r="AJ148" i="19"/>
  <c r="AI148" i="19"/>
  <c r="AH148" i="19"/>
  <c r="AG148" i="19"/>
  <c r="AF148" i="19"/>
  <c r="AE148" i="19"/>
  <c r="AD148" i="19"/>
  <c r="AC148" i="19"/>
  <c r="AB148" i="19"/>
  <c r="AA148" i="19"/>
  <c r="Z148" i="19"/>
  <c r="Y148" i="19"/>
  <c r="X148" i="19"/>
  <c r="W148" i="19"/>
  <c r="V148" i="19"/>
  <c r="U148" i="19"/>
  <c r="S147" i="19"/>
  <c r="R147" i="19"/>
  <c r="Q147" i="19"/>
  <c r="P147" i="19"/>
  <c r="O147" i="19"/>
  <c r="N147" i="19"/>
  <c r="M147" i="19"/>
  <c r="L147" i="19"/>
  <c r="K147" i="19"/>
  <c r="J147" i="19"/>
  <c r="I147" i="19"/>
  <c r="H147" i="19"/>
  <c r="F147" i="19"/>
  <c r="E147" i="19"/>
  <c r="D147" i="19"/>
  <c r="C147" i="19"/>
  <c r="BQ145" i="19"/>
  <c r="BP145" i="19"/>
  <c r="BO145" i="19"/>
  <c r="BN145" i="19"/>
  <c r="BM145" i="19"/>
  <c r="BL145" i="19"/>
  <c r="BK145" i="19"/>
  <c r="BJ145" i="19"/>
  <c r="BI145" i="19"/>
  <c r="BH145" i="19"/>
  <c r="BG145" i="19"/>
  <c r="BF145" i="19"/>
  <c r="BQ143" i="19"/>
  <c r="BP143" i="19"/>
  <c r="BO143" i="19"/>
  <c r="BN143" i="19"/>
  <c r="BM143" i="19"/>
  <c r="BL143" i="19"/>
  <c r="BK143" i="19"/>
  <c r="BJ143" i="19"/>
  <c r="BI143" i="19"/>
  <c r="BH143" i="19"/>
  <c r="BG143" i="19"/>
  <c r="BF143" i="19"/>
  <c r="BQ142" i="19"/>
  <c r="BP142" i="19"/>
  <c r="BO142" i="19"/>
  <c r="BN142" i="19"/>
  <c r="BM142" i="19"/>
  <c r="BL142" i="19"/>
  <c r="BK142" i="19"/>
  <c r="BJ142" i="19"/>
  <c r="BI142" i="19"/>
  <c r="BH142" i="19"/>
  <c r="BG142" i="19"/>
  <c r="BF142" i="19"/>
  <c r="BQ141" i="19"/>
  <c r="BP141" i="19"/>
  <c r="BO141" i="19"/>
  <c r="BN141" i="19"/>
  <c r="BM141" i="19"/>
  <c r="BL141" i="19"/>
  <c r="BK141" i="19"/>
  <c r="BJ141" i="19"/>
  <c r="BI141" i="19"/>
  <c r="BH141" i="19"/>
  <c r="BG141" i="19"/>
  <c r="BF141" i="19"/>
  <c r="BQ140" i="19"/>
  <c r="BP140" i="19"/>
  <c r="BO140" i="19"/>
  <c r="BN140" i="19"/>
  <c r="BM140" i="19"/>
  <c r="BL140" i="19"/>
  <c r="BK140" i="19"/>
  <c r="BJ140" i="19"/>
  <c r="BI140" i="19"/>
  <c r="BH140" i="19"/>
  <c r="BG140" i="19"/>
  <c r="BF140" i="19"/>
  <c r="BQ139" i="19"/>
  <c r="BP139" i="19"/>
  <c r="BO139" i="19"/>
  <c r="BN139" i="19"/>
  <c r="BM139" i="19"/>
  <c r="BL139" i="19"/>
  <c r="BK139" i="19"/>
  <c r="BJ139" i="19"/>
  <c r="BI139" i="19"/>
  <c r="BH139" i="19"/>
  <c r="BG139" i="19"/>
  <c r="BF139" i="19"/>
  <c r="BQ138" i="19"/>
  <c r="BP138" i="19"/>
  <c r="BO138" i="19"/>
  <c r="BN138" i="19"/>
  <c r="BM138" i="19"/>
  <c r="BL138" i="19"/>
  <c r="BK138" i="19"/>
  <c r="BJ138" i="19"/>
  <c r="BI138" i="19"/>
  <c r="BH138" i="19"/>
  <c r="BG138" i="19"/>
  <c r="BF138" i="19"/>
  <c r="BQ137" i="19"/>
  <c r="BP137" i="19"/>
  <c r="BO137" i="19"/>
  <c r="BN137" i="19"/>
  <c r="BM137" i="19"/>
  <c r="BL137" i="19"/>
  <c r="BK137" i="19"/>
  <c r="BJ137" i="19"/>
  <c r="BI137" i="19"/>
  <c r="BH137" i="19"/>
  <c r="BG137" i="19"/>
  <c r="BF137" i="19"/>
  <c r="BQ136" i="19"/>
  <c r="BP136" i="19"/>
  <c r="BO136" i="19"/>
  <c r="BN136" i="19"/>
  <c r="BM136" i="19"/>
  <c r="BL136" i="19"/>
  <c r="BK136" i="19"/>
  <c r="BJ136" i="19"/>
  <c r="BI136" i="19"/>
  <c r="BH136" i="19"/>
  <c r="BG136" i="19"/>
  <c r="BF136" i="19"/>
  <c r="S135" i="19"/>
  <c r="R135" i="19"/>
  <c r="Q135" i="19"/>
  <c r="P135" i="19"/>
  <c r="O135" i="19"/>
  <c r="N135" i="19"/>
  <c r="M135" i="19"/>
  <c r="L135" i="19"/>
  <c r="K135" i="19"/>
  <c r="J135" i="19"/>
  <c r="I135" i="19"/>
  <c r="H135" i="19"/>
  <c r="F135" i="19"/>
  <c r="E135" i="19"/>
  <c r="D135" i="19"/>
  <c r="C135" i="19"/>
  <c r="BQ133" i="19"/>
  <c r="BP133" i="19"/>
  <c r="BO133" i="19"/>
  <c r="BN133" i="19"/>
  <c r="BM133" i="19"/>
  <c r="BL133" i="19"/>
  <c r="BK133" i="19"/>
  <c r="BJ133" i="19"/>
  <c r="BI133" i="19"/>
  <c r="BH133" i="19"/>
  <c r="BG133" i="19"/>
  <c r="BF133" i="19"/>
  <c r="BQ131" i="19"/>
  <c r="BP131" i="19"/>
  <c r="BO131" i="19"/>
  <c r="BN131" i="19"/>
  <c r="BM131" i="19"/>
  <c r="BL131" i="19"/>
  <c r="BK131" i="19"/>
  <c r="BJ131" i="19"/>
  <c r="BI131" i="19"/>
  <c r="BH131" i="19"/>
  <c r="BG131" i="19"/>
  <c r="BF131" i="19"/>
  <c r="BQ130" i="19"/>
  <c r="BP130" i="19"/>
  <c r="BO130" i="19"/>
  <c r="BN130" i="19"/>
  <c r="BM130" i="19"/>
  <c r="BL130" i="19"/>
  <c r="BK130" i="19"/>
  <c r="BJ130" i="19"/>
  <c r="BI130" i="19"/>
  <c r="BH130" i="19"/>
  <c r="BG130" i="19"/>
  <c r="BF130" i="19"/>
  <c r="BQ129" i="19"/>
  <c r="BP129" i="19"/>
  <c r="BO129" i="19"/>
  <c r="BN129" i="19"/>
  <c r="BM129" i="19"/>
  <c r="BL129" i="19"/>
  <c r="BK129" i="19"/>
  <c r="BJ129" i="19"/>
  <c r="BI129" i="19"/>
  <c r="BH129" i="19"/>
  <c r="BG129" i="19"/>
  <c r="BF129" i="19"/>
  <c r="BQ128" i="19"/>
  <c r="BP128" i="19"/>
  <c r="BO128" i="19"/>
  <c r="BN128" i="19"/>
  <c r="BM128" i="19"/>
  <c r="BL128" i="19"/>
  <c r="BK128" i="19"/>
  <c r="BJ128" i="19"/>
  <c r="BI128" i="19"/>
  <c r="BH128" i="19"/>
  <c r="BG128" i="19"/>
  <c r="BF128" i="19"/>
  <c r="BQ127" i="19"/>
  <c r="BP127" i="19"/>
  <c r="BO127" i="19"/>
  <c r="BN127" i="19"/>
  <c r="BM127" i="19"/>
  <c r="BL127" i="19"/>
  <c r="BK127" i="19"/>
  <c r="BJ127" i="19"/>
  <c r="BI127" i="19"/>
  <c r="BH127" i="19"/>
  <c r="BG127" i="19"/>
  <c r="BF127" i="19"/>
  <c r="BQ126" i="19"/>
  <c r="BP126" i="19"/>
  <c r="BO126" i="19"/>
  <c r="BN126" i="19"/>
  <c r="BM126" i="19"/>
  <c r="BL126" i="19"/>
  <c r="BK126" i="19"/>
  <c r="BJ126" i="19"/>
  <c r="BI126" i="19"/>
  <c r="BH126" i="19"/>
  <c r="BG126" i="19"/>
  <c r="BF126" i="19"/>
  <c r="BQ125" i="19"/>
  <c r="BP125" i="19"/>
  <c r="BO125" i="19"/>
  <c r="BN125" i="19"/>
  <c r="BM125" i="19"/>
  <c r="BL125" i="19"/>
  <c r="BK125" i="19"/>
  <c r="BJ125" i="19"/>
  <c r="BI125" i="19"/>
  <c r="BH125" i="19"/>
  <c r="BG125" i="19"/>
  <c r="BF125" i="19"/>
  <c r="BQ124" i="19"/>
  <c r="BP124" i="19"/>
  <c r="BO124" i="19"/>
  <c r="BN124" i="19"/>
  <c r="BM124" i="19"/>
  <c r="BL124" i="19"/>
  <c r="BK124" i="19"/>
  <c r="BJ124" i="19"/>
  <c r="BI124" i="19"/>
  <c r="BH124" i="19"/>
  <c r="BG124" i="19"/>
  <c r="BF124" i="19"/>
  <c r="S123" i="19"/>
  <c r="R123" i="19"/>
  <c r="Q123" i="19"/>
  <c r="P123" i="19"/>
  <c r="O123" i="19"/>
  <c r="N123" i="19"/>
  <c r="M123" i="19"/>
  <c r="L123" i="19"/>
  <c r="K123" i="19"/>
  <c r="J123" i="19"/>
  <c r="I123" i="19"/>
  <c r="H123" i="19"/>
  <c r="F123" i="19"/>
  <c r="E123" i="19"/>
  <c r="D123" i="19"/>
  <c r="C123" i="19"/>
  <c r="BQ121" i="19"/>
  <c r="BP121" i="19"/>
  <c r="BO121" i="19"/>
  <c r="BN121" i="19"/>
  <c r="BM121" i="19"/>
  <c r="BL121" i="19"/>
  <c r="BK121" i="19"/>
  <c r="BJ121" i="19"/>
  <c r="BI121" i="19"/>
  <c r="BH121" i="19"/>
  <c r="BG121" i="19"/>
  <c r="BF121" i="19"/>
  <c r="S121" i="19"/>
  <c r="R121" i="19"/>
  <c r="Q121" i="19"/>
  <c r="P121" i="19"/>
  <c r="O121" i="19"/>
  <c r="N121" i="19"/>
  <c r="M121" i="19"/>
  <c r="L121" i="19"/>
  <c r="K121" i="19"/>
  <c r="J121" i="19"/>
  <c r="I121" i="19"/>
  <c r="H121" i="19"/>
  <c r="BD120" i="19"/>
  <c r="BQ120" i="19"/>
  <c r="BC120" i="19"/>
  <c r="BB120" i="19"/>
  <c r="S120" i="19"/>
  <c r="BA120" i="19"/>
  <c r="BN120" i="19"/>
  <c r="AZ120" i="19"/>
  <c r="BM120" i="19"/>
  <c r="AY120" i="19"/>
  <c r="AX120" i="19"/>
  <c r="AW120" i="19"/>
  <c r="AV120" i="19"/>
  <c r="AU120" i="19"/>
  <c r="AT120" i="19"/>
  <c r="AS120" i="19"/>
  <c r="AR120" i="19"/>
  <c r="AQ120" i="19"/>
  <c r="AP120" i="19"/>
  <c r="AO120" i="19"/>
  <c r="AN120" i="19"/>
  <c r="AM120" i="19"/>
  <c r="AL120" i="19"/>
  <c r="M120" i="19"/>
  <c r="M144" i="19"/>
  <c r="AK120" i="19"/>
  <c r="AJ120" i="19"/>
  <c r="AI120" i="19"/>
  <c r="AH120" i="19"/>
  <c r="AG120" i="19"/>
  <c r="AF120" i="19"/>
  <c r="AE120" i="19"/>
  <c r="AD120" i="19"/>
  <c r="AC120" i="19"/>
  <c r="AB120" i="19"/>
  <c r="AA120" i="19"/>
  <c r="J120" i="19"/>
  <c r="Z120" i="19"/>
  <c r="Y120" i="19"/>
  <c r="X120" i="19"/>
  <c r="W120" i="19"/>
  <c r="V120" i="19"/>
  <c r="U120" i="19"/>
  <c r="R120" i="19"/>
  <c r="Q120" i="19"/>
  <c r="N120" i="19"/>
  <c r="I120" i="19"/>
  <c r="BQ119" i="19"/>
  <c r="BP119" i="19"/>
  <c r="BO119" i="19"/>
  <c r="BN119" i="19"/>
  <c r="BM119" i="19"/>
  <c r="BL119" i="19"/>
  <c r="BK119" i="19"/>
  <c r="BJ119" i="19"/>
  <c r="BI119" i="19"/>
  <c r="BH119" i="19"/>
  <c r="BG119" i="19"/>
  <c r="BF119" i="19"/>
  <c r="S119" i="19"/>
  <c r="R119" i="19"/>
  <c r="Q119" i="19"/>
  <c r="P119" i="19"/>
  <c r="O119" i="19"/>
  <c r="N119" i="19"/>
  <c r="M119" i="19"/>
  <c r="L119" i="19"/>
  <c r="K119" i="19"/>
  <c r="J119" i="19"/>
  <c r="I119" i="19"/>
  <c r="H119" i="19"/>
  <c r="BQ118" i="19"/>
  <c r="BP118" i="19"/>
  <c r="BO118" i="19"/>
  <c r="BN118" i="19"/>
  <c r="BM118" i="19"/>
  <c r="BL118" i="19"/>
  <c r="BK118" i="19"/>
  <c r="BJ118" i="19"/>
  <c r="BI118" i="19"/>
  <c r="BH118" i="19"/>
  <c r="BG118" i="19"/>
  <c r="BF118" i="19"/>
  <c r="S118" i="19"/>
  <c r="R118" i="19"/>
  <c r="Q118" i="19"/>
  <c r="P118" i="19"/>
  <c r="O118" i="19"/>
  <c r="N118" i="19"/>
  <c r="M118" i="19"/>
  <c r="L118" i="19"/>
  <c r="K118" i="19"/>
  <c r="J118" i="19"/>
  <c r="I118" i="19"/>
  <c r="H118" i="19"/>
  <c r="BQ117" i="19"/>
  <c r="BP117" i="19"/>
  <c r="BO117" i="19"/>
  <c r="BN117" i="19"/>
  <c r="BM117" i="19"/>
  <c r="BL117" i="19"/>
  <c r="BK117" i="19"/>
  <c r="BJ117" i="19"/>
  <c r="BI117" i="19"/>
  <c r="BH117" i="19"/>
  <c r="BG117" i="19"/>
  <c r="BF117" i="19"/>
  <c r="S117" i="19"/>
  <c r="R117" i="19"/>
  <c r="Q117" i="19"/>
  <c r="P117" i="19"/>
  <c r="O117" i="19"/>
  <c r="N117" i="19"/>
  <c r="M117" i="19"/>
  <c r="L117" i="19"/>
  <c r="K117" i="19"/>
  <c r="J117" i="19"/>
  <c r="I117" i="19"/>
  <c r="H117" i="19"/>
  <c r="BQ116" i="19"/>
  <c r="BP116" i="19"/>
  <c r="BO116" i="19"/>
  <c r="BN116" i="19"/>
  <c r="BM116" i="19"/>
  <c r="BL116" i="19"/>
  <c r="BK116" i="19"/>
  <c r="BJ116" i="19"/>
  <c r="BI116" i="19"/>
  <c r="BH116" i="19"/>
  <c r="BG116" i="19"/>
  <c r="BF116" i="19"/>
  <c r="S116" i="19"/>
  <c r="R116" i="19"/>
  <c r="Q116" i="19"/>
  <c r="P116" i="19"/>
  <c r="O116" i="19"/>
  <c r="N116" i="19"/>
  <c r="M116" i="19"/>
  <c r="L116" i="19"/>
  <c r="K116" i="19"/>
  <c r="J116" i="19"/>
  <c r="I116" i="19"/>
  <c r="H116" i="19"/>
  <c r="BQ115" i="19"/>
  <c r="BP115" i="19"/>
  <c r="BO115" i="19"/>
  <c r="BN115" i="19"/>
  <c r="BM115" i="19"/>
  <c r="BL115" i="19"/>
  <c r="BK115" i="19"/>
  <c r="BJ115" i="19"/>
  <c r="BI115" i="19"/>
  <c r="BH115" i="19"/>
  <c r="BG115" i="19"/>
  <c r="BF115" i="19"/>
  <c r="S115" i="19"/>
  <c r="R115" i="19"/>
  <c r="Q115" i="19"/>
  <c r="P115" i="19"/>
  <c r="O115" i="19"/>
  <c r="N115" i="19"/>
  <c r="M115" i="19"/>
  <c r="L115" i="19"/>
  <c r="K115" i="19"/>
  <c r="J115" i="19"/>
  <c r="I115" i="19"/>
  <c r="H115" i="19"/>
  <c r="BQ114" i="19"/>
  <c r="BP114" i="19"/>
  <c r="BO114" i="19"/>
  <c r="BN114" i="19"/>
  <c r="BM114" i="19"/>
  <c r="BL114" i="19"/>
  <c r="BK114" i="19"/>
  <c r="BJ114" i="19"/>
  <c r="BI114" i="19"/>
  <c r="BH114" i="19"/>
  <c r="BG114" i="19"/>
  <c r="BF114" i="19"/>
  <c r="S114" i="19"/>
  <c r="R114" i="19"/>
  <c r="Q114" i="19"/>
  <c r="P114" i="19"/>
  <c r="O114" i="19"/>
  <c r="N114" i="19"/>
  <c r="M114" i="19"/>
  <c r="L114" i="19"/>
  <c r="K114" i="19"/>
  <c r="J114" i="19"/>
  <c r="I114" i="19"/>
  <c r="H114" i="19"/>
  <c r="BQ113" i="19"/>
  <c r="BP113" i="19"/>
  <c r="BO113" i="19"/>
  <c r="BN113" i="19"/>
  <c r="BM113" i="19"/>
  <c r="BL113" i="19"/>
  <c r="BK113" i="19"/>
  <c r="BJ113" i="19"/>
  <c r="BI113" i="19"/>
  <c r="BH113" i="19"/>
  <c r="BG113" i="19"/>
  <c r="BF113" i="19"/>
  <c r="S113" i="19"/>
  <c r="R113" i="19"/>
  <c r="Q113" i="19"/>
  <c r="P113" i="19"/>
  <c r="O113" i="19"/>
  <c r="N113" i="19"/>
  <c r="M113" i="19"/>
  <c r="L113" i="19"/>
  <c r="K113" i="19"/>
  <c r="J113" i="19"/>
  <c r="I113" i="19"/>
  <c r="H113" i="19"/>
  <c r="BQ112" i="19"/>
  <c r="BP112" i="19"/>
  <c r="BO112" i="19"/>
  <c r="BN112" i="19"/>
  <c r="BM112" i="19"/>
  <c r="BL112" i="19"/>
  <c r="BK112" i="19"/>
  <c r="BJ112" i="19"/>
  <c r="BI112" i="19"/>
  <c r="BH112" i="19"/>
  <c r="BG112" i="19"/>
  <c r="BF112" i="19"/>
  <c r="S112" i="19"/>
  <c r="R112" i="19"/>
  <c r="Q112" i="19"/>
  <c r="P112" i="19"/>
  <c r="O112" i="19"/>
  <c r="N112" i="19"/>
  <c r="M112" i="19"/>
  <c r="L112" i="19"/>
  <c r="K112" i="19"/>
  <c r="J112" i="19"/>
  <c r="I112" i="19"/>
  <c r="H112" i="19"/>
  <c r="S111" i="19"/>
  <c r="R111" i="19"/>
  <c r="Q111" i="19"/>
  <c r="P111" i="19"/>
  <c r="O111" i="19"/>
  <c r="N111" i="19"/>
  <c r="M111" i="19"/>
  <c r="L111" i="19"/>
  <c r="K111" i="19"/>
  <c r="J111" i="19"/>
  <c r="I111" i="19"/>
  <c r="H111" i="19"/>
  <c r="F111" i="19"/>
  <c r="E111" i="19"/>
  <c r="D111" i="19"/>
  <c r="C111" i="19"/>
  <c r="BQ109" i="19"/>
  <c r="BP109" i="19"/>
  <c r="BO109" i="19"/>
  <c r="BN109" i="19"/>
  <c r="BM109" i="19"/>
  <c r="BL109" i="19"/>
  <c r="BI109" i="19"/>
  <c r="BH109" i="19"/>
  <c r="BG109" i="19"/>
  <c r="BF109" i="19"/>
  <c r="BK109" i="19"/>
  <c r="BJ109" i="19"/>
  <c r="BQ108" i="19"/>
  <c r="BP108" i="19"/>
  <c r="BO108" i="19"/>
  <c r="BN108" i="19"/>
  <c r="BM108" i="19"/>
  <c r="BL108" i="19"/>
  <c r="BK108" i="19"/>
  <c r="BJ108" i="19"/>
  <c r="BI108" i="19"/>
  <c r="BH108" i="19"/>
  <c r="BG108" i="19"/>
  <c r="BF108" i="19"/>
  <c r="BQ107" i="19"/>
  <c r="BP107" i="19"/>
  <c r="BO107" i="19"/>
  <c r="BN107" i="19"/>
  <c r="BM107" i="19"/>
  <c r="BL107" i="19"/>
  <c r="BJ107" i="19"/>
  <c r="BI107" i="19"/>
  <c r="BH107" i="19"/>
  <c r="BG107" i="19"/>
  <c r="BF107" i="19"/>
  <c r="BK107" i="19"/>
  <c r="BQ106" i="19"/>
  <c r="BP106" i="19"/>
  <c r="BO106" i="19"/>
  <c r="BN106" i="19"/>
  <c r="BM106" i="19"/>
  <c r="BL106" i="19"/>
  <c r="BI106" i="19"/>
  <c r="BH106" i="19"/>
  <c r="BG106" i="19"/>
  <c r="BF106" i="19"/>
  <c r="BK106" i="19"/>
  <c r="BJ106" i="19"/>
  <c r="BQ105" i="19"/>
  <c r="BP105" i="19"/>
  <c r="BO105" i="19"/>
  <c r="BN105" i="19"/>
  <c r="BM105" i="19"/>
  <c r="BL105" i="19"/>
  <c r="BJ105" i="19"/>
  <c r="BI105" i="19"/>
  <c r="BH105" i="19"/>
  <c r="BG105" i="19"/>
  <c r="BF105" i="19"/>
  <c r="BK105" i="19"/>
  <c r="BQ104" i="19"/>
  <c r="BP104" i="19"/>
  <c r="BO104" i="19"/>
  <c r="BN104" i="19"/>
  <c r="BM104" i="19"/>
  <c r="BL104" i="19"/>
  <c r="BI104" i="19"/>
  <c r="BH104" i="19"/>
  <c r="BG104" i="19"/>
  <c r="BF104" i="19"/>
  <c r="BK104" i="19"/>
  <c r="BJ104" i="19"/>
  <c r="BQ103" i="19"/>
  <c r="BP103" i="19"/>
  <c r="BO103" i="19"/>
  <c r="BN103" i="19"/>
  <c r="BM103" i="19"/>
  <c r="BL103" i="19"/>
  <c r="BJ103" i="19"/>
  <c r="BI103" i="19"/>
  <c r="BH103" i="19"/>
  <c r="BG103" i="19"/>
  <c r="BF103" i="19"/>
  <c r="BK103" i="19"/>
  <c r="BQ102" i="19"/>
  <c r="BP102" i="19"/>
  <c r="BO102" i="19"/>
  <c r="BN102" i="19"/>
  <c r="BM102" i="19"/>
  <c r="BL102" i="19"/>
  <c r="BI102" i="19"/>
  <c r="BH102" i="19"/>
  <c r="BG102" i="19"/>
  <c r="BF102" i="19"/>
  <c r="BK102" i="19"/>
  <c r="BJ102" i="19"/>
  <c r="BQ101" i="19"/>
  <c r="BP101" i="19"/>
  <c r="BO101" i="19"/>
  <c r="BN101" i="19"/>
  <c r="BM101" i="19"/>
  <c r="BL101" i="19"/>
  <c r="BJ101" i="19"/>
  <c r="BI101" i="19"/>
  <c r="BH101" i="19"/>
  <c r="BG101" i="19"/>
  <c r="BF101" i="19"/>
  <c r="BK101" i="19"/>
  <c r="BM100" i="19"/>
  <c r="BI100" i="19"/>
  <c r="BH100" i="19"/>
  <c r="BG100" i="19"/>
  <c r="BF100" i="19"/>
  <c r="BQ100" i="19"/>
  <c r="BP100" i="19"/>
  <c r="BO100" i="19"/>
  <c r="BN100" i="19"/>
  <c r="BL100" i="19"/>
  <c r="BK100" i="19"/>
  <c r="BJ100" i="19"/>
  <c r="S99" i="19"/>
  <c r="R99" i="19"/>
  <c r="Q99" i="19"/>
  <c r="P99" i="19"/>
  <c r="O99" i="19"/>
  <c r="N99" i="19"/>
  <c r="M99" i="19"/>
  <c r="L99" i="19"/>
  <c r="K99" i="19"/>
  <c r="J99" i="19"/>
  <c r="I99" i="19"/>
  <c r="H99" i="19"/>
  <c r="F99" i="19"/>
  <c r="E99" i="19"/>
  <c r="D99" i="19"/>
  <c r="C99" i="19"/>
  <c r="BQ97" i="19"/>
  <c r="BP97" i="19"/>
  <c r="BO97" i="19"/>
  <c r="BN97" i="19"/>
  <c r="BM97" i="19"/>
  <c r="BL97" i="19"/>
  <c r="BK97" i="19"/>
  <c r="BJ97" i="19"/>
  <c r="BI97" i="19"/>
  <c r="BH97" i="19"/>
  <c r="BG97" i="19"/>
  <c r="BF97" i="19"/>
  <c r="S97" i="19"/>
  <c r="R97" i="19"/>
  <c r="Q97" i="19"/>
  <c r="Q109" i="19"/>
  <c r="P97" i="19"/>
  <c r="P109" i="19"/>
  <c r="O97" i="19"/>
  <c r="O109" i="19"/>
  <c r="N97" i="19"/>
  <c r="N109" i="19"/>
  <c r="M97" i="19"/>
  <c r="M109" i="19"/>
  <c r="L97" i="19"/>
  <c r="L109" i="19"/>
  <c r="K97" i="19"/>
  <c r="K109" i="19"/>
  <c r="J97" i="19"/>
  <c r="J109" i="19"/>
  <c r="I97" i="19"/>
  <c r="I109" i="19"/>
  <c r="H97" i="19"/>
  <c r="H109" i="19"/>
  <c r="BP96" i="19"/>
  <c r="BL96" i="19"/>
  <c r="BH96" i="19"/>
  <c r="AY96" i="19"/>
  <c r="AX96" i="19"/>
  <c r="BK96" i="19"/>
  <c r="AW96" i="19"/>
  <c r="BJ96" i="19"/>
  <c r="AV96" i="19"/>
  <c r="BI96" i="19"/>
  <c r="AU96" i="19"/>
  <c r="AT96" i="19"/>
  <c r="BG96" i="19"/>
  <c r="AS96" i="19"/>
  <c r="BF96" i="19"/>
  <c r="AR96" i="19"/>
  <c r="BQ96" i="19"/>
  <c r="AQ96" i="19"/>
  <c r="AP96" i="19"/>
  <c r="BO96" i="19"/>
  <c r="AO96" i="19"/>
  <c r="BN96" i="19"/>
  <c r="AN96" i="19"/>
  <c r="BM96" i="19"/>
  <c r="AM96" i="19"/>
  <c r="AL96" i="19"/>
  <c r="AK96" i="19"/>
  <c r="AJ96" i="19"/>
  <c r="AI96" i="19"/>
  <c r="AH96" i="19"/>
  <c r="AG96" i="19"/>
  <c r="AF96" i="19"/>
  <c r="AE96" i="19"/>
  <c r="AD96" i="19"/>
  <c r="AC96" i="19"/>
  <c r="AB96" i="19"/>
  <c r="J96" i="19"/>
  <c r="J108" i="19"/>
  <c r="AA96" i="19"/>
  <c r="Z96" i="19"/>
  <c r="Y96" i="19"/>
  <c r="X96" i="19"/>
  <c r="W96" i="19"/>
  <c r="V96" i="19"/>
  <c r="H96" i="19"/>
  <c r="H108" i="19"/>
  <c r="U96" i="19"/>
  <c r="S96" i="19"/>
  <c r="R96" i="19"/>
  <c r="Q96" i="19"/>
  <c r="Q108" i="19"/>
  <c r="P96" i="19"/>
  <c r="P108" i="19"/>
  <c r="O96" i="19"/>
  <c r="O108" i="19"/>
  <c r="M96" i="19"/>
  <c r="M108" i="19"/>
  <c r="L96" i="19"/>
  <c r="L108" i="19"/>
  <c r="K96" i="19"/>
  <c r="K108" i="19"/>
  <c r="I96" i="19"/>
  <c r="I108" i="19"/>
  <c r="BQ95" i="19"/>
  <c r="BP95" i="19"/>
  <c r="BO95" i="19"/>
  <c r="BN95" i="19"/>
  <c r="BM95" i="19"/>
  <c r="BL95" i="19"/>
  <c r="BK95" i="19"/>
  <c r="BJ95" i="19"/>
  <c r="BI95" i="19"/>
  <c r="BH95" i="19"/>
  <c r="BG95" i="19"/>
  <c r="BF95" i="19"/>
  <c r="S95" i="19"/>
  <c r="R95" i="19"/>
  <c r="Q95" i="19"/>
  <c r="Q107" i="19"/>
  <c r="P95" i="19"/>
  <c r="P107" i="19"/>
  <c r="O95" i="19"/>
  <c r="O107" i="19"/>
  <c r="N95" i="19"/>
  <c r="N107" i="19"/>
  <c r="M95" i="19"/>
  <c r="M107" i="19"/>
  <c r="L95" i="19"/>
  <c r="L107" i="19"/>
  <c r="K95" i="19"/>
  <c r="K107" i="19"/>
  <c r="J95" i="19"/>
  <c r="J107" i="19"/>
  <c r="I95" i="19"/>
  <c r="I107" i="19"/>
  <c r="H95" i="19"/>
  <c r="H107" i="19"/>
  <c r="BQ94" i="19"/>
  <c r="BP94" i="19"/>
  <c r="BO94" i="19"/>
  <c r="BN94" i="19"/>
  <c r="BM94" i="19"/>
  <c r="BL94" i="19"/>
  <c r="BK94" i="19"/>
  <c r="BJ94" i="19"/>
  <c r="BI94" i="19"/>
  <c r="BH94" i="19"/>
  <c r="BG94" i="19"/>
  <c r="BF94" i="19"/>
  <c r="S94" i="19"/>
  <c r="R94" i="19"/>
  <c r="Q94" i="19"/>
  <c r="Q106" i="19"/>
  <c r="P94" i="19"/>
  <c r="P106" i="19"/>
  <c r="O94" i="19"/>
  <c r="O106" i="19"/>
  <c r="N94" i="19"/>
  <c r="N106" i="19"/>
  <c r="M94" i="19"/>
  <c r="M106" i="19"/>
  <c r="L94" i="19"/>
  <c r="L106" i="19"/>
  <c r="K94" i="19"/>
  <c r="K106" i="19"/>
  <c r="J94" i="19"/>
  <c r="J106" i="19"/>
  <c r="I94" i="19"/>
  <c r="I106" i="19"/>
  <c r="H94" i="19"/>
  <c r="H106" i="19"/>
  <c r="BQ93" i="19"/>
  <c r="BP93" i="19"/>
  <c r="BO93" i="19"/>
  <c r="BN93" i="19"/>
  <c r="BM93" i="19"/>
  <c r="BL93" i="19"/>
  <c r="BK93" i="19"/>
  <c r="BJ93" i="19"/>
  <c r="BI93" i="19"/>
  <c r="BH93" i="19"/>
  <c r="BG93" i="19"/>
  <c r="BF93" i="19"/>
  <c r="S93" i="19"/>
  <c r="R93" i="19"/>
  <c r="Q93" i="19"/>
  <c r="Q105" i="19"/>
  <c r="P93" i="19"/>
  <c r="P105" i="19"/>
  <c r="O93" i="19"/>
  <c r="O105" i="19"/>
  <c r="N93" i="19"/>
  <c r="N105" i="19"/>
  <c r="M93" i="19"/>
  <c r="M105" i="19"/>
  <c r="L93" i="19"/>
  <c r="L105" i="19"/>
  <c r="K93" i="19"/>
  <c r="K105" i="19"/>
  <c r="J93" i="19"/>
  <c r="J105" i="19"/>
  <c r="I93" i="19"/>
  <c r="I105" i="19"/>
  <c r="H93" i="19"/>
  <c r="H105" i="19"/>
  <c r="BQ92" i="19"/>
  <c r="BP92" i="19"/>
  <c r="BO92" i="19"/>
  <c r="BN92" i="19"/>
  <c r="BM92" i="19"/>
  <c r="BL92" i="19"/>
  <c r="BK92" i="19"/>
  <c r="BJ92" i="19"/>
  <c r="BI92" i="19"/>
  <c r="BH92" i="19"/>
  <c r="BG92" i="19"/>
  <c r="BF92" i="19"/>
  <c r="S92" i="19"/>
  <c r="R92" i="19"/>
  <c r="Q92" i="19"/>
  <c r="Q104" i="19"/>
  <c r="P92" i="19"/>
  <c r="P104" i="19"/>
  <c r="O92" i="19"/>
  <c r="O104" i="19"/>
  <c r="N92" i="19"/>
  <c r="N104" i="19"/>
  <c r="M92" i="19"/>
  <c r="M104" i="19"/>
  <c r="L92" i="19"/>
  <c r="L104" i="19"/>
  <c r="K92" i="19"/>
  <c r="K104" i="19"/>
  <c r="J92" i="19"/>
  <c r="J104" i="19"/>
  <c r="I92" i="19"/>
  <c r="I104" i="19"/>
  <c r="H92" i="19"/>
  <c r="H104" i="19"/>
  <c r="BQ91" i="19"/>
  <c r="BP91" i="19"/>
  <c r="BO91" i="19"/>
  <c r="BN91" i="19"/>
  <c r="BM91" i="19"/>
  <c r="BL91" i="19"/>
  <c r="BK91" i="19"/>
  <c r="BJ91" i="19"/>
  <c r="BI91" i="19"/>
  <c r="BH91" i="19"/>
  <c r="BG91" i="19"/>
  <c r="BF91" i="19"/>
  <c r="S91" i="19"/>
  <c r="R91" i="19"/>
  <c r="Q91" i="19"/>
  <c r="Q103" i="19"/>
  <c r="P91" i="19"/>
  <c r="P103" i="19"/>
  <c r="O91" i="19"/>
  <c r="O103" i="19"/>
  <c r="N91" i="19"/>
  <c r="N103" i="19"/>
  <c r="M91" i="19"/>
  <c r="M103" i="19"/>
  <c r="L91" i="19"/>
  <c r="L103" i="19"/>
  <c r="K91" i="19"/>
  <c r="K103" i="19"/>
  <c r="J91" i="19"/>
  <c r="J103" i="19"/>
  <c r="I91" i="19"/>
  <c r="I103" i="19"/>
  <c r="H91" i="19"/>
  <c r="H103" i="19"/>
  <c r="BQ90" i="19"/>
  <c r="BP90" i="19"/>
  <c r="BO90" i="19"/>
  <c r="BN90" i="19"/>
  <c r="BM90" i="19"/>
  <c r="BL90" i="19"/>
  <c r="BK90" i="19"/>
  <c r="BJ90" i="19"/>
  <c r="BI90" i="19"/>
  <c r="BH90" i="19"/>
  <c r="BG90" i="19"/>
  <c r="BF90" i="19"/>
  <c r="S90" i="19"/>
  <c r="R90" i="19"/>
  <c r="Q90" i="19"/>
  <c r="Q102" i="19"/>
  <c r="P90" i="19"/>
  <c r="P102" i="19"/>
  <c r="O90" i="19"/>
  <c r="O102" i="19"/>
  <c r="N90" i="19"/>
  <c r="N102" i="19"/>
  <c r="M90" i="19"/>
  <c r="M102" i="19"/>
  <c r="L90" i="19"/>
  <c r="L102" i="19"/>
  <c r="K90" i="19"/>
  <c r="K102" i="19"/>
  <c r="J90" i="19"/>
  <c r="J102" i="19"/>
  <c r="I90" i="19"/>
  <c r="I102" i="19"/>
  <c r="H90" i="19"/>
  <c r="H102" i="19"/>
  <c r="BQ89" i="19"/>
  <c r="BP89" i="19"/>
  <c r="BO89" i="19"/>
  <c r="BN89" i="19"/>
  <c r="BM89" i="19"/>
  <c r="BL89" i="19"/>
  <c r="BK89" i="19"/>
  <c r="BJ89" i="19"/>
  <c r="BI89" i="19"/>
  <c r="BH89" i="19"/>
  <c r="BG89" i="19"/>
  <c r="BF89" i="19"/>
  <c r="S89" i="19"/>
  <c r="R89" i="19"/>
  <c r="Q89" i="19"/>
  <c r="Q101" i="19"/>
  <c r="P89" i="19"/>
  <c r="P101" i="19"/>
  <c r="O89" i="19"/>
  <c r="O101" i="19"/>
  <c r="N89" i="19"/>
  <c r="N101" i="19"/>
  <c r="M89" i="19"/>
  <c r="M101" i="19"/>
  <c r="L89" i="19"/>
  <c r="L101" i="19"/>
  <c r="K89" i="19"/>
  <c r="K101" i="19"/>
  <c r="J89" i="19"/>
  <c r="J101" i="19"/>
  <c r="I89" i="19"/>
  <c r="I101" i="19"/>
  <c r="H89" i="19"/>
  <c r="H101" i="19"/>
  <c r="BQ88" i="19"/>
  <c r="BP88" i="19"/>
  <c r="BO88" i="19"/>
  <c r="BN88" i="19"/>
  <c r="BM88" i="19"/>
  <c r="BL88" i="19"/>
  <c r="BK88" i="19"/>
  <c r="BJ88" i="19"/>
  <c r="BI88" i="19"/>
  <c r="BH88" i="19"/>
  <c r="BG88" i="19"/>
  <c r="BF88" i="19"/>
  <c r="S88" i="19"/>
  <c r="R88" i="19"/>
  <c r="Q88" i="19"/>
  <c r="Q100" i="19"/>
  <c r="P88" i="19"/>
  <c r="P100" i="19"/>
  <c r="O88" i="19"/>
  <c r="O100" i="19"/>
  <c r="N88" i="19"/>
  <c r="N100" i="19"/>
  <c r="M88" i="19"/>
  <c r="M100" i="19"/>
  <c r="L88" i="19"/>
  <c r="L100" i="19"/>
  <c r="K88" i="19"/>
  <c r="K100" i="19"/>
  <c r="J88" i="19"/>
  <c r="J100" i="19"/>
  <c r="I88" i="19"/>
  <c r="I100" i="19"/>
  <c r="H88" i="19"/>
  <c r="H100" i="19"/>
  <c r="S87" i="19"/>
  <c r="R87" i="19"/>
  <c r="Q87" i="19"/>
  <c r="P87" i="19"/>
  <c r="O87" i="19"/>
  <c r="N87" i="19"/>
  <c r="M87" i="19"/>
  <c r="L87" i="19"/>
  <c r="K87" i="19"/>
  <c r="J87" i="19"/>
  <c r="I87" i="19"/>
  <c r="H87" i="19"/>
  <c r="F87" i="19"/>
  <c r="E87" i="19"/>
  <c r="D87" i="19"/>
  <c r="C87" i="19"/>
  <c r="BQ85" i="19"/>
  <c r="BP85" i="19"/>
  <c r="BO85" i="19"/>
  <c r="BN85" i="19"/>
  <c r="BM85" i="19"/>
  <c r="BL85" i="19"/>
  <c r="BK85" i="19"/>
  <c r="BJ85" i="19"/>
  <c r="BI85" i="19"/>
  <c r="BH85" i="19"/>
  <c r="BG85" i="19"/>
  <c r="BF85" i="19"/>
  <c r="O85" i="19"/>
  <c r="N85" i="19"/>
  <c r="M85" i="19"/>
  <c r="L85" i="19"/>
  <c r="K85" i="19"/>
  <c r="J85" i="19"/>
  <c r="I85" i="19"/>
  <c r="H85" i="19"/>
  <c r="BD84" i="19"/>
  <c r="BQ84" i="19"/>
  <c r="BC84" i="19"/>
  <c r="BP84" i="19"/>
  <c r="BB84" i="19"/>
  <c r="BO84" i="19"/>
  <c r="BA84" i="19"/>
  <c r="BN84" i="19"/>
  <c r="AZ84" i="19"/>
  <c r="BM84" i="19"/>
  <c r="AY84" i="19"/>
  <c r="BL84" i="19"/>
  <c r="AX84" i="19"/>
  <c r="BK84" i="19"/>
  <c r="AW84" i="19"/>
  <c r="BJ84" i="19"/>
  <c r="AV84" i="19"/>
  <c r="BI84" i="19"/>
  <c r="AU84" i="19"/>
  <c r="BH84" i="19"/>
  <c r="AT84" i="19"/>
  <c r="BG84" i="19"/>
  <c r="AS84" i="19"/>
  <c r="BF84" i="19"/>
  <c r="AR84" i="19"/>
  <c r="AQ84" i="19"/>
  <c r="AP84" i="19"/>
  <c r="AO84" i="19"/>
  <c r="N84" i="19"/>
  <c r="AN84" i="19"/>
  <c r="AM84" i="19"/>
  <c r="AL84" i="19"/>
  <c r="AK84" i="19"/>
  <c r="AJ84" i="19"/>
  <c r="AI84" i="19"/>
  <c r="AH84" i="19"/>
  <c r="AG84" i="19"/>
  <c r="AF84" i="19"/>
  <c r="AE84" i="19"/>
  <c r="AD84" i="19"/>
  <c r="AC84" i="19"/>
  <c r="J84" i="19"/>
  <c r="AB84" i="19"/>
  <c r="AA84" i="19"/>
  <c r="Z84" i="19"/>
  <c r="Y84" i="19"/>
  <c r="X84" i="19"/>
  <c r="W84" i="19"/>
  <c r="V84" i="19"/>
  <c r="U84" i="19"/>
  <c r="O84" i="19"/>
  <c r="M84" i="19"/>
  <c r="L84" i="19"/>
  <c r="K84" i="19"/>
  <c r="I84" i="19"/>
  <c r="H84" i="19"/>
  <c r="BQ83" i="19"/>
  <c r="BP83" i="19"/>
  <c r="BO83" i="19"/>
  <c r="BN83" i="19"/>
  <c r="BM83" i="19"/>
  <c r="BL83" i="19"/>
  <c r="BK83" i="19"/>
  <c r="BJ83" i="19"/>
  <c r="BI83" i="19"/>
  <c r="BH83" i="19"/>
  <c r="BG83" i="19"/>
  <c r="BF83" i="19"/>
  <c r="O83" i="19"/>
  <c r="N83" i="19"/>
  <c r="M83" i="19"/>
  <c r="L83" i="19"/>
  <c r="K83" i="19"/>
  <c r="J83" i="19"/>
  <c r="I83" i="19"/>
  <c r="H83" i="19"/>
  <c r="BQ82" i="19"/>
  <c r="BP82" i="19"/>
  <c r="BO82" i="19"/>
  <c r="BN82" i="19"/>
  <c r="BM82" i="19"/>
  <c r="BL82" i="19"/>
  <c r="BK82" i="19"/>
  <c r="BJ82" i="19"/>
  <c r="BI82" i="19"/>
  <c r="BH82" i="19"/>
  <c r="BG82" i="19"/>
  <c r="BF82" i="19"/>
  <c r="O82" i="19"/>
  <c r="N82" i="19"/>
  <c r="M82" i="19"/>
  <c r="L82" i="19"/>
  <c r="K82" i="19"/>
  <c r="J82" i="19"/>
  <c r="I82" i="19"/>
  <c r="H82" i="19"/>
  <c r="BQ81" i="19"/>
  <c r="BP81" i="19"/>
  <c r="BO81" i="19"/>
  <c r="BN81" i="19"/>
  <c r="BM81" i="19"/>
  <c r="BL81" i="19"/>
  <c r="BK81" i="19"/>
  <c r="BJ81" i="19"/>
  <c r="BI81" i="19"/>
  <c r="BH81" i="19"/>
  <c r="BG81" i="19"/>
  <c r="BF81" i="19"/>
  <c r="O81" i="19"/>
  <c r="N81" i="19"/>
  <c r="M81" i="19"/>
  <c r="L81" i="19"/>
  <c r="K81" i="19"/>
  <c r="J81" i="19"/>
  <c r="I81" i="19"/>
  <c r="H81" i="19"/>
  <c r="BQ80" i="19"/>
  <c r="BP80" i="19"/>
  <c r="BO80" i="19"/>
  <c r="BN80" i="19"/>
  <c r="BM80" i="19"/>
  <c r="BL80" i="19"/>
  <c r="BK80" i="19"/>
  <c r="BJ80" i="19"/>
  <c r="BI80" i="19"/>
  <c r="BH80" i="19"/>
  <c r="BG80" i="19"/>
  <c r="BF80" i="19"/>
  <c r="O80" i="19"/>
  <c r="N80" i="19"/>
  <c r="M80" i="19"/>
  <c r="L80" i="19"/>
  <c r="K80" i="19"/>
  <c r="J80" i="19"/>
  <c r="I80" i="19"/>
  <c r="H80" i="19"/>
  <c r="BQ79" i="19"/>
  <c r="BP79" i="19"/>
  <c r="BO79" i="19"/>
  <c r="BN79" i="19"/>
  <c r="BM79" i="19"/>
  <c r="BL79" i="19"/>
  <c r="BK79" i="19"/>
  <c r="BJ79" i="19"/>
  <c r="BI79" i="19"/>
  <c r="BH79" i="19"/>
  <c r="BG79" i="19"/>
  <c r="BF79" i="19"/>
  <c r="O79" i="19"/>
  <c r="N79" i="19"/>
  <c r="M79" i="19"/>
  <c r="L79" i="19"/>
  <c r="K79" i="19"/>
  <c r="J79" i="19"/>
  <c r="I79" i="19"/>
  <c r="H79" i="19"/>
  <c r="BQ78" i="19"/>
  <c r="BP78" i="19"/>
  <c r="BO78" i="19"/>
  <c r="BN78" i="19"/>
  <c r="BM78" i="19"/>
  <c r="BL78" i="19"/>
  <c r="BK78" i="19"/>
  <c r="BJ78" i="19"/>
  <c r="BI78" i="19"/>
  <c r="BH78" i="19"/>
  <c r="BG78" i="19"/>
  <c r="BF78" i="19"/>
  <c r="O78" i="19"/>
  <c r="N78" i="19"/>
  <c r="M78" i="19"/>
  <c r="L78" i="19"/>
  <c r="K78" i="19"/>
  <c r="J78" i="19"/>
  <c r="I78" i="19"/>
  <c r="H78" i="19"/>
  <c r="BQ77" i="19"/>
  <c r="BP77" i="19"/>
  <c r="BO77" i="19"/>
  <c r="BN77" i="19"/>
  <c r="BM77" i="19"/>
  <c r="BL77" i="19"/>
  <c r="BK77" i="19"/>
  <c r="BJ77" i="19"/>
  <c r="BI77" i="19"/>
  <c r="BH77" i="19"/>
  <c r="BG77" i="19"/>
  <c r="BF77" i="19"/>
  <c r="O77" i="19"/>
  <c r="N77" i="19"/>
  <c r="M77" i="19"/>
  <c r="L77" i="19"/>
  <c r="K77" i="19"/>
  <c r="J77" i="19"/>
  <c r="I77" i="19"/>
  <c r="H77" i="19"/>
  <c r="BQ76" i="19"/>
  <c r="BP76" i="19"/>
  <c r="BO76" i="19"/>
  <c r="BN76" i="19"/>
  <c r="BM76" i="19"/>
  <c r="BL76" i="19"/>
  <c r="BK76" i="19"/>
  <c r="BJ76" i="19"/>
  <c r="BI76" i="19"/>
  <c r="BH76" i="19"/>
  <c r="BG76" i="19"/>
  <c r="BF76" i="19"/>
  <c r="O76" i="19"/>
  <c r="N76" i="19"/>
  <c r="M76" i="19"/>
  <c r="L76" i="19"/>
  <c r="K76" i="19"/>
  <c r="J76" i="19"/>
  <c r="I76" i="19"/>
  <c r="H76" i="19"/>
  <c r="S75" i="19"/>
  <c r="R75" i="19"/>
  <c r="Q75" i="19"/>
  <c r="P75" i="19"/>
  <c r="O75" i="19"/>
  <c r="N75" i="19"/>
  <c r="M75" i="19"/>
  <c r="L75" i="19"/>
  <c r="K75" i="19"/>
  <c r="J75" i="19"/>
  <c r="I75" i="19"/>
  <c r="H75" i="19"/>
  <c r="F75" i="19"/>
  <c r="E75" i="19"/>
  <c r="D75" i="19"/>
  <c r="C75" i="19"/>
  <c r="BD72" i="19"/>
  <c r="BQ72" i="19"/>
  <c r="BC72" i="19"/>
  <c r="BP72" i="19"/>
  <c r="BB72" i="19"/>
  <c r="BO72" i="19"/>
  <c r="BA72" i="19"/>
  <c r="BN72" i="19"/>
  <c r="AZ72" i="19"/>
  <c r="BM72" i="19"/>
  <c r="AY72" i="19"/>
  <c r="BL72" i="19"/>
  <c r="AX72" i="19"/>
  <c r="BK72" i="19"/>
  <c r="AW72" i="19"/>
  <c r="BJ72" i="19"/>
  <c r="AV72" i="19"/>
  <c r="BI72" i="19"/>
  <c r="AU72" i="19"/>
  <c r="BH72" i="19"/>
  <c r="AT72" i="19"/>
  <c r="BG72" i="19"/>
  <c r="AS72" i="19"/>
  <c r="BF72" i="19"/>
  <c r="AR72" i="19"/>
  <c r="AQ72" i="19"/>
  <c r="AP72" i="19"/>
  <c r="AO72" i="19"/>
  <c r="AN72" i="19"/>
  <c r="AM72" i="19"/>
  <c r="AL72" i="19"/>
  <c r="AK72" i="19"/>
  <c r="AJ72" i="19"/>
  <c r="AI72" i="19"/>
  <c r="AH72" i="19"/>
  <c r="AG72" i="19"/>
  <c r="AF72" i="19"/>
  <c r="AE72" i="19"/>
  <c r="AD72" i="19"/>
  <c r="AC72" i="19"/>
  <c r="AB72" i="19"/>
  <c r="AA72" i="19"/>
  <c r="Z72" i="19"/>
  <c r="Y72" i="19"/>
  <c r="X72" i="19"/>
  <c r="W72" i="19"/>
  <c r="V72" i="19"/>
  <c r="U72" i="19"/>
  <c r="BD70" i="19"/>
  <c r="BQ70" i="19"/>
  <c r="BC70" i="19"/>
  <c r="BP70" i="19"/>
  <c r="BB70" i="19"/>
  <c r="BO70" i="19"/>
  <c r="BA70" i="19"/>
  <c r="BN70" i="19"/>
  <c r="AZ70" i="19"/>
  <c r="BM70" i="19"/>
  <c r="AY70" i="19"/>
  <c r="BL70" i="19"/>
  <c r="AX70" i="19"/>
  <c r="BK70" i="19"/>
  <c r="AW70" i="19"/>
  <c r="BJ70" i="19"/>
  <c r="AV70" i="19"/>
  <c r="BI70" i="19"/>
  <c r="AU70" i="19"/>
  <c r="BH70" i="19"/>
  <c r="AT70" i="19"/>
  <c r="BG70" i="19"/>
  <c r="AS70" i="19"/>
  <c r="BF70" i="19"/>
  <c r="AR70" i="19"/>
  <c r="AQ70" i="19"/>
  <c r="AP70" i="19"/>
  <c r="AO70" i="19"/>
  <c r="AN70" i="19"/>
  <c r="AM70" i="19"/>
  <c r="AL70" i="19"/>
  <c r="AK70" i="19"/>
  <c r="AJ70" i="19"/>
  <c r="AI70" i="19"/>
  <c r="AH70" i="19"/>
  <c r="AG70" i="19"/>
  <c r="AF70" i="19"/>
  <c r="AE70" i="19"/>
  <c r="AD70" i="19"/>
  <c r="AC70" i="19"/>
  <c r="AB70" i="19"/>
  <c r="AA70" i="19"/>
  <c r="Z70" i="19"/>
  <c r="Y70" i="19"/>
  <c r="X70" i="19"/>
  <c r="W70" i="19"/>
  <c r="V70" i="19"/>
  <c r="U70" i="19"/>
  <c r="BD69" i="19"/>
  <c r="BQ69" i="19"/>
  <c r="BC69" i="19"/>
  <c r="BP69" i="19"/>
  <c r="BB69" i="19"/>
  <c r="BO69" i="19"/>
  <c r="BA69" i="19"/>
  <c r="BN69" i="19"/>
  <c r="AZ69" i="19"/>
  <c r="BM69" i="19"/>
  <c r="AY69" i="19"/>
  <c r="BL69" i="19"/>
  <c r="AX69" i="19"/>
  <c r="BK69" i="19"/>
  <c r="AW69" i="19"/>
  <c r="BJ69" i="19"/>
  <c r="AV69" i="19"/>
  <c r="BI69" i="19"/>
  <c r="AU69" i="19"/>
  <c r="BH69" i="19"/>
  <c r="AT69" i="19"/>
  <c r="BG69" i="19"/>
  <c r="AS69" i="19"/>
  <c r="BF69" i="19"/>
  <c r="AR69" i="19"/>
  <c r="AQ69" i="19"/>
  <c r="AP69" i="19"/>
  <c r="AO69" i="19"/>
  <c r="AN69" i="19"/>
  <c r="AM69" i="19"/>
  <c r="AL69" i="19"/>
  <c r="AK69" i="19"/>
  <c r="AJ69" i="19"/>
  <c r="AI69" i="19"/>
  <c r="AH69" i="19"/>
  <c r="AG69" i="19"/>
  <c r="AF69" i="19"/>
  <c r="AE69" i="19"/>
  <c r="AD69" i="19"/>
  <c r="AC69" i="19"/>
  <c r="AB69" i="19"/>
  <c r="AA69" i="19"/>
  <c r="Z69" i="19"/>
  <c r="Y69" i="19"/>
  <c r="X69" i="19"/>
  <c r="W69" i="19"/>
  <c r="V69" i="19"/>
  <c r="U69" i="19"/>
  <c r="BQ68" i="19"/>
  <c r="BM68" i="19"/>
  <c r="BD68" i="19"/>
  <c r="BC68" i="19"/>
  <c r="BP68" i="19"/>
  <c r="BB68" i="19"/>
  <c r="BA68" i="19"/>
  <c r="BN68" i="19"/>
  <c r="AZ68" i="19"/>
  <c r="AY68" i="19"/>
  <c r="BL68" i="19"/>
  <c r="AX68" i="19"/>
  <c r="AW68" i="19"/>
  <c r="BJ68" i="19"/>
  <c r="AV68" i="19"/>
  <c r="BI68" i="19"/>
  <c r="AU68" i="19"/>
  <c r="BH68" i="19"/>
  <c r="AT68" i="19"/>
  <c r="AS68" i="19"/>
  <c r="BF68" i="19"/>
  <c r="AR68" i="19"/>
  <c r="AQ68" i="19"/>
  <c r="AP68" i="19"/>
  <c r="AO68" i="19"/>
  <c r="AN68" i="19"/>
  <c r="AM68" i="19"/>
  <c r="AL68" i="19"/>
  <c r="AK68" i="19"/>
  <c r="AJ68" i="19"/>
  <c r="AI68" i="19"/>
  <c r="AH68" i="19"/>
  <c r="AG68" i="19"/>
  <c r="AF68" i="19"/>
  <c r="AE68" i="19"/>
  <c r="AD68" i="19"/>
  <c r="AC68" i="19"/>
  <c r="AB68" i="19"/>
  <c r="AA68" i="19"/>
  <c r="Z68" i="19"/>
  <c r="Y68" i="19"/>
  <c r="X68" i="19"/>
  <c r="W68" i="19"/>
  <c r="V68" i="19"/>
  <c r="U68" i="19"/>
  <c r="BQ67" i="19"/>
  <c r="BM67" i="19"/>
  <c r="BI67" i="19"/>
  <c r="BD67" i="19"/>
  <c r="BC67" i="19"/>
  <c r="BB67" i="19"/>
  <c r="BO67" i="19"/>
  <c r="BA67" i="19"/>
  <c r="AZ67" i="19"/>
  <c r="AY67" i="19"/>
  <c r="AX67" i="19"/>
  <c r="BK67" i="19"/>
  <c r="AW67" i="19"/>
  <c r="AV67" i="19"/>
  <c r="AU67" i="19"/>
  <c r="AT67" i="19"/>
  <c r="BG67" i="19"/>
  <c r="AS67" i="19"/>
  <c r="BF67" i="19"/>
  <c r="AR67" i="19"/>
  <c r="AQ67" i="19"/>
  <c r="AP67" i="19"/>
  <c r="AO67" i="19"/>
  <c r="AN67" i="19"/>
  <c r="AM67" i="19"/>
  <c r="AL67" i="19"/>
  <c r="AK67" i="19"/>
  <c r="AJ67" i="19"/>
  <c r="AI67" i="19"/>
  <c r="AH67" i="19"/>
  <c r="AG67" i="19"/>
  <c r="AF67" i="19"/>
  <c r="AE67" i="19"/>
  <c r="AD67" i="19"/>
  <c r="AC67" i="19"/>
  <c r="AB67" i="19"/>
  <c r="AA67" i="19"/>
  <c r="Z67" i="19"/>
  <c r="Y67" i="19"/>
  <c r="X67" i="19"/>
  <c r="W67" i="19"/>
  <c r="V67" i="19"/>
  <c r="U67" i="19"/>
  <c r="BD66" i="19"/>
  <c r="BQ66" i="19"/>
  <c r="BC66" i="19"/>
  <c r="BP66" i="19"/>
  <c r="BB66" i="19"/>
  <c r="BO66" i="19"/>
  <c r="BA66" i="19"/>
  <c r="BN66" i="19"/>
  <c r="AZ66" i="19"/>
  <c r="BM66" i="19"/>
  <c r="AY66" i="19"/>
  <c r="BL66" i="19"/>
  <c r="AX66" i="19"/>
  <c r="BK66" i="19"/>
  <c r="AW66" i="19"/>
  <c r="BJ66" i="19"/>
  <c r="AV66" i="19"/>
  <c r="BI66" i="19"/>
  <c r="AU66" i="19"/>
  <c r="BH66" i="19"/>
  <c r="AT66" i="19"/>
  <c r="BG66" i="19"/>
  <c r="AS66" i="19"/>
  <c r="BF66" i="19"/>
  <c r="AR66" i="19"/>
  <c r="AQ66" i="19"/>
  <c r="AP66" i="19"/>
  <c r="AO66" i="19"/>
  <c r="AN66" i="19"/>
  <c r="AM66" i="19"/>
  <c r="AL66" i="19"/>
  <c r="AK66" i="19"/>
  <c r="AJ66" i="19"/>
  <c r="AI66" i="19"/>
  <c r="AH66" i="19"/>
  <c r="AG66" i="19"/>
  <c r="AF66" i="19"/>
  <c r="AE66" i="19"/>
  <c r="AD66" i="19"/>
  <c r="AC66" i="19"/>
  <c r="AB66" i="19"/>
  <c r="AA66" i="19"/>
  <c r="Z66" i="19"/>
  <c r="Y66" i="19"/>
  <c r="X66" i="19"/>
  <c r="W66" i="19"/>
  <c r="V66" i="19"/>
  <c r="U66" i="19"/>
  <c r="BD65" i="19"/>
  <c r="BQ65" i="19"/>
  <c r="BC65" i="19"/>
  <c r="BP65" i="19"/>
  <c r="BB65" i="19"/>
  <c r="BO65" i="19"/>
  <c r="BA65" i="19"/>
  <c r="BN65" i="19"/>
  <c r="AZ65" i="19"/>
  <c r="BM65" i="19"/>
  <c r="AY65" i="19"/>
  <c r="BL65" i="19"/>
  <c r="AX65" i="19"/>
  <c r="BK65" i="19"/>
  <c r="AW65" i="19"/>
  <c r="BJ65" i="19"/>
  <c r="AV65" i="19"/>
  <c r="BI65" i="19"/>
  <c r="AU65" i="19"/>
  <c r="BH65" i="19"/>
  <c r="AT65" i="19"/>
  <c r="BG65" i="19"/>
  <c r="AS65" i="19"/>
  <c r="BF65" i="19"/>
  <c r="AR65" i="19"/>
  <c r="AQ65" i="19"/>
  <c r="AP65" i="19"/>
  <c r="AO65" i="19"/>
  <c r="AN65" i="19"/>
  <c r="AM65" i="19"/>
  <c r="AL65" i="19"/>
  <c r="AK65" i="19"/>
  <c r="AJ65" i="19"/>
  <c r="AI65" i="19"/>
  <c r="AH65" i="19"/>
  <c r="AG65" i="19"/>
  <c r="AF65" i="19"/>
  <c r="AE65" i="19"/>
  <c r="AD65" i="19"/>
  <c r="AC65" i="19"/>
  <c r="AB65" i="19"/>
  <c r="AA65" i="19"/>
  <c r="Z65" i="19"/>
  <c r="Y65" i="19"/>
  <c r="X65" i="19"/>
  <c r="W65" i="19"/>
  <c r="V65" i="19"/>
  <c r="U65" i="19"/>
  <c r="BD64" i="19"/>
  <c r="BQ64" i="19"/>
  <c r="BC64" i="19"/>
  <c r="BP64" i="19"/>
  <c r="BB64" i="19"/>
  <c r="BO64" i="19"/>
  <c r="BA64" i="19"/>
  <c r="BN64" i="19"/>
  <c r="AZ64" i="19"/>
  <c r="BM64" i="19"/>
  <c r="AY64" i="19"/>
  <c r="BL64" i="19"/>
  <c r="AX64" i="19"/>
  <c r="BK64" i="19"/>
  <c r="AW64" i="19"/>
  <c r="BJ64" i="19"/>
  <c r="AV64" i="19"/>
  <c r="BI64" i="19"/>
  <c r="AU64" i="19"/>
  <c r="BH64" i="19"/>
  <c r="AT64" i="19"/>
  <c r="BG64" i="19"/>
  <c r="AS64" i="19"/>
  <c r="BF64" i="19"/>
  <c r="AR64" i="19"/>
  <c r="AQ64" i="19"/>
  <c r="AP64" i="19"/>
  <c r="AO64" i="19"/>
  <c r="AN64" i="19"/>
  <c r="AM64" i="19"/>
  <c r="AL64" i="19"/>
  <c r="AK64" i="19"/>
  <c r="AJ64" i="19"/>
  <c r="AI64" i="19"/>
  <c r="AH64" i="19"/>
  <c r="AG64" i="19"/>
  <c r="AF64" i="19"/>
  <c r="AE64" i="19"/>
  <c r="AD64" i="19"/>
  <c r="AC64" i="19"/>
  <c r="AB64" i="19"/>
  <c r="AA64" i="19"/>
  <c r="Z64" i="19"/>
  <c r="Y64" i="19"/>
  <c r="X64" i="19"/>
  <c r="W64" i="19"/>
  <c r="V64" i="19"/>
  <c r="U64" i="19"/>
  <c r="BD63" i="19"/>
  <c r="BQ63" i="19"/>
  <c r="BC63" i="19"/>
  <c r="BP63" i="19"/>
  <c r="BB63" i="19"/>
  <c r="BO63" i="19"/>
  <c r="BA63" i="19"/>
  <c r="BN63" i="19"/>
  <c r="AZ63" i="19"/>
  <c r="BM63" i="19"/>
  <c r="AY63" i="19"/>
  <c r="BL63" i="19"/>
  <c r="AX63" i="19"/>
  <c r="BK63" i="19"/>
  <c r="AW63" i="19"/>
  <c r="BJ63" i="19"/>
  <c r="AV63" i="19"/>
  <c r="BI63" i="19"/>
  <c r="AU63" i="19"/>
  <c r="BH63" i="19"/>
  <c r="AT63" i="19"/>
  <c r="BG63" i="19"/>
  <c r="AS63" i="19"/>
  <c r="BF63" i="19"/>
  <c r="AR63" i="19"/>
  <c r="AQ63" i="19"/>
  <c r="AP63" i="19"/>
  <c r="AO63" i="19"/>
  <c r="AN63" i="19"/>
  <c r="AM63" i="19"/>
  <c r="AL63" i="19"/>
  <c r="AK63" i="19"/>
  <c r="AJ63" i="19"/>
  <c r="AI63" i="19"/>
  <c r="AH63" i="19"/>
  <c r="AG63" i="19"/>
  <c r="AF63" i="19"/>
  <c r="AE63" i="19"/>
  <c r="AD63" i="19"/>
  <c r="AC63" i="19"/>
  <c r="AB63" i="19"/>
  <c r="AA63" i="19"/>
  <c r="Z63" i="19"/>
  <c r="Y63" i="19"/>
  <c r="X63" i="19"/>
  <c r="W63" i="19"/>
  <c r="V63" i="19"/>
  <c r="U63" i="19"/>
  <c r="S62" i="19"/>
  <c r="R62" i="19"/>
  <c r="Q62" i="19"/>
  <c r="P62" i="19"/>
  <c r="O62" i="19"/>
  <c r="N62" i="19"/>
  <c r="M62" i="19"/>
  <c r="L62" i="19"/>
  <c r="K62" i="19"/>
  <c r="J62" i="19"/>
  <c r="I62" i="19"/>
  <c r="H62" i="19"/>
  <c r="F62" i="19"/>
  <c r="E62" i="19"/>
  <c r="D62" i="19"/>
  <c r="C62" i="19"/>
  <c r="BQ59" i="19"/>
  <c r="BP59" i="19"/>
  <c r="BO59" i="19"/>
  <c r="BN59" i="19"/>
  <c r="BM59" i="19"/>
  <c r="BL59" i="19"/>
  <c r="BK59" i="19"/>
  <c r="BJ59" i="19"/>
  <c r="BI59" i="19"/>
  <c r="BH59" i="19"/>
  <c r="BG59" i="19"/>
  <c r="BF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BD58" i="19"/>
  <c r="BC58" i="19"/>
  <c r="BB58" i="19"/>
  <c r="S58" i="19"/>
  <c r="BA58" i="19"/>
  <c r="R58" i="19"/>
  <c r="AZ58" i="19"/>
  <c r="AY58" i="19"/>
  <c r="AX58" i="19"/>
  <c r="AW58" i="19"/>
  <c r="AV58" i="19"/>
  <c r="AU58" i="19"/>
  <c r="AT58" i="19"/>
  <c r="AS58" i="19"/>
  <c r="AR58" i="19"/>
  <c r="AQ58" i="19"/>
  <c r="AP58" i="19"/>
  <c r="O58" i="19"/>
  <c r="AO58" i="19"/>
  <c r="N58" i="19"/>
  <c r="AN58" i="19"/>
  <c r="AM58" i="19"/>
  <c r="AL58" i="19"/>
  <c r="AK58" i="19"/>
  <c r="AJ58" i="19"/>
  <c r="AI58" i="19"/>
  <c r="AH58" i="19"/>
  <c r="AG58" i="19"/>
  <c r="AF58" i="19"/>
  <c r="AE58" i="19"/>
  <c r="AD58" i="19"/>
  <c r="K58" i="19"/>
  <c r="AC58" i="19"/>
  <c r="J58" i="19"/>
  <c r="AB58" i="19"/>
  <c r="AA58" i="19"/>
  <c r="Z58" i="19"/>
  <c r="Y58" i="19"/>
  <c r="X58" i="19"/>
  <c r="W58" i="19"/>
  <c r="V58" i="19"/>
  <c r="U58" i="19"/>
  <c r="P58" i="19"/>
  <c r="L58" i="19"/>
  <c r="H58" i="19"/>
  <c r="BQ56" i="19"/>
  <c r="BP56" i="19"/>
  <c r="BO56" i="19"/>
  <c r="BN56" i="19"/>
  <c r="BM56" i="19"/>
  <c r="BL56" i="19"/>
  <c r="BK56" i="19"/>
  <c r="BJ56" i="19"/>
  <c r="BI56" i="19"/>
  <c r="BH56" i="19"/>
  <c r="BG56" i="19"/>
  <c r="BF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BQ55" i="19"/>
  <c r="BP55" i="19"/>
  <c r="BO55" i="19"/>
  <c r="BN55" i="19"/>
  <c r="BM55" i="19"/>
  <c r="BL55" i="19"/>
  <c r="BK55" i="19"/>
  <c r="BJ55" i="19"/>
  <c r="BI55" i="19"/>
  <c r="BH55" i="19"/>
  <c r="BG55" i="19"/>
  <c r="BF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BQ54" i="19"/>
  <c r="BP54" i="19"/>
  <c r="BO54" i="19"/>
  <c r="BN54" i="19"/>
  <c r="BM54" i="19"/>
  <c r="BL54" i="19"/>
  <c r="BK54" i="19"/>
  <c r="BJ54" i="19"/>
  <c r="BI54" i="19"/>
  <c r="BH54" i="19"/>
  <c r="BG54" i="19"/>
  <c r="BF54" i="19"/>
  <c r="S54" i="19"/>
  <c r="S68" i="19"/>
  <c r="R54" i="19"/>
  <c r="Q54" i="19"/>
  <c r="P54" i="19"/>
  <c r="O54" i="19"/>
  <c r="N54" i="19"/>
  <c r="M54" i="19"/>
  <c r="M68" i="19"/>
  <c r="L54" i="19"/>
  <c r="K54" i="19"/>
  <c r="K68" i="19"/>
  <c r="J54" i="19"/>
  <c r="I54" i="19"/>
  <c r="H54" i="19"/>
  <c r="BQ53" i="19"/>
  <c r="BP53" i="19"/>
  <c r="BO53" i="19"/>
  <c r="BN53" i="19"/>
  <c r="BM53" i="19"/>
  <c r="BL53" i="19"/>
  <c r="BK53" i="19"/>
  <c r="BJ53" i="19"/>
  <c r="BI53" i="19"/>
  <c r="BH53" i="19"/>
  <c r="BG53" i="19"/>
  <c r="BF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BQ52" i="19"/>
  <c r="BP52" i="19"/>
  <c r="BO52" i="19"/>
  <c r="BN52" i="19"/>
  <c r="BM52" i="19"/>
  <c r="BL52" i="19"/>
  <c r="BK52" i="19"/>
  <c r="BJ52" i="19"/>
  <c r="BI52" i="19"/>
  <c r="BH52" i="19"/>
  <c r="BG52" i="19"/>
  <c r="BF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BQ51" i="19"/>
  <c r="BP51" i="19"/>
  <c r="BO51" i="19"/>
  <c r="BN51" i="19"/>
  <c r="BM51" i="19"/>
  <c r="BL51" i="19"/>
  <c r="BK51" i="19"/>
  <c r="BJ51" i="19"/>
  <c r="BI51" i="19"/>
  <c r="BH51" i="19"/>
  <c r="BG51" i="19"/>
  <c r="BF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BQ50" i="19"/>
  <c r="BP50" i="19"/>
  <c r="BO50" i="19"/>
  <c r="BN50" i="19"/>
  <c r="BM50" i="19"/>
  <c r="BL50" i="19"/>
  <c r="BK50" i="19"/>
  <c r="BJ50" i="19"/>
  <c r="BI50" i="19"/>
  <c r="BH50" i="19"/>
  <c r="BG50" i="19"/>
  <c r="BF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BQ49" i="19"/>
  <c r="BP49" i="19"/>
  <c r="BO49" i="19"/>
  <c r="BN49" i="19"/>
  <c r="BM49" i="19"/>
  <c r="BL49" i="19"/>
  <c r="BK49" i="19"/>
  <c r="BJ49" i="19"/>
  <c r="BI49" i="19"/>
  <c r="BH49" i="19"/>
  <c r="BG49" i="19"/>
  <c r="BF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F48" i="19"/>
  <c r="E48" i="19"/>
  <c r="D48" i="19"/>
  <c r="C48" i="19"/>
  <c r="BQ45" i="19"/>
  <c r="BP45" i="19"/>
  <c r="BO45" i="19"/>
  <c r="BN45" i="19"/>
  <c r="BM45" i="19"/>
  <c r="BL45" i="19"/>
  <c r="BK45" i="19"/>
  <c r="BJ45" i="19"/>
  <c r="BI45" i="19"/>
  <c r="BH45" i="19"/>
  <c r="BG45" i="19"/>
  <c r="BF45" i="19"/>
  <c r="BD44" i="19"/>
  <c r="BQ44" i="19"/>
  <c r="BC44" i="19"/>
  <c r="BP44" i="19"/>
  <c r="BB44" i="19"/>
  <c r="BO44" i="19"/>
  <c r="BA44" i="19"/>
  <c r="BN44" i="19"/>
  <c r="AZ44" i="19"/>
  <c r="BM44" i="19"/>
  <c r="AY44" i="19"/>
  <c r="BL44" i="19"/>
  <c r="AX44" i="19"/>
  <c r="BK44" i="19"/>
  <c r="AW44" i="19"/>
  <c r="BJ44" i="19"/>
  <c r="AV44" i="19"/>
  <c r="BI44" i="19"/>
  <c r="AU44" i="19"/>
  <c r="BH44" i="19"/>
  <c r="AT44" i="19"/>
  <c r="BG44" i="19"/>
  <c r="AS44" i="19"/>
  <c r="BF44" i="19"/>
  <c r="AR44" i="19"/>
  <c r="AQ44" i="19"/>
  <c r="AP44" i="19"/>
  <c r="AO44" i="19"/>
  <c r="AN44" i="19"/>
  <c r="AM44" i="19"/>
  <c r="AL44" i="19"/>
  <c r="AK44" i="19"/>
  <c r="AJ44" i="19"/>
  <c r="AI44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BQ43" i="19"/>
  <c r="BP43" i="19"/>
  <c r="BO43" i="19"/>
  <c r="BN43" i="19"/>
  <c r="BM43" i="19"/>
  <c r="BL43" i="19"/>
  <c r="BK43" i="19"/>
  <c r="BJ43" i="19"/>
  <c r="BI43" i="19"/>
  <c r="BH43" i="19"/>
  <c r="BG43" i="19"/>
  <c r="BF43" i="19"/>
  <c r="S43" i="19"/>
  <c r="R43" i="19"/>
  <c r="Q43" i="19"/>
  <c r="P43" i="19"/>
  <c r="O43" i="19"/>
  <c r="O44" i="19"/>
  <c r="N43" i="19"/>
  <c r="N44" i="19"/>
  <c r="M43" i="19"/>
  <c r="M44" i="19"/>
  <c r="L43" i="19"/>
  <c r="L44" i="19"/>
  <c r="K43" i="19"/>
  <c r="K44" i="19"/>
  <c r="J43" i="19"/>
  <c r="J44" i="19"/>
  <c r="I43" i="19"/>
  <c r="I44" i="19"/>
  <c r="H43" i="19"/>
  <c r="H44" i="19"/>
  <c r="BD42" i="19"/>
  <c r="BQ42" i="19"/>
  <c r="BC42" i="19"/>
  <c r="BP42" i="19"/>
  <c r="BB42" i="19"/>
  <c r="BO42" i="19"/>
  <c r="BA42" i="19"/>
  <c r="BN42" i="19"/>
  <c r="AZ42" i="19"/>
  <c r="BM42" i="19"/>
  <c r="AY42" i="19"/>
  <c r="BL42" i="19"/>
  <c r="AX42" i="19"/>
  <c r="BK42" i="19"/>
  <c r="AW42" i="19"/>
  <c r="BJ42" i="19"/>
  <c r="AV42" i="19"/>
  <c r="BI42" i="19"/>
  <c r="AU42" i="19"/>
  <c r="BH42" i="19"/>
  <c r="AT42" i="19"/>
  <c r="BG42" i="19"/>
  <c r="AS42" i="19"/>
  <c r="BF42" i="19"/>
  <c r="AR42" i="19"/>
  <c r="AQ42" i="19"/>
  <c r="AP42" i="19"/>
  <c r="AO42" i="19"/>
  <c r="AN42" i="19"/>
  <c r="AM42" i="19"/>
  <c r="AL42" i="19"/>
  <c r="AK42" i="19"/>
  <c r="AJ42" i="19"/>
  <c r="AI42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BD41" i="19"/>
  <c r="BQ41" i="19"/>
  <c r="BC41" i="19"/>
  <c r="BP41" i="19"/>
  <c r="BB41" i="19"/>
  <c r="BO41" i="19"/>
  <c r="BA41" i="19"/>
  <c r="BN41" i="19"/>
  <c r="AZ41" i="19"/>
  <c r="BM41" i="19"/>
  <c r="AY41" i="19"/>
  <c r="BL41" i="19"/>
  <c r="AX41" i="19"/>
  <c r="BK41" i="19"/>
  <c r="AW41" i="19"/>
  <c r="Q41" i="19"/>
  <c r="AV41" i="19"/>
  <c r="BI41" i="19"/>
  <c r="AU41" i="19"/>
  <c r="BH41" i="19"/>
  <c r="AT41" i="19"/>
  <c r="BG41" i="19"/>
  <c r="AS41" i="19"/>
  <c r="BF41" i="19"/>
  <c r="AR41" i="19"/>
  <c r="AQ41" i="19"/>
  <c r="AP41" i="19"/>
  <c r="O41" i="19"/>
  <c r="AO41" i="19"/>
  <c r="N41" i="19"/>
  <c r="AN41" i="19"/>
  <c r="AM41" i="19"/>
  <c r="AL41" i="19"/>
  <c r="AK41" i="19"/>
  <c r="M41" i="19"/>
  <c r="AJ41" i="19"/>
  <c r="AI41" i="19"/>
  <c r="AH41" i="19"/>
  <c r="AG41" i="19"/>
  <c r="AF41" i="19"/>
  <c r="AE41" i="19"/>
  <c r="AD41" i="19"/>
  <c r="K41" i="19"/>
  <c r="AC41" i="19"/>
  <c r="J41" i="19"/>
  <c r="AB41" i="19"/>
  <c r="AA41" i="19"/>
  <c r="Z41" i="19"/>
  <c r="Y41" i="19"/>
  <c r="I41" i="19"/>
  <c r="X41" i="19"/>
  <c r="W41" i="19"/>
  <c r="V41" i="19"/>
  <c r="U41" i="19"/>
  <c r="P41" i="19"/>
  <c r="L41" i="19"/>
  <c r="H41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F40" i="19"/>
  <c r="E40" i="19"/>
  <c r="D40" i="19"/>
  <c r="C40" i="19"/>
  <c r="BQ38" i="19"/>
  <c r="BP38" i="19"/>
  <c r="BO38" i="19"/>
  <c r="BN38" i="19"/>
  <c r="BM38" i="19"/>
  <c r="BL38" i="19"/>
  <c r="BK38" i="19"/>
  <c r="BJ38" i="19"/>
  <c r="BI38" i="19"/>
  <c r="BH38" i="19"/>
  <c r="BG38" i="19"/>
  <c r="BF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BQ37" i="19"/>
  <c r="BP37" i="19"/>
  <c r="BO37" i="19"/>
  <c r="BN37" i="19"/>
  <c r="BM37" i="19"/>
  <c r="BL37" i="19"/>
  <c r="BK37" i="19"/>
  <c r="BJ37" i="19"/>
  <c r="BI37" i="19"/>
  <c r="BH37" i="19"/>
  <c r="BG37" i="19"/>
  <c r="BF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BQ36" i="19"/>
  <c r="BP36" i="19"/>
  <c r="BO36" i="19"/>
  <c r="BN36" i="19"/>
  <c r="BM36" i="19"/>
  <c r="BL36" i="19"/>
  <c r="BK36" i="19"/>
  <c r="BJ36" i="19"/>
  <c r="BI36" i="19"/>
  <c r="BH36" i="19"/>
  <c r="BG36" i="19"/>
  <c r="BF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BQ35" i="19"/>
  <c r="BP35" i="19"/>
  <c r="BO35" i="19"/>
  <c r="BN35" i="19"/>
  <c r="BM35" i="19"/>
  <c r="BL35" i="19"/>
  <c r="BK35" i="19"/>
  <c r="BJ35" i="19"/>
  <c r="BI35" i="19"/>
  <c r="BH35" i="19"/>
  <c r="BG35" i="19"/>
  <c r="BF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BQ34" i="19"/>
  <c r="BP34" i="19"/>
  <c r="BO34" i="19"/>
  <c r="BN34" i="19"/>
  <c r="BM34" i="19"/>
  <c r="BL34" i="19"/>
  <c r="BK34" i="19"/>
  <c r="BJ34" i="19"/>
  <c r="BI34" i="19"/>
  <c r="BH34" i="19"/>
  <c r="BG34" i="19"/>
  <c r="BF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BQ33" i="19"/>
  <c r="BP33" i="19"/>
  <c r="BO33" i="19"/>
  <c r="BN33" i="19"/>
  <c r="BM33" i="19"/>
  <c r="BL33" i="19"/>
  <c r="BK33" i="19"/>
  <c r="BJ33" i="19"/>
  <c r="BI33" i="19"/>
  <c r="BH33" i="19"/>
  <c r="BG33" i="19"/>
  <c r="BF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BQ32" i="19"/>
  <c r="BP32" i="19"/>
  <c r="BO32" i="19"/>
  <c r="BN32" i="19"/>
  <c r="BM32" i="19"/>
  <c r="BL32" i="19"/>
  <c r="BK32" i="19"/>
  <c r="BJ32" i="19"/>
  <c r="BI32" i="19"/>
  <c r="BH32" i="19"/>
  <c r="BG32" i="19"/>
  <c r="BF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BQ31" i="19"/>
  <c r="BP31" i="19"/>
  <c r="BO31" i="19"/>
  <c r="BN31" i="19"/>
  <c r="BM31" i="19"/>
  <c r="BL31" i="19"/>
  <c r="BK31" i="19"/>
  <c r="BJ31" i="19"/>
  <c r="BI31" i="19"/>
  <c r="BH31" i="19"/>
  <c r="BG31" i="19"/>
  <c r="BF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F30" i="19"/>
  <c r="E30" i="19"/>
  <c r="D30" i="19"/>
  <c r="C30" i="19"/>
  <c r="BQ28" i="19"/>
  <c r="BP28" i="19"/>
  <c r="BO28" i="19"/>
  <c r="BN28" i="19"/>
  <c r="BM28" i="19"/>
  <c r="BL28" i="19"/>
  <c r="BK28" i="19"/>
  <c r="BJ28" i="19"/>
  <c r="BI28" i="19"/>
  <c r="BH28" i="19"/>
  <c r="BG28" i="19"/>
  <c r="BF28" i="19"/>
  <c r="O28" i="19"/>
  <c r="N28" i="19"/>
  <c r="M28" i="19"/>
  <c r="L28" i="19"/>
  <c r="K28" i="19"/>
  <c r="J28" i="19"/>
  <c r="I28" i="19"/>
  <c r="H28" i="19"/>
  <c r="BQ27" i="19"/>
  <c r="BP27" i="19"/>
  <c r="BO27" i="19"/>
  <c r="BN27" i="19"/>
  <c r="BM27" i="19"/>
  <c r="BL27" i="19"/>
  <c r="BK27" i="19"/>
  <c r="BJ27" i="19"/>
  <c r="BI27" i="19"/>
  <c r="BH27" i="19"/>
  <c r="BG27" i="19"/>
  <c r="BF27" i="19"/>
  <c r="O27" i="19"/>
  <c r="N27" i="19"/>
  <c r="M27" i="19"/>
  <c r="L27" i="19"/>
  <c r="K27" i="19"/>
  <c r="J27" i="19"/>
  <c r="I27" i="19"/>
  <c r="H27" i="19"/>
  <c r="BQ26" i="19"/>
  <c r="BP26" i="19"/>
  <c r="BO26" i="19"/>
  <c r="BN26" i="19"/>
  <c r="BM26" i="19"/>
  <c r="BL26" i="19"/>
  <c r="BK26" i="19"/>
  <c r="BJ26" i="19"/>
  <c r="BI26" i="19"/>
  <c r="BH26" i="19"/>
  <c r="BG26" i="19"/>
  <c r="BF26" i="19"/>
  <c r="O26" i="19"/>
  <c r="N26" i="19"/>
  <c r="M26" i="19"/>
  <c r="L26" i="19"/>
  <c r="K26" i="19"/>
  <c r="J26" i="19"/>
  <c r="I26" i="19"/>
  <c r="H26" i="19"/>
  <c r="BQ25" i="19"/>
  <c r="BP25" i="19"/>
  <c r="BO25" i="19"/>
  <c r="BN25" i="19"/>
  <c r="BM25" i="19"/>
  <c r="BL25" i="19"/>
  <c r="BK25" i="19"/>
  <c r="BJ25" i="19"/>
  <c r="BI25" i="19"/>
  <c r="BH25" i="19"/>
  <c r="BG25" i="19"/>
  <c r="BF25" i="19"/>
  <c r="O25" i="19"/>
  <c r="N25" i="19"/>
  <c r="M25" i="19"/>
  <c r="L25" i="19"/>
  <c r="K25" i="19"/>
  <c r="J25" i="19"/>
  <c r="I25" i="19"/>
  <c r="H25" i="19"/>
  <c r="BQ24" i="19"/>
  <c r="BP24" i="19"/>
  <c r="BO24" i="19"/>
  <c r="BN24" i="19"/>
  <c r="BM24" i="19"/>
  <c r="BL24" i="19"/>
  <c r="BK24" i="19"/>
  <c r="BJ24" i="19"/>
  <c r="BI24" i="19"/>
  <c r="BH24" i="19"/>
  <c r="BG24" i="19"/>
  <c r="BF24" i="19"/>
  <c r="O24" i="19"/>
  <c r="O42" i="19"/>
  <c r="N24" i="19"/>
  <c r="N42" i="19"/>
  <c r="M24" i="19"/>
  <c r="M42" i="19"/>
  <c r="L24" i="19"/>
  <c r="L42" i="19"/>
  <c r="K24" i="19"/>
  <c r="K42" i="19"/>
  <c r="J24" i="19"/>
  <c r="J42" i="19"/>
  <c r="I24" i="19"/>
  <c r="I42" i="19"/>
  <c r="H24" i="19"/>
  <c r="H42" i="19"/>
  <c r="BQ23" i="19"/>
  <c r="BP23" i="19"/>
  <c r="BO23" i="19"/>
  <c r="BN23" i="19"/>
  <c r="BM23" i="19"/>
  <c r="BL23" i="19"/>
  <c r="BK23" i="19"/>
  <c r="BJ23" i="19"/>
  <c r="BI23" i="19"/>
  <c r="BH23" i="19"/>
  <c r="BG23" i="19"/>
  <c r="BF23" i="19"/>
  <c r="O23" i="19"/>
  <c r="N23" i="19"/>
  <c r="M23" i="19"/>
  <c r="L23" i="19"/>
  <c r="K23" i="19"/>
  <c r="J23" i="19"/>
  <c r="I23" i="19"/>
  <c r="H23" i="19"/>
  <c r="BQ22" i="19"/>
  <c r="BP22" i="19"/>
  <c r="BO22" i="19"/>
  <c r="BN22" i="19"/>
  <c r="BM22" i="19"/>
  <c r="BL22" i="19"/>
  <c r="BK22" i="19"/>
  <c r="BJ22" i="19"/>
  <c r="BI22" i="19"/>
  <c r="BH22" i="19"/>
  <c r="BG22" i="19"/>
  <c r="BF22" i="19"/>
  <c r="O22" i="19"/>
  <c r="N22" i="19"/>
  <c r="M22" i="19"/>
  <c r="L22" i="19"/>
  <c r="K22" i="19"/>
  <c r="J22" i="19"/>
  <c r="I22" i="19"/>
  <c r="H22" i="19"/>
  <c r="BQ21" i="19"/>
  <c r="BP21" i="19"/>
  <c r="BO21" i="19"/>
  <c r="BN21" i="19"/>
  <c r="BM21" i="19"/>
  <c r="BL21" i="19"/>
  <c r="BK21" i="19"/>
  <c r="BJ21" i="19"/>
  <c r="BI21" i="19"/>
  <c r="BH21" i="19"/>
  <c r="BG21" i="19"/>
  <c r="BF21" i="19"/>
  <c r="O21" i="19"/>
  <c r="N21" i="19"/>
  <c r="M21" i="19"/>
  <c r="L21" i="19"/>
  <c r="K21" i="19"/>
  <c r="J21" i="19"/>
  <c r="I21" i="19"/>
  <c r="H21" i="19"/>
  <c r="BQ20" i="19"/>
  <c r="BP20" i="19"/>
  <c r="BO20" i="19"/>
  <c r="BN20" i="19"/>
  <c r="BM20" i="19"/>
  <c r="BL20" i="19"/>
  <c r="BK20" i="19"/>
  <c r="BJ20" i="19"/>
  <c r="BI20" i="19"/>
  <c r="BH20" i="19"/>
  <c r="BG20" i="19"/>
  <c r="BF20" i="19"/>
  <c r="O20" i="19"/>
  <c r="N20" i="19"/>
  <c r="M20" i="19"/>
  <c r="L20" i="19"/>
  <c r="K20" i="19"/>
  <c r="J20" i="19"/>
  <c r="I20" i="19"/>
  <c r="H20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F19" i="19"/>
  <c r="E19" i="19"/>
  <c r="D19" i="19"/>
  <c r="C19" i="19"/>
  <c r="BQ17" i="19"/>
  <c r="BP17" i="19"/>
  <c r="BO17" i="19"/>
  <c r="BN17" i="19"/>
  <c r="BM17" i="19"/>
  <c r="BL17" i="19"/>
  <c r="BK17" i="19"/>
  <c r="BJ17" i="19"/>
  <c r="BI17" i="19"/>
  <c r="BH17" i="19"/>
  <c r="BG17" i="19"/>
  <c r="BF17" i="19"/>
  <c r="BQ16" i="19"/>
  <c r="BP16" i="19"/>
  <c r="BO16" i="19"/>
  <c r="BN16" i="19"/>
  <c r="BM16" i="19"/>
  <c r="BL16" i="19"/>
  <c r="BK16" i="19"/>
  <c r="BJ16" i="19"/>
  <c r="BI16" i="19"/>
  <c r="BH16" i="19"/>
  <c r="BG16" i="19"/>
  <c r="BF16" i="19"/>
  <c r="BQ15" i="19"/>
  <c r="BP15" i="19"/>
  <c r="BO15" i="19"/>
  <c r="BN15" i="19"/>
  <c r="BM15" i="19"/>
  <c r="BL15" i="19"/>
  <c r="BK15" i="19"/>
  <c r="BJ15" i="19"/>
  <c r="BI15" i="19"/>
  <c r="BH15" i="19"/>
  <c r="BG15" i="19"/>
  <c r="BF15" i="19"/>
  <c r="BQ14" i="19"/>
  <c r="BP14" i="19"/>
  <c r="BO14" i="19"/>
  <c r="BN14" i="19"/>
  <c r="BM14" i="19"/>
  <c r="BL14" i="19"/>
  <c r="BK14" i="19"/>
  <c r="BJ14" i="19"/>
  <c r="BI14" i="19"/>
  <c r="BH14" i="19"/>
  <c r="BG14" i="19"/>
  <c r="BF14" i="19"/>
  <c r="BQ12" i="19"/>
  <c r="BP12" i="19"/>
  <c r="BO12" i="19"/>
  <c r="BN12" i="19"/>
  <c r="BM12" i="19"/>
  <c r="BL12" i="19"/>
  <c r="BK12" i="19"/>
  <c r="BJ12" i="19"/>
  <c r="BI12" i="19"/>
  <c r="BH12" i="19"/>
  <c r="BG12" i="19"/>
  <c r="BF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BQ11" i="19"/>
  <c r="BP11" i="19"/>
  <c r="BO11" i="19"/>
  <c r="BN11" i="19"/>
  <c r="BM11" i="19"/>
  <c r="BL11" i="19"/>
  <c r="BK11" i="19"/>
  <c r="BJ11" i="19"/>
  <c r="BI11" i="19"/>
  <c r="BH11" i="19"/>
  <c r="BG11" i="19"/>
  <c r="BF11" i="19"/>
  <c r="BQ10" i="19"/>
  <c r="BP10" i="19"/>
  <c r="BO10" i="19"/>
  <c r="BN10" i="19"/>
  <c r="BM10" i="19"/>
  <c r="BL10" i="19"/>
  <c r="BK10" i="19"/>
  <c r="BJ10" i="19"/>
  <c r="BI10" i="19"/>
  <c r="BH10" i="19"/>
  <c r="BG10" i="19"/>
  <c r="BF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BQ9" i="19"/>
  <c r="BP9" i="19"/>
  <c r="BO9" i="19"/>
  <c r="BN9" i="19"/>
  <c r="BM9" i="19"/>
  <c r="BL9" i="19"/>
  <c r="BK9" i="19"/>
  <c r="BJ9" i="19"/>
  <c r="BI9" i="19"/>
  <c r="BH9" i="19"/>
  <c r="BG9" i="19"/>
  <c r="BF9" i="19"/>
  <c r="BQ8" i="19"/>
  <c r="BP8" i="19"/>
  <c r="BO8" i="19"/>
  <c r="BN8" i="19"/>
  <c r="BM8" i="19"/>
  <c r="BL8" i="19"/>
  <c r="BK8" i="19"/>
  <c r="BJ8" i="19"/>
  <c r="BI8" i="19"/>
  <c r="BH8" i="19"/>
  <c r="BG8" i="19"/>
  <c r="BF8" i="19"/>
  <c r="S8" i="19"/>
  <c r="R8" i="19"/>
  <c r="Q8" i="19"/>
  <c r="P8" i="19"/>
  <c r="O8" i="19"/>
  <c r="N8" i="19"/>
  <c r="M8" i="19"/>
  <c r="L8" i="19"/>
  <c r="K8" i="19"/>
  <c r="J8" i="19"/>
  <c r="I8" i="19"/>
  <c r="H8" i="19"/>
  <c r="BQ7" i="19"/>
  <c r="BP7" i="19"/>
  <c r="BO7" i="19"/>
  <c r="BN7" i="19"/>
  <c r="BM7" i="19"/>
  <c r="BL7" i="19"/>
  <c r="BK7" i="19"/>
  <c r="BJ7" i="19"/>
  <c r="BI7" i="19"/>
  <c r="BH7" i="19"/>
  <c r="BG7" i="19"/>
  <c r="BF7" i="19"/>
  <c r="S7" i="19"/>
  <c r="R7" i="19"/>
  <c r="Q7" i="19"/>
  <c r="P7" i="19"/>
  <c r="O7" i="19"/>
  <c r="M7" i="19"/>
  <c r="L7" i="19"/>
  <c r="K7" i="19"/>
  <c r="J7" i="19"/>
  <c r="I7" i="19"/>
  <c r="H7" i="19"/>
  <c r="BQ6" i="19"/>
  <c r="BP6" i="19"/>
  <c r="BO6" i="19"/>
  <c r="BN6" i="19"/>
  <c r="BM6" i="19"/>
  <c r="BL6" i="19"/>
  <c r="BK6" i="19"/>
  <c r="BJ6" i="19"/>
  <c r="BI6" i="19"/>
  <c r="BH6" i="19"/>
  <c r="BG6" i="19"/>
  <c r="BF6" i="19"/>
  <c r="Q6" i="19"/>
  <c r="P6" i="19"/>
  <c r="O6" i="19"/>
  <c r="N6" i="19"/>
  <c r="M6" i="19"/>
  <c r="L6" i="19"/>
  <c r="K6" i="19"/>
  <c r="J6" i="19"/>
  <c r="I6" i="19"/>
  <c r="H6" i="19"/>
  <c r="BQ5" i="19"/>
  <c r="BP5" i="19"/>
  <c r="BO5" i="19"/>
  <c r="BN5" i="19"/>
  <c r="BM5" i="19"/>
  <c r="BL5" i="19"/>
  <c r="BK5" i="19"/>
  <c r="BJ5" i="19"/>
  <c r="BI5" i="19"/>
  <c r="BH5" i="19"/>
  <c r="BG5" i="19"/>
  <c r="BF5" i="19"/>
  <c r="O5" i="19"/>
  <c r="N5" i="19"/>
  <c r="M5" i="19"/>
  <c r="L5" i="19"/>
  <c r="K5" i="19"/>
  <c r="J5" i="19"/>
  <c r="I5" i="19"/>
  <c r="H5" i="19"/>
  <c r="BQ4" i="19"/>
  <c r="BP4" i="19"/>
  <c r="BO4" i="19"/>
  <c r="BN4" i="19"/>
  <c r="BM4" i="19"/>
  <c r="BL4" i="19"/>
  <c r="BK4" i="19"/>
  <c r="BJ4" i="19"/>
  <c r="BI4" i="19"/>
  <c r="BH4" i="19"/>
  <c r="BG4" i="19"/>
  <c r="BF4" i="19"/>
  <c r="O4" i="19"/>
  <c r="N4" i="19"/>
  <c r="M4" i="19"/>
  <c r="L4" i="19"/>
  <c r="K4" i="19"/>
  <c r="J4" i="19"/>
  <c r="I4" i="19"/>
  <c r="H4" i="19"/>
  <c r="B2" i="19"/>
  <c r="E56" i="19"/>
  <c r="K156" i="19"/>
  <c r="K71" i="19"/>
  <c r="O156" i="19"/>
  <c r="O71" i="19"/>
  <c r="S71" i="19"/>
  <c r="J156" i="19"/>
  <c r="J71" i="19"/>
  <c r="N156" i="19"/>
  <c r="N71" i="19"/>
  <c r="R71" i="19"/>
  <c r="E20" i="19"/>
  <c r="R20" i="19"/>
  <c r="E21" i="19"/>
  <c r="R21" i="19"/>
  <c r="E22" i="19"/>
  <c r="R22" i="19"/>
  <c r="E23" i="19"/>
  <c r="R23" i="19"/>
  <c r="E24" i="19"/>
  <c r="R24" i="19"/>
  <c r="E25" i="19"/>
  <c r="R25" i="19"/>
  <c r="E26" i="19"/>
  <c r="R26" i="19"/>
  <c r="E27" i="19"/>
  <c r="R27" i="19"/>
  <c r="E28" i="19"/>
  <c r="R28" i="19"/>
  <c r="E31" i="19"/>
  <c r="E32" i="19"/>
  <c r="E33" i="19"/>
  <c r="E34" i="19"/>
  <c r="E35" i="19"/>
  <c r="E36" i="19"/>
  <c r="E37" i="19"/>
  <c r="E38" i="19"/>
  <c r="R41" i="19"/>
  <c r="E45" i="19"/>
  <c r="E49" i="19"/>
  <c r="J148" i="19"/>
  <c r="J124" i="19"/>
  <c r="N148" i="19"/>
  <c r="N124" i="19"/>
  <c r="R124" i="19"/>
  <c r="E50" i="19"/>
  <c r="J149" i="19"/>
  <c r="J125" i="19"/>
  <c r="N149" i="19"/>
  <c r="N125" i="19"/>
  <c r="R125" i="19"/>
  <c r="E51" i="19"/>
  <c r="J150" i="19"/>
  <c r="J126" i="19"/>
  <c r="N150" i="19"/>
  <c r="N126" i="19"/>
  <c r="R126" i="19"/>
  <c r="E52" i="19"/>
  <c r="J151" i="19"/>
  <c r="J127" i="19"/>
  <c r="N151" i="19"/>
  <c r="N127" i="19"/>
  <c r="R127" i="19"/>
  <c r="E53" i="19"/>
  <c r="J152" i="19"/>
  <c r="J128" i="19"/>
  <c r="N152" i="19"/>
  <c r="N128" i="19"/>
  <c r="R128" i="19"/>
  <c r="E54" i="19"/>
  <c r="J153" i="19"/>
  <c r="J129" i="19"/>
  <c r="J68" i="19"/>
  <c r="N153" i="19"/>
  <c r="N129" i="19"/>
  <c r="N68" i="19"/>
  <c r="R129" i="19"/>
  <c r="R68" i="19"/>
  <c r="E55" i="19"/>
  <c r="J154" i="19"/>
  <c r="J130" i="19"/>
  <c r="J69" i="19"/>
  <c r="N154" i="19"/>
  <c r="N130" i="19"/>
  <c r="N69" i="19"/>
  <c r="R130" i="19"/>
  <c r="R69" i="19"/>
  <c r="J155" i="19"/>
  <c r="J131" i="19"/>
  <c r="J70" i="19"/>
  <c r="N155" i="19"/>
  <c r="N131" i="19"/>
  <c r="N70" i="19"/>
  <c r="R131" i="19"/>
  <c r="R70" i="19"/>
  <c r="W156" i="19"/>
  <c r="W132" i="19"/>
  <c r="W71" i="19"/>
  <c r="AA156" i="19"/>
  <c r="AA132" i="19"/>
  <c r="AA71" i="19"/>
  <c r="AE156" i="19"/>
  <c r="AE132" i="19"/>
  <c r="AE71" i="19"/>
  <c r="AI156" i="19"/>
  <c r="AI132" i="19"/>
  <c r="AI71" i="19"/>
  <c r="AM156" i="19"/>
  <c r="AM132" i="19"/>
  <c r="AM71" i="19"/>
  <c r="AQ156" i="19"/>
  <c r="AQ132" i="19"/>
  <c r="BP132" i="19"/>
  <c r="AQ71" i="19"/>
  <c r="AU156" i="19"/>
  <c r="BH156" i="19"/>
  <c r="AU132" i="19"/>
  <c r="BH132" i="19"/>
  <c r="AU71" i="19"/>
  <c r="BH71" i="19"/>
  <c r="AY156" i="19"/>
  <c r="AY132" i="19"/>
  <c r="BL132" i="19"/>
  <c r="AY71" i="19"/>
  <c r="BL71" i="19"/>
  <c r="BC156" i="19"/>
  <c r="BP156" i="19"/>
  <c r="BC71" i="19"/>
  <c r="BP71" i="19"/>
  <c r="BH58" i="19"/>
  <c r="BL58" i="19"/>
  <c r="BP58" i="19"/>
  <c r="J157" i="19"/>
  <c r="J133" i="19"/>
  <c r="J11" i="19"/>
  <c r="J72" i="19"/>
  <c r="N157" i="19"/>
  <c r="N133" i="19"/>
  <c r="N11" i="19"/>
  <c r="N72" i="19"/>
  <c r="R133" i="19"/>
  <c r="R11" i="19"/>
  <c r="R72" i="19"/>
  <c r="J63" i="19"/>
  <c r="N63" i="19"/>
  <c r="R63" i="19"/>
  <c r="J64" i="19"/>
  <c r="N64" i="19"/>
  <c r="R64" i="19"/>
  <c r="J65" i="19"/>
  <c r="N65" i="19"/>
  <c r="R65" i="19"/>
  <c r="J66" i="19"/>
  <c r="N66" i="19"/>
  <c r="R66" i="19"/>
  <c r="J67" i="19"/>
  <c r="N67" i="19"/>
  <c r="R67" i="19"/>
  <c r="BH67" i="19"/>
  <c r="BL67" i="19"/>
  <c r="BP67" i="19"/>
  <c r="D179" i="19"/>
  <c r="D178" i="19"/>
  <c r="D177" i="19"/>
  <c r="D176" i="19"/>
  <c r="D175" i="19"/>
  <c r="D174" i="19"/>
  <c r="D173" i="19"/>
  <c r="D172" i="19"/>
  <c r="D171" i="19"/>
  <c r="D164" i="19"/>
  <c r="D163" i="19"/>
  <c r="D162" i="19"/>
  <c r="D161" i="19"/>
  <c r="D160" i="19"/>
  <c r="C179" i="19"/>
  <c r="C178" i="19"/>
  <c r="C177" i="19"/>
  <c r="C176" i="19"/>
  <c r="C175" i="19"/>
  <c r="C174" i="19"/>
  <c r="C173" i="19"/>
  <c r="C172" i="19"/>
  <c r="C171" i="19"/>
  <c r="C164" i="19"/>
  <c r="C163" i="19"/>
  <c r="C162" i="19"/>
  <c r="C161" i="19"/>
  <c r="C160" i="19"/>
  <c r="E179" i="19"/>
  <c r="F179" i="19"/>
  <c r="E178" i="19"/>
  <c r="F178" i="19"/>
  <c r="E177" i="19"/>
  <c r="F177" i="19"/>
  <c r="E176" i="19"/>
  <c r="F176" i="19"/>
  <c r="E175" i="19"/>
  <c r="F175" i="19"/>
  <c r="E174" i="19"/>
  <c r="F174" i="19"/>
  <c r="E173" i="19"/>
  <c r="F173" i="19"/>
  <c r="E172" i="19"/>
  <c r="F172" i="19"/>
  <c r="E171" i="19"/>
  <c r="E164" i="19"/>
  <c r="E163" i="19"/>
  <c r="E162" i="19"/>
  <c r="E161" i="19"/>
  <c r="E160" i="19"/>
  <c r="F160" i="19"/>
  <c r="E119" i="19"/>
  <c r="E131" i="19"/>
  <c r="E118" i="19"/>
  <c r="E117" i="19"/>
  <c r="E116" i="19"/>
  <c r="E115" i="19"/>
  <c r="E114" i="19"/>
  <c r="E113" i="19"/>
  <c r="E112" i="19"/>
  <c r="R110" i="19"/>
  <c r="N110" i="19"/>
  <c r="J110" i="19"/>
  <c r="C109" i="19"/>
  <c r="C6" i="19"/>
  <c r="C108" i="19"/>
  <c r="E107" i="19"/>
  <c r="C106" i="19"/>
  <c r="E105" i="19"/>
  <c r="C104" i="19"/>
  <c r="E103" i="19"/>
  <c r="C102" i="19"/>
  <c r="E101" i="19"/>
  <c r="D100" i="19"/>
  <c r="C95" i="19"/>
  <c r="C94" i="19"/>
  <c r="C93" i="19"/>
  <c r="C92" i="19"/>
  <c r="C91" i="19"/>
  <c r="C90" i="19"/>
  <c r="C89" i="19"/>
  <c r="C88" i="19"/>
  <c r="P85" i="19"/>
  <c r="P84" i="19"/>
  <c r="P4" i="19"/>
  <c r="P83" i="19"/>
  <c r="P5" i="19"/>
  <c r="C83" i="19"/>
  <c r="C5" i="19"/>
  <c r="P82" i="19"/>
  <c r="C82" i="19"/>
  <c r="P81" i="19"/>
  <c r="C81" i="19"/>
  <c r="P80" i="19"/>
  <c r="C80" i="19"/>
  <c r="P79" i="19"/>
  <c r="C79" i="19"/>
  <c r="P78" i="19"/>
  <c r="C78" i="19"/>
  <c r="P77" i="19"/>
  <c r="P44" i="19"/>
  <c r="C77" i="19"/>
  <c r="P76" i="19"/>
  <c r="C76" i="19"/>
  <c r="D119" i="19"/>
  <c r="D118" i="19"/>
  <c r="D117" i="19"/>
  <c r="D116" i="19"/>
  <c r="D115" i="19"/>
  <c r="D114" i="19"/>
  <c r="D113" i="19"/>
  <c r="D112" i="19"/>
  <c r="Q110" i="19"/>
  <c r="M110" i="19"/>
  <c r="I110" i="19"/>
  <c r="D107" i="19"/>
  <c r="D105" i="19"/>
  <c r="D103" i="19"/>
  <c r="D101" i="19"/>
  <c r="C100" i="19"/>
  <c r="S85" i="19"/>
  <c r="S84" i="19"/>
  <c r="S4" i="19"/>
  <c r="S83" i="19"/>
  <c r="S5" i="19"/>
  <c r="S82" i="19"/>
  <c r="S81" i="19"/>
  <c r="S80" i="19"/>
  <c r="S79" i="19"/>
  <c r="S78" i="19"/>
  <c r="S77" i="19"/>
  <c r="S44" i="19"/>
  <c r="S76" i="19"/>
  <c r="C119" i="19"/>
  <c r="C143" i="19"/>
  <c r="C118" i="19"/>
  <c r="C142" i="19"/>
  <c r="C117" i="19"/>
  <c r="C141" i="19"/>
  <c r="C116" i="19"/>
  <c r="C140" i="19"/>
  <c r="C115" i="19"/>
  <c r="C139" i="19"/>
  <c r="C114" i="19"/>
  <c r="C138" i="19"/>
  <c r="C113" i="19"/>
  <c r="C137" i="19"/>
  <c r="C112" i="19"/>
  <c r="P110" i="19"/>
  <c r="L110" i="19"/>
  <c r="H110" i="19"/>
  <c r="E109" i="19"/>
  <c r="E108" i="19"/>
  <c r="C107" i="19"/>
  <c r="E106" i="19"/>
  <c r="C105" i="19"/>
  <c r="E104" i="19"/>
  <c r="C103" i="19"/>
  <c r="E102" i="19"/>
  <c r="C101" i="19"/>
  <c r="E95" i="19"/>
  <c r="E94" i="19"/>
  <c r="E93" i="19"/>
  <c r="E92" i="19"/>
  <c r="E91" i="19"/>
  <c r="E90" i="19"/>
  <c r="E89" i="19"/>
  <c r="E88" i="19"/>
  <c r="R85" i="19"/>
  <c r="R157" i="19"/>
  <c r="R84" i="19"/>
  <c r="R4" i="19"/>
  <c r="R83" i="19"/>
  <c r="R5" i="19"/>
  <c r="E83" i="19"/>
  <c r="E155" i="19"/>
  <c r="R82" i="19"/>
  <c r="R154" i="19"/>
  <c r="E82" i="19"/>
  <c r="R81" i="19"/>
  <c r="R153" i="19"/>
  <c r="E81" i="19"/>
  <c r="R80" i="19"/>
  <c r="R152" i="19"/>
  <c r="E80" i="19"/>
  <c r="R79" i="19"/>
  <c r="R151" i="19"/>
  <c r="E79" i="19"/>
  <c r="R78" i="19"/>
  <c r="R150" i="19"/>
  <c r="E78" i="19"/>
  <c r="R77" i="19"/>
  <c r="R44" i="19"/>
  <c r="E77" i="19"/>
  <c r="R76" i="19"/>
  <c r="R148" i="19"/>
  <c r="E76" i="19"/>
  <c r="S110" i="19"/>
  <c r="O110" i="19"/>
  <c r="K110" i="19"/>
  <c r="D109" i="19"/>
  <c r="D6" i="19"/>
  <c r="D108" i="19"/>
  <c r="D106" i="19"/>
  <c r="D104" i="19"/>
  <c r="D102" i="19"/>
  <c r="E100" i="19"/>
  <c r="F100" i="19"/>
  <c r="D95" i="19"/>
  <c r="D94" i="19"/>
  <c r="D93" i="19"/>
  <c r="D92" i="19"/>
  <c r="D91" i="19"/>
  <c r="D90" i="19"/>
  <c r="D89" i="19"/>
  <c r="D88" i="19"/>
  <c r="Q85" i="19"/>
  <c r="Q84" i="19"/>
  <c r="Q4" i="19"/>
  <c r="Q83" i="19"/>
  <c r="Q5" i="19"/>
  <c r="D83" i="19"/>
  <c r="D5" i="19"/>
  <c r="Q82" i="19"/>
  <c r="D82" i="19"/>
  <c r="Q81" i="19"/>
  <c r="D81" i="19"/>
  <c r="Q80" i="19"/>
  <c r="D80" i="19"/>
  <c r="Q79" i="19"/>
  <c r="D79" i="19"/>
  <c r="Q78" i="19"/>
  <c r="D78" i="19"/>
  <c r="Q77" i="19"/>
  <c r="Q44" i="19"/>
  <c r="D77" i="19"/>
  <c r="Q76" i="19"/>
  <c r="D76" i="19"/>
  <c r="S20" i="19"/>
  <c r="S21" i="19"/>
  <c r="S22" i="19"/>
  <c r="S23" i="19"/>
  <c r="S24" i="19"/>
  <c r="S25" i="19"/>
  <c r="S26" i="19"/>
  <c r="S27" i="19"/>
  <c r="S28" i="19"/>
  <c r="S41" i="19"/>
  <c r="K148" i="19"/>
  <c r="K124" i="19"/>
  <c r="O148" i="19"/>
  <c r="O124" i="19"/>
  <c r="S148" i="19"/>
  <c r="S124" i="19"/>
  <c r="K149" i="19"/>
  <c r="K125" i="19"/>
  <c r="O149" i="19"/>
  <c r="O125" i="19"/>
  <c r="S149" i="19"/>
  <c r="S125" i="19"/>
  <c r="K150" i="19"/>
  <c r="K126" i="19"/>
  <c r="O150" i="19"/>
  <c r="O126" i="19"/>
  <c r="S150" i="19"/>
  <c r="S126" i="19"/>
  <c r="K151" i="19"/>
  <c r="K127" i="19"/>
  <c r="O151" i="19"/>
  <c r="O127" i="19"/>
  <c r="S151" i="19"/>
  <c r="S127" i="19"/>
  <c r="K152" i="19"/>
  <c r="K128" i="19"/>
  <c r="O152" i="19"/>
  <c r="O128" i="19"/>
  <c r="S152" i="19"/>
  <c r="S128" i="19"/>
  <c r="K153" i="19"/>
  <c r="K129" i="19"/>
  <c r="O153" i="19"/>
  <c r="O129" i="19"/>
  <c r="S153" i="19"/>
  <c r="S129" i="19"/>
  <c r="K154" i="19"/>
  <c r="K130" i="19"/>
  <c r="O154" i="19"/>
  <c r="O130" i="19"/>
  <c r="S154" i="19"/>
  <c r="S130" i="19"/>
  <c r="K155" i="19"/>
  <c r="K131" i="19"/>
  <c r="K70" i="19"/>
  <c r="O155" i="19"/>
  <c r="O131" i="19"/>
  <c r="O70" i="19"/>
  <c r="S155" i="19"/>
  <c r="S131" i="19"/>
  <c r="S70" i="19"/>
  <c r="X156" i="19"/>
  <c r="X132" i="19"/>
  <c r="X71" i="19"/>
  <c r="AB156" i="19"/>
  <c r="AB132" i="19"/>
  <c r="AB71" i="19"/>
  <c r="AF156" i="19"/>
  <c r="AF132" i="19"/>
  <c r="AF71" i="19"/>
  <c r="AJ156" i="19"/>
  <c r="AJ132" i="19"/>
  <c r="AJ71" i="19"/>
  <c r="AN156" i="19"/>
  <c r="AN132" i="19"/>
  <c r="BM132" i="19"/>
  <c r="AN71" i="19"/>
  <c r="AR156" i="19"/>
  <c r="AR132" i="19"/>
  <c r="BQ132" i="19"/>
  <c r="AR71" i="19"/>
  <c r="AV156" i="19"/>
  <c r="BI156" i="19"/>
  <c r="AV132" i="19"/>
  <c r="BI132" i="19"/>
  <c r="AV71" i="19"/>
  <c r="BI71" i="19"/>
  <c r="AZ156" i="19"/>
  <c r="AZ71" i="19"/>
  <c r="BM71" i="19"/>
  <c r="BD156" i="19"/>
  <c r="BQ156" i="19"/>
  <c r="BD71" i="19"/>
  <c r="BQ71" i="19"/>
  <c r="BI58" i="19"/>
  <c r="BM58" i="19"/>
  <c r="BQ58" i="19"/>
  <c r="K157" i="19"/>
  <c r="K133" i="19"/>
  <c r="K11" i="19"/>
  <c r="K72" i="19"/>
  <c r="O157" i="19"/>
  <c r="O133" i="19"/>
  <c r="O11" i="19"/>
  <c r="O72" i="19"/>
  <c r="S157" i="19"/>
  <c r="S133" i="19"/>
  <c r="S11" i="19"/>
  <c r="S72" i="19"/>
  <c r="K63" i="19"/>
  <c r="O63" i="19"/>
  <c r="S63" i="19"/>
  <c r="K64" i="19"/>
  <c r="O64" i="19"/>
  <c r="S64" i="19"/>
  <c r="K65" i="19"/>
  <c r="O65" i="19"/>
  <c r="S65" i="19"/>
  <c r="K66" i="19"/>
  <c r="O66" i="19"/>
  <c r="S66" i="19"/>
  <c r="K67" i="19"/>
  <c r="O67" i="19"/>
  <c r="S67" i="19"/>
  <c r="K69" i="19"/>
  <c r="C20" i="19"/>
  <c r="P20" i="19"/>
  <c r="C21" i="19"/>
  <c r="P21" i="19"/>
  <c r="C22" i="19"/>
  <c r="P22" i="19"/>
  <c r="C23" i="19"/>
  <c r="P23" i="19"/>
  <c r="C24" i="19"/>
  <c r="P24" i="19"/>
  <c r="C25" i="19"/>
  <c r="P25" i="19"/>
  <c r="C26" i="19"/>
  <c r="P26" i="19"/>
  <c r="C27" i="19"/>
  <c r="P27" i="19"/>
  <c r="C28" i="19"/>
  <c r="P28" i="19"/>
  <c r="C31" i="19"/>
  <c r="C32" i="19"/>
  <c r="C33" i="19"/>
  <c r="C34" i="19"/>
  <c r="C35" i="19"/>
  <c r="C36" i="19"/>
  <c r="C37" i="19"/>
  <c r="C38" i="19"/>
  <c r="BJ41" i="19"/>
  <c r="C45" i="19"/>
  <c r="C49" i="19"/>
  <c r="H148" i="19"/>
  <c r="H124" i="19"/>
  <c r="L148" i="19"/>
  <c r="L124" i="19"/>
  <c r="P148" i="19"/>
  <c r="P124" i="19"/>
  <c r="C50" i="19"/>
  <c r="H149" i="19"/>
  <c r="H125" i="19"/>
  <c r="L149" i="19"/>
  <c r="L125" i="19"/>
  <c r="P149" i="19"/>
  <c r="P125" i="19"/>
  <c r="C51" i="19"/>
  <c r="H150" i="19"/>
  <c r="H126" i="19"/>
  <c r="L150" i="19"/>
  <c r="L126" i="19"/>
  <c r="P150" i="19"/>
  <c r="P126" i="19"/>
  <c r="C52" i="19"/>
  <c r="H151" i="19"/>
  <c r="H127" i="19"/>
  <c r="L151" i="19"/>
  <c r="L127" i="19"/>
  <c r="P151" i="19"/>
  <c r="P127" i="19"/>
  <c r="C53" i="19"/>
  <c r="H152" i="19"/>
  <c r="H128" i="19"/>
  <c r="L152" i="19"/>
  <c r="L128" i="19"/>
  <c r="P152" i="19"/>
  <c r="P128" i="19"/>
  <c r="C54" i="19"/>
  <c r="H153" i="19"/>
  <c r="H129" i="19"/>
  <c r="H68" i="19"/>
  <c r="L153" i="19"/>
  <c r="L129" i="19"/>
  <c r="L68" i="19"/>
  <c r="P153" i="19"/>
  <c r="P129" i="19"/>
  <c r="P68" i="19"/>
  <c r="C55" i="19"/>
  <c r="H154" i="19"/>
  <c r="H130" i="19"/>
  <c r="H69" i="19"/>
  <c r="L154" i="19"/>
  <c r="L130" i="19"/>
  <c r="L69" i="19"/>
  <c r="P154" i="19"/>
  <c r="P130" i="19"/>
  <c r="P69" i="19"/>
  <c r="C56" i="19"/>
  <c r="H155" i="19"/>
  <c r="H131" i="19"/>
  <c r="H70" i="19"/>
  <c r="L155" i="19"/>
  <c r="L131" i="19"/>
  <c r="L70" i="19"/>
  <c r="P155" i="19"/>
  <c r="P131" i="19"/>
  <c r="P70" i="19"/>
  <c r="H156" i="19"/>
  <c r="H71" i="19"/>
  <c r="L156" i="19"/>
  <c r="L71" i="19"/>
  <c r="P156" i="19"/>
  <c r="P71" i="19"/>
  <c r="U156" i="19"/>
  <c r="U132" i="19"/>
  <c r="U71" i="19"/>
  <c r="Y156" i="19"/>
  <c r="Y132" i="19"/>
  <c r="Y71" i="19"/>
  <c r="AC156" i="19"/>
  <c r="AC132" i="19"/>
  <c r="AC71" i="19"/>
  <c r="AG156" i="19"/>
  <c r="AG132" i="19"/>
  <c r="AG71" i="19"/>
  <c r="AK156" i="19"/>
  <c r="AK132" i="19"/>
  <c r="AK71" i="19"/>
  <c r="AO156" i="19"/>
  <c r="AO132" i="19"/>
  <c r="BN132" i="19"/>
  <c r="AO71" i="19"/>
  <c r="AS156" i="19"/>
  <c r="BF156" i="19"/>
  <c r="AS132" i="19"/>
  <c r="AS71" i="19"/>
  <c r="BF71" i="19"/>
  <c r="AW156" i="19"/>
  <c r="BJ156" i="19"/>
  <c r="AW132" i="19"/>
  <c r="BJ132" i="19"/>
  <c r="AW71" i="19"/>
  <c r="BA156" i="19"/>
  <c r="BN156" i="19"/>
  <c r="BA71" i="19"/>
  <c r="BN71" i="19"/>
  <c r="BF58" i="19"/>
  <c r="BJ58" i="19"/>
  <c r="BN58" i="19"/>
  <c r="H157" i="19"/>
  <c r="H133" i="19"/>
  <c r="H11" i="19"/>
  <c r="H72" i="19"/>
  <c r="L157" i="19"/>
  <c r="L133" i="19"/>
  <c r="L11" i="19"/>
  <c r="L72" i="19"/>
  <c r="P157" i="19"/>
  <c r="P133" i="19"/>
  <c r="P11" i="19"/>
  <c r="P72" i="19"/>
  <c r="H63" i="19"/>
  <c r="L63" i="19"/>
  <c r="P63" i="19"/>
  <c r="H64" i="19"/>
  <c r="L64" i="19"/>
  <c r="P64" i="19"/>
  <c r="H65" i="19"/>
  <c r="L65" i="19"/>
  <c r="P65" i="19"/>
  <c r="H66" i="19"/>
  <c r="L66" i="19"/>
  <c r="P66" i="19"/>
  <c r="H67" i="19"/>
  <c r="L67" i="19"/>
  <c r="P67" i="19"/>
  <c r="BJ67" i="19"/>
  <c r="BN67" i="19"/>
  <c r="O68" i="19"/>
  <c r="BG68" i="19"/>
  <c r="BK68" i="19"/>
  <c r="BO68" i="19"/>
  <c r="O69" i="19"/>
  <c r="D20" i="19"/>
  <c r="Q20" i="19"/>
  <c r="D21" i="19"/>
  <c r="Q21" i="19"/>
  <c r="D22" i="19"/>
  <c r="Q22" i="19"/>
  <c r="D23" i="19"/>
  <c r="Q23" i="19"/>
  <c r="D24" i="19"/>
  <c r="Q24" i="19"/>
  <c r="D25" i="19"/>
  <c r="Q25" i="19"/>
  <c r="D26" i="19"/>
  <c r="Q26" i="19"/>
  <c r="D27" i="19"/>
  <c r="Q27" i="19"/>
  <c r="D28" i="19"/>
  <c r="Q28" i="19"/>
  <c r="D31" i="19"/>
  <c r="D32" i="19"/>
  <c r="D33" i="19"/>
  <c r="D34" i="19"/>
  <c r="D35" i="19"/>
  <c r="D36" i="19"/>
  <c r="D37" i="19"/>
  <c r="D38" i="19"/>
  <c r="D45" i="19"/>
  <c r="D49" i="19"/>
  <c r="I148" i="19"/>
  <c r="I124" i="19"/>
  <c r="M148" i="19"/>
  <c r="M124" i="19"/>
  <c r="Q148" i="19"/>
  <c r="Q124" i="19"/>
  <c r="D50" i="19"/>
  <c r="I149" i="19"/>
  <c r="I125" i="19"/>
  <c r="M149" i="19"/>
  <c r="M125" i="19"/>
  <c r="Q149" i="19"/>
  <c r="Q125" i="19"/>
  <c r="D51" i="19"/>
  <c r="I150" i="19"/>
  <c r="I126" i="19"/>
  <c r="M150" i="19"/>
  <c r="M126" i="19"/>
  <c r="Q150" i="19"/>
  <c r="Q126" i="19"/>
  <c r="D52" i="19"/>
  <c r="I151" i="19"/>
  <c r="I127" i="19"/>
  <c r="M151" i="19"/>
  <c r="M127" i="19"/>
  <c r="Q151" i="19"/>
  <c r="Q127" i="19"/>
  <c r="D53" i="19"/>
  <c r="I152" i="19"/>
  <c r="I128" i="19"/>
  <c r="M152" i="19"/>
  <c r="M128" i="19"/>
  <c r="Q152" i="19"/>
  <c r="Q128" i="19"/>
  <c r="D54" i="19"/>
  <c r="I153" i="19"/>
  <c r="I129" i="19"/>
  <c r="M153" i="19"/>
  <c r="M129" i="19"/>
  <c r="Q153" i="19"/>
  <c r="Q129" i="19"/>
  <c r="D55" i="19"/>
  <c r="I154" i="19"/>
  <c r="I130" i="19"/>
  <c r="I69" i="19"/>
  <c r="M154" i="19"/>
  <c r="M130" i="19"/>
  <c r="M69" i="19"/>
  <c r="Q154" i="19"/>
  <c r="Q130" i="19"/>
  <c r="Q69" i="19"/>
  <c r="D56" i="19"/>
  <c r="I155" i="19"/>
  <c r="I131" i="19"/>
  <c r="I70" i="19"/>
  <c r="M155" i="19"/>
  <c r="M131" i="19"/>
  <c r="M70" i="19"/>
  <c r="Q155" i="19"/>
  <c r="Q131" i="19"/>
  <c r="Q70" i="19"/>
  <c r="I58" i="19"/>
  <c r="M58" i="19"/>
  <c r="Q58" i="19"/>
  <c r="V156" i="19"/>
  <c r="V132" i="19"/>
  <c r="V71" i="19"/>
  <c r="Z156" i="19"/>
  <c r="Z132" i="19"/>
  <c r="Z71" i="19"/>
  <c r="AD156" i="19"/>
  <c r="AD132" i="19"/>
  <c r="AD71" i="19"/>
  <c r="AH156" i="19"/>
  <c r="AH132" i="19"/>
  <c r="AH71" i="19"/>
  <c r="AL156" i="19"/>
  <c r="AL132" i="19"/>
  <c r="AL71" i="19"/>
  <c r="AP156" i="19"/>
  <c r="AP132" i="19"/>
  <c r="BO132" i="19"/>
  <c r="AP71" i="19"/>
  <c r="AT156" i="19"/>
  <c r="BG156" i="19"/>
  <c r="AT132" i="19"/>
  <c r="BG132" i="19"/>
  <c r="AT71" i="19"/>
  <c r="BG71" i="19"/>
  <c r="AX156" i="19"/>
  <c r="AX132" i="19"/>
  <c r="BK132" i="19"/>
  <c r="AX71" i="19"/>
  <c r="BK71" i="19"/>
  <c r="BB156" i="19"/>
  <c r="BO156" i="19"/>
  <c r="BB71" i="19"/>
  <c r="BO71" i="19"/>
  <c r="BG58" i="19"/>
  <c r="BK58" i="19"/>
  <c r="BO58" i="19"/>
  <c r="I157" i="19"/>
  <c r="I133" i="19"/>
  <c r="I11" i="19"/>
  <c r="I72" i="19"/>
  <c r="M157" i="19"/>
  <c r="M133" i="19"/>
  <c r="M11" i="19"/>
  <c r="M72" i="19"/>
  <c r="Q157" i="19"/>
  <c r="Q133" i="19"/>
  <c r="Q11" i="19"/>
  <c r="Q72" i="19"/>
  <c r="I63" i="19"/>
  <c r="M63" i="19"/>
  <c r="Q63" i="19"/>
  <c r="I64" i="19"/>
  <c r="M64" i="19"/>
  <c r="Q64" i="19"/>
  <c r="I65" i="19"/>
  <c r="M65" i="19"/>
  <c r="Q65" i="19"/>
  <c r="I66" i="19"/>
  <c r="M66" i="19"/>
  <c r="Q66" i="19"/>
  <c r="I67" i="19"/>
  <c r="M67" i="19"/>
  <c r="Q67" i="19"/>
  <c r="I68" i="19"/>
  <c r="Q68" i="19"/>
  <c r="S69" i="19"/>
  <c r="J144" i="19"/>
  <c r="K136" i="19"/>
  <c r="O136" i="19"/>
  <c r="S136" i="19"/>
  <c r="K137" i="19"/>
  <c r="O137" i="19"/>
  <c r="S137" i="19"/>
  <c r="K138" i="19"/>
  <c r="O138" i="19"/>
  <c r="S138" i="19"/>
  <c r="K139" i="19"/>
  <c r="O139" i="19"/>
  <c r="S139" i="19"/>
  <c r="K140" i="19"/>
  <c r="O140" i="19"/>
  <c r="S140" i="19"/>
  <c r="K141" i="19"/>
  <c r="O141" i="19"/>
  <c r="S141" i="19"/>
  <c r="K142" i="19"/>
  <c r="O142" i="19"/>
  <c r="S142" i="19"/>
  <c r="K143" i="19"/>
  <c r="O143" i="19"/>
  <c r="S143" i="19"/>
  <c r="R144" i="19"/>
  <c r="N96" i="19"/>
  <c r="H136" i="19"/>
  <c r="L136" i="19"/>
  <c r="P136" i="19"/>
  <c r="H137" i="19"/>
  <c r="L137" i="19"/>
  <c r="P137" i="19"/>
  <c r="H138" i="19"/>
  <c r="L138" i="19"/>
  <c r="P138" i="19"/>
  <c r="H139" i="19"/>
  <c r="L139" i="19"/>
  <c r="P139" i="19"/>
  <c r="H140" i="19"/>
  <c r="L140" i="19"/>
  <c r="P140" i="19"/>
  <c r="H141" i="19"/>
  <c r="L141" i="19"/>
  <c r="P141" i="19"/>
  <c r="H142" i="19"/>
  <c r="L142" i="19"/>
  <c r="P142" i="19"/>
  <c r="H143" i="19"/>
  <c r="L143" i="19"/>
  <c r="P143" i="19"/>
  <c r="I136" i="19"/>
  <c r="M136" i="19"/>
  <c r="Q136" i="19"/>
  <c r="I137" i="19"/>
  <c r="M137" i="19"/>
  <c r="Q137" i="19"/>
  <c r="I138" i="19"/>
  <c r="M138" i="19"/>
  <c r="Q138" i="19"/>
  <c r="I139" i="19"/>
  <c r="M139" i="19"/>
  <c r="Q139" i="19"/>
  <c r="I140" i="19"/>
  <c r="M140" i="19"/>
  <c r="Q140" i="19"/>
  <c r="I141" i="19"/>
  <c r="M141" i="19"/>
  <c r="Q141" i="19"/>
  <c r="I142" i="19"/>
  <c r="M142" i="19"/>
  <c r="Q142" i="19"/>
  <c r="I143" i="19"/>
  <c r="M143" i="19"/>
  <c r="Q143" i="19"/>
  <c r="N144" i="19"/>
  <c r="V144" i="19"/>
  <c r="H120" i="19"/>
  <c r="H144" i="19"/>
  <c r="Z144" i="19"/>
  <c r="AD144" i="19"/>
  <c r="K120" i="19"/>
  <c r="K144" i="19"/>
  <c r="AH144" i="19"/>
  <c r="L120" i="19"/>
  <c r="L144" i="19"/>
  <c r="AL144" i="19"/>
  <c r="AP144" i="19"/>
  <c r="BO144" i="19"/>
  <c r="O120" i="19"/>
  <c r="O144" i="19"/>
  <c r="AT144" i="19"/>
  <c r="BG144" i="19"/>
  <c r="BG120" i="19"/>
  <c r="P120" i="19"/>
  <c r="P144" i="19"/>
  <c r="S144" i="19"/>
  <c r="J136" i="19"/>
  <c r="N136" i="19"/>
  <c r="R136" i="19"/>
  <c r="J137" i="19"/>
  <c r="N137" i="19"/>
  <c r="R137" i="19"/>
  <c r="J138" i="19"/>
  <c r="N138" i="19"/>
  <c r="R138" i="19"/>
  <c r="J139" i="19"/>
  <c r="N139" i="19"/>
  <c r="R139" i="19"/>
  <c r="J140" i="19"/>
  <c r="N140" i="19"/>
  <c r="R140" i="19"/>
  <c r="J141" i="19"/>
  <c r="N141" i="19"/>
  <c r="R141" i="19"/>
  <c r="J142" i="19"/>
  <c r="N142" i="19"/>
  <c r="R142" i="19"/>
  <c r="J143" i="19"/>
  <c r="N143" i="19"/>
  <c r="R143" i="19"/>
  <c r="I144" i="19"/>
  <c r="Q144" i="19"/>
  <c r="W144" i="19"/>
  <c r="AA144" i="19"/>
  <c r="AE144" i="19"/>
  <c r="AI144" i="19"/>
  <c r="AM144" i="19"/>
  <c r="AQ144" i="19"/>
  <c r="BP144" i="19"/>
  <c r="AU144" i="19"/>
  <c r="BH144" i="19"/>
  <c r="BH120" i="19"/>
  <c r="BP120" i="19"/>
  <c r="U144" i="19"/>
  <c r="Y144" i="19"/>
  <c r="AC144" i="19"/>
  <c r="AG144" i="19"/>
  <c r="AK144" i="19"/>
  <c r="AO144" i="19"/>
  <c r="BN144" i="19"/>
  <c r="AS144" i="19"/>
  <c r="AW144" i="19"/>
  <c r="BJ144" i="19"/>
  <c r="BF120" i="19"/>
  <c r="BJ120" i="19"/>
  <c r="H145" i="19"/>
  <c r="H9" i="19"/>
  <c r="L145" i="19"/>
  <c r="L9" i="19"/>
  <c r="P145" i="19"/>
  <c r="P9" i="19"/>
  <c r="AX144" i="19"/>
  <c r="BK144" i="19"/>
  <c r="BK120" i="19"/>
  <c r="BO120" i="19"/>
  <c r="I145" i="19"/>
  <c r="I9" i="19"/>
  <c r="M145" i="19"/>
  <c r="M9" i="19"/>
  <c r="Q145" i="19"/>
  <c r="Q9" i="19"/>
  <c r="AY144" i="19"/>
  <c r="BL144" i="19"/>
  <c r="BL120" i="19"/>
  <c r="J145" i="19"/>
  <c r="J9" i="19"/>
  <c r="N145" i="19"/>
  <c r="N9" i="19"/>
  <c r="R145" i="19"/>
  <c r="R9" i="19"/>
  <c r="X144" i="19"/>
  <c r="AB144" i="19"/>
  <c r="AF144" i="19"/>
  <c r="AJ144" i="19"/>
  <c r="AN144" i="19"/>
  <c r="BM144" i="19"/>
  <c r="AR144" i="19"/>
  <c r="BQ144" i="19"/>
  <c r="AV144" i="19"/>
  <c r="BI120" i="19"/>
  <c r="K145" i="19"/>
  <c r="K9" i="19"/>
  <c r="O145" i="19"/>
  <c r="O9" i="19"/>
  <c r="S145" i="19"/>
  <c r="S9" i="19"/>
  <c r="BO157" i="19"/>
  <c r="BF157" i="19"/>
  <c r="BJ157" i="19"/>
  <c r="BN157" i="19"/>
  <c r="O179" i="19"/>
  <c r="D165" i="19"/>
  <c r="D166" i="19"/>
  <c r="D180" i="19"/>
  <c r="D151" i="19"/>
  <c r="D127" i="19"/>
  <c r="C154" i="19"/>
  <c r="C130" i="19"/>
  <c r="C151" i="19"/>
  <c r="C127" i="19"/>
  <c r="D44" i="19"/>
  <c r="D97" i="19"/>
  <c r="D8" i="19"/>
  <c r="D96" i="19"/>
  <c r="D7" i="19"/>
  <c r="S109" i="19"/>
  <c r="S6" i="19"/>
  <c r="S108" i="19"/>
  <c r="S106" i="19"/>
  <c r="S104" i="19"/>
  <c r="S102" i="19"/>
  <c r="S100" i="19"/>
  <c r="S107" i="19"/>
  <c r="S105" i="19"/>
  <c r="S103" i="19"/>
  <c r="S101" i="19"/>
  <c r="F89" i="19"/>
  <c r="F93" i="19"/>
  <c r="F102" i="19"/>
  <c r="F106" i="19"/>
  <c r="D139" i="19"/>
  <c r="D143" i="19"/>
  <c r="F101" i="19"/>
  <c r="F105" i="19"/>
  <c r="E121" i="19"/>
  <c r="E136" i="19"/>
  <c r="E120" i="19"/>
  <c r="F112" i="19"/>
  <c r="E140" i="19"/>
  <c r="F116" i="19"/>
  <c r="F164" i="19"/>
  <c r="E168" i="19"/>
  <c r="C166" i="19"/>
  <c r="D168" i="19"/>
  <c r="BL156" i="19"/>
  <c r="R155" i="19"/>
  <c r="E154" i="19"/>
  <c r="E130" i="19"/>
  <c r="F55" i="19"/>
  <c r="E151" i="19"/>
  <c r="E127" i="19"/>
  <c r="F52" i="19"/>
  <c r="F36" i="19"/>
  <c r="F32" i="19"/>
  <c r="BF144" i="19"/>
  <c r="Q156" i="19"/>
  <c r="Q71" i="19"/>
  <c r="D155" i="19"/>
  <c r="F155" i="19"/>
  <c r="D131" i="19"/>
  <c r="F131" i="19"/>
  <c r="D152" i="19"/>
  <c r="D128" i="19"/>
  <c r="D148" i="19"/>
  <c r="D124" i="19"/>
  <c r="D59" i="19"/>
  <c r="D70" i="19"/>
  <c r="D58" i="19"/>
  <c r="Q42" i="19"/>
  <c r="C152" i="19"/>
  <c r="C128" i="19"/>
  <c r="C148" i="19"/>
  <c r="C124" i="19"/>
  <c r="C59" i="19"/>
  <c r="C58" i="19"/>
  <c r="S42" i="19"/>
  <c r="F76" i="19"/>
  <c r="E85" i="19"/>
  <c r="F85" i="19"/>
  <c r="E84" i="19"/>
  <c r="F78" i="19"/>
  <c r="F80" i="19"/>
  <c r="F82" i="19"/>
  <c r="F90" i="19"/>
  <c r="F94" i="19"/>
  <c r="D121" i="19"/>
  <c r="D136" i="19"/>
  <c r="D120" i="19"/>
  <c r="D144" i="19"/>
  <c r="D140" i="19"/>
  <c r="C85" i="19"/>
  <c r="C84" i="19"/>
  <c r="C4" i="19"/>
  <c r="E137" i="19"/>
  <c r="F113" i="19"/>
  <c r="E141" i="19"/>
  <c r="F117" i="19"/>
  <c r="F161" i="19"/>
  <c r="E165" i="19"/>
  <c r="F165" i="19"/>
  <c r="E180" i="19"/>
  <c r="F171" i="19"/>
  <c r="C167" i="19"/>
  <c r="E152" i="19"/>
  <c r="E128" i="19"/>
  <c r="F53" i="19"/>
  <c r="R149" i="19"/>
  <c r="E148" i="19"/>
  <c r="E124" i="19"/>
  <c r="F49" i="19"/>
  <c r="E59" i="19"/>
  <c r="E66" i="19"/>
  <c r="E58" i="19"/>
  <c r="F41" i="19"/>
  <c r="F35" i="19"/>
  <c r="F31" i="19"/>
  <c r="F27" i="19"/>
  <c r="F25" i="19"/>
  <c r="F23" i="19"/>
  <c r="F21" i="19"/>
  <c r="R156" i="19"/>
  <c r="N108" i="19"/>
  <c r="N7" i="19"/>
  <c r="M156" i="19"/>
  <c r="M71" i="19"/>
  <c r="D153" i="19"/>
  <c r="D129" i="19"/>
  <c r="D68" i="19"/>
  <c r="D149" i="19"/>
  <c r="D125" i="19"/>
  <c r="C155" i="19"/>
  <c r="C131" i="19"/>
  <c r="C153" i="19"/>
  <c r="C129" i="19"/>
  <c r="C68" i="19"/>
  <c r="C149" i="19"/>
  <c r="C125" i="19"/>
  <c r="P42" i="19"/>
  <c r="D85" i="19"/>
  <c r="D84" i="19"/>
  <c r="D4" i="19"/>
  <c r="F91" i="19"/>
  <c r="F95" i="19"/>
  <c r="F104" i="19"/>
  <c r="F108" i="19"/>
  <c r="D137" i="19"/>
  <c r="D141" i="19"/>
  <c r="F103" i="19"/>
  <c r="F107" i="19"/>
  <c r="E138" i="19"/>
  <c r="F114" i="19"/>
  <c r="E142" i="19"/>
  <c r="F118" i="19"/>
  <c r="F162" i="19"/>
  <c r="E166" i="19"/>
  <c r="F166" i="19"/>
  <c r="C168" i="19"/>
  <c r="E153" i="19"/>
  <c r="F153" i="19"/>
  <c r="E129" i="19"/>
  <c r="F129" i="19"/>
  <c r="F54" i="19"/>
  <c r="E149" i="19"/>
  <c r="E125" i="19"/>
  <c r="F125" i="19"/>
  <c r="F50" i="19"/>
  <c r="F45" i="19"/>
  <c r="F38" i="19"/>
  <c r="F34" i="19"/>
  <c r="R42" i="19"/>
  <c r="F56" i="19"/>
  <c r="BI144" i="19"/>
  <c r="BK156" i="19"/>
  <c r="I156" i="19"/>
  <c r="I71" i="19"/>
  <c r="D154" i="19"/>
  <c r="D130" i="19"/>
  <c r="D150" i="19"/>
  <c r="D126" i="19"/>
  <c r="BJ71" i="19"/>
  <c r="BF132" i="19"/>
  <c r="C150" i="19"/>
  <c r="C126" i="19"/>
  <c r="C42" i="19"/>
  <c r="BM156" i="19"/>
  <c r="F77" i="19"/>
  <c r="E44" i="19"/>
  <c r="F79" i="19"/>
  <c r="F81" i="19"/>
  <c r="F83" i="19"/>
  <c r="F5" i="19"/>
  <c r="E5" i="19"/>
  <c r="F88" i="19"/>
  <c r="E96" i="19"/>
  <c r="E97" i="19"/>
  <c r="F92" i="19"/>
  <c r="F109" i="19"/>
  <c r="F6" i="19"/>
  <c r="E6" i="19"/>
  <c r="C136" i="19"/>
  <c r="C121" i="19"/>
  <c r="C120" i="19"/>
  <c r="D138" i="19"/>
  <c r="D142" i="19"/>
  <c r="C44" i="19"/>
  <c r="C96" i="19"/>
  <c r="C7" i="19"/>
  <c r="C97" i="19"/>
  <c r="C8" i="19"/>
  <c r="R107" i="19"/>
  <c r="R105" i="19"/>
  <c r="R103" i="19"/>
  <c r="R101" i="19"/>
  <c r="R109" i="19"/>
  <c r="R6" i="19"/>
  <c r="R108" i="19"/>
  <c r="R106" i="19"/>
  <c r="R104" i="19"/>
  <c r="R102" i="19"/>
  <c r="R100" i="19"/>
  <c r="E139" i="19"/>
  <c r="F115" i="19"/>
  <c r="E143" i="19"/>
  <c r="F143" i="19"/>
  <c r="F119" i="19"/>
  <c r="F163" i="19"/>
  <c r="E167" i="19"/>
  <c r="C165" i="19"/>
  <c r="C180" i="19"/>
  <c r="D167" i="19"/>
  <c r="E150" i="19"/>
  <c r="E126" i="19"/>
  <c r="F126" i="19"/>
  <c r="F51" i="19"/>
  <c r="F43" i="19"/>
  <c r="E42" i="19"/>
  <c r="F37" i="19"/>
  <c r="F33" i="19"/>
  <c r="F28" i="19"/>
  <c r="F26" i="19"/>
  <c r="F24" i="19"/>
  <c r="F22" i="19"/>
  <c r="F20" i="19"/>
  <c r="S156" i="19"/>
  <c r="E65" i="19"/>
  <c r="F139" i="19"/>
  <c r="D69" i="19"/>
  <c r="E64" i="19"/>
  <c r="F124" i="19"/>
  <c r="F180" i="19"/>
  <c r="F151" i="19"/>
  <c r="F168" i="19"/>
  <c r="F152" i="19"/>
  <c r="F42" i="19"/>
  <c r="D65" i="19"/>
  <c r="F65" i="19"/>
  <c r="E68" i="19"/>
  <c r="F68" i="19"/>
  <c r="D64" i="19"/>
  <c r="F150" i="19"/>
  <c r="F167" i="19"/>
  <c r="F128" i="19"/>
  <c r="F96" i="19"/>
  <c r="F7" i="19"/>
  <c r="E7" i="19"/>
  <c r="E156" i="19"/>
  <c r="E132" i="19"/>
  <c r="E71" i="19"/>
  <c r="F58" i="19"/>
  <c r="C157" i="19"/>
  <c r="C133" i="19"/>
  <c r="C11" i="19"/>
  <c r="C72" i="19"/>
  <c r="C12" i="19"/>
  <c r="D156" i="19"/>
  <c r="D132" i="19"/>
  <c r="D71" i="19"/>
  <c r="C144" i="19"/>
  <c r="F138" i="19"/>
  <c r="C64" i="19"/>
  <c r="E157" i="19"/>
  <c r="E133" i="19"/>
  <c r="E72" i="19"/>
  <c r="D72" i="19"/>
  <c r="F72" i="19"/>
  <c r="F59" i="19"/>
  <c r="F12" i="19"/>
  <c r="E12" i="19"/>
  <c r="E70" i="19"/>
  <c r="F70" i="19"/>
  <c r="F148" i="19"/>
  <c r="F141" i="19"/>
  <c r="D145" i="19"/>
  <c r="D9" i="19"/>
  <c r="D10" i="19"/>
  <c r="C63" i="19"/>
  <c r="D157" i="19"/>
  <c r="D133" i="19"/>
  <c r="D11" i="19"/>
  <c r="D12" i="19"/>
  <c r="D67" i="19"/>
  <c r="E69" i="19"/>
  <c r="E144" i="19"/>
  <c r="F144" i="19"/>
  <c r="F120" i="19"/>
  <c r="C66" i="19"/>
  <c r="C145" i="19"/>
  <c r="C9" i="19"/>
  <c r="C10" i="19"/>
  <c r="F44" i="19"/>
  <c r="C65" i="19"/>
  <c r="F149" i="19"/>
  <c r="E63" i="19"/>
  <c r="D63" i="19"/>
  <c r="F127" i="19"/>
  <c r="F130" i="19"/>
  <c r="F136" i="19"/>
  <c r="C67" i="19"/>
  <c r="C69" i="19"/>
  <c r="F97" i="19"/>
  <c r="F8" i="19"/>
  <c r="E8" i="19"/>
  <c r="F142" i="19"/>
  <c r="C70" i="19"/>
  <c r="E67" i="19"/>
  <c r="F67" i="19"/>
  <c r="F137" i="19"/>
  <c r="F84" i="19"/>
  <c r="F4" i="19"/>
  <c r="E4" i="19"/>
  <c r="C156" i="19"/>
  <c r="C132" i="19"/>
  <c r="C71" i="19"/>
  <c r="F154" i="19"/>
  <c r="F140" i="19"/>
  <c r="E145" i="19"/>
  <c r="F121" i="19"/>
  <c r="F10" i="19"/>
  <c r="E10" i="19"/>
  <c r="D66" i="19"/>
  <c r="F66" i="19"/>
  <c r="F69" i="19"/>
  <c r="F64" i="19"/>
  <c r="F63" i="19"/>
  <c r="F133" i="19"/>
  <c r="F11" i="19"/>
  <c r="E11" i="19"/>
  <c r="F156" i="19"/>
  <c r="F157" i="19"/>
  <c r="F145" i="19"/>
  <c r="F9" i="19"/>
  <c r="E9" i="19"/>
  <c r="F132" i="19"/>
  <c r="F71" i="19"/>
  <c r="B2" i="14"/>
  <c r="B2" i="17"/>
  <c r="AG1" i="17"/>
  <c r="AG7" i="17"/>
  <c r="B2" i="9"/>
  <c r="AB8" i="9"/>
  <c r="BQ180" i="1"/>
  <c r="BP180" i="1"/>
  <c r="BO180" i="1"/>
  <c r="BN180" i="1"/>
  <c r="BM180" i="1"/>
  <c r="BL180" i="1"/>
  <c r="BK180" i="1"/>
  <c r="BJ180" i="1"/>
  <c r="BI180" i="1"/>
  <c r="BH180" i="1"/>
  <c r="BG180" i="1"/>
  <c r="BF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AX179" i="1"/>
  <c r="AW179" i="1"/>
  <c r="AV179" i="1"/>
  <c r="AU179" i="1"/>
  <c r="AT179" i="1"/>
  <c r="AS179" i="1"/>
  <c r="AR179" i="1"/>
  <c r="AQ179" i="1"/>
  <c r="AP179" i="1"/>
  <c r="AO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X179" i="1"/>
  <c r="W179" i="1"/>
  <c r="V179" i="1"/>
  <c r="U179" i="1"/>
  <c r="BQ178" i="1"/>
  <c r="BP178" i="1"/>
  <c r="BO178" i="1"/>
  <c r="BN178" i="1"/>
  <c r="BM178" i="1"/>
  <c r="BL178" i="1"/>
  <c r="BK178" i="1"/>
  <c r="BJ178" i="1"/>
  <c r="BI178" i="1"/>
  <c r="BH178" i="1"/>
  <c r="BG178" i="1"/>
  <c r="BF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BQ177" i="1"/>
  <c r="BP177" i="1"/>
  <c r="BO177" i="1"/>
  <c r="BN177" i="1"/>
  <c r="BM177" i="1"/>
  <c r="BL177" i="1"/>
  <c r="BK177" i="1"/>
  <c r="BJ177" i="1"/>
  <c r="BI177" i="1"/>
  <c r="BH177" i="1"/>
  <c r="BG177" i="1"/>
  <c r="BF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BQ176" i="1"/>
  <c r="BP176" i="1"/>
  <c r="BO176" i="1"/>
  <c r="BN176" i="1"/>
  <c r="BM176" i="1"/>
  <c r="BL176" i="1"/>
  <c r="BK176" i="1"/>
  <c r="BJ176" i="1"/>
  <c r="BI176" i="1"/>
  <c r="BH176" i="1"/>
  <c r="BG176" i="1"/>
  <c r="BF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BQ175" i="1"/>
  <c r="BP175" i="1"/>
  <c r="BO175" i="1"/>
  <c r="BN175" i="1"/>
  <c r="BM175" i="1"/>
  <c r="BL175" i="1"/>
  <c r="BK175" i="1"/>
  <c r="BJ175" i="1"/>
  <c r="BI175" i="1"/>
  <c r="BH175" i="1"/>
  <c r="BG175" i="1"/>
  <c r="BF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BQ174" i="1"/>
  <c r="BP174" i="1"/>
  <c r="BO174" i="1"/>
  <c r="BN174" i="1"/>
  <c r="BM174" i="1"/>
  <c r="BL174" i="1"/>
  <c r="BK174" i="1"/>
  <c r="BJ174" i="1"/>
  <c r="BI174" i="1"/>
  <c r="BH174" i="1"/>
  <c r="BG174" i="1"/>
  <c r="BF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BQ173" i="1"/>
  <c r="BP173" i="1"/>
  <c r="BO173" i="1"/>
  <c r="BN173" i="1"/>
  <c r="BM173" i="1"/>
  <c r="BL173" i="1"/>
  <c r="BK173" i="1"/>
  <c r="BJ173" i="1"/>
  <c r="BI173" i="1"/>
  <c r="BH173" i="1"/>
  <c r="BG173" i="1"/>
  <c r="BF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BQ172" i="1"/>
  <c r="BP172" i="1"/>
  <c r="BO172" i="1"/>
  <c r="BN172" i="1"/>
  <c r="BM172" i="1"/>
  <c r="BL172" i="1"/>
  <c r="BK172" i="1"/>
  <c r="BJ172" i="1"/>
  <c r="BI172" i="1"/>
  <c r="BH172" i="1"/>
  <c r="BG172" i="1"/>
  <c r="BF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BQ171" i="1"/>
  <c r="BP171" i="1"/>
  <c r="BO171" i="1"/>
  <c r="BN171" i="1"/>
  <c r="BM171" i="1"/>
  <c r="BL171" i="1"/>
  <c r="BK171" i="1"/>
  <c r="BJ171" i="1"/>
  <c r="BI171" i="1"/>
  <c r="BH171" i="1"/>
  <c r="BG171" i="1"/>
  <c r="BF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F170" i="1"/>
  <c r="E170" i="1"/>
  <c r="D170" i="1"/>
  <c r="C170" i="1"/>
  <c r="BD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AP168" i="1"/>
  <c r="AO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V168" i="1"/>
  <c r="U168" i="1"/>
  <c r="BD167" i="1"/>
  <c r="BC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U166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V165" i="1"/>
  <c r="U165" i="1"/>
  <c r="BQ164" i="1"/>
  <c r="BP164" i="1"/>
  <c r="BO164" i="1"/>
  <c r="BN164" i="1"/>
  <c r="BM164" i="1"/>
  <c r="BL164" i="1"/>
  <c r="BK164" i="1"/>
  <c r="BJ164" i="1"/>
  <c r="BI164" i="1"/>
  <c r="BH164" i="1"/>
  <c r="BG164" i="1"/>
  <c r="BF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BQ163" i="1"/>
  <c r="BP163" i="1"/>
  <c r="BO163" i="1"/>
  <c r="BN163" i="1"/>
  <c r="BM163" i="1"/>
  <c r="BL163" i="1"/>
  <c r="BK163" i="1"/>
  <c r="BJ163" i="1"/>
  <c r="BI163" i="1"/>
  <c r="BH163" i="1"/>
  <c r="BG163" i="1"/>
  <c r="BF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BQ162" i="1"/>
  <c r="BP162" i="1"/>
  <c r="BO162" i="1"/>
  <c r="BN162" i="1"/>
  <c r="BM162" i="1"/>
  <c r="BL162" i="1"/>
  <c r="BK162" i="1"/>
  <c r="BJ162" i="1"/>
  <c r="BI162" i="1"/>
  <c r="BH162" i="1"/>
  <c r="BG162" i="1"/>
  <c r="BF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BQ161" i="1"/>
  <c r="BP161" i="1"/>
  <c r="BO161" i="1"/>
  <c r="BN161" i="1"/>
  <c r="BM161" i="1"/>
  <c r="BL161" i="1"/>
  <c r="BK161" i="1"/>
  <c r="BJ161" i="1"/>
  <c r="BI161" i="1"/>
  <c r="BH161" i="1"/>
  <c r="BG161" i="1"/>
  <c r="BF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BQ160" i="1"/>
  <c r="BP160" i="1"/>
  <c r="BO160" i="1"/>
  <c r="BN160" i="1"/>
  <c r="BM160" i="1"/>
  <c r="BL160" i="1"/>
  <c r="BK160" i="1"/>
  <c r="BJ160" i="1"/>
  <c r="BI160" i="1"/>
  <c r="BH160" i="1"/>
  <c r="BG160" i="1"/>
  <c r="BF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F159" i="1"/>
  <c r="E159" i="1"/>
  <c r="D159" i="1"/>
  <c r="C159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BD155" i="1"/>
  <c r="BC155" i="1"/>
  <c r="BB155" i="1"/>
  <c r="BA155" i="1"/>
  <c r="AZ155" i="1"/>
  <c r="AY155" i="1"/>
  <c r="AX155" i="1"/>
  <c r="AW155" i="1"/>
  <c r="AV155" i="1"/>
  <c r="AU155" i="1"/>
  <c r="AT155" i="1"/>
  <c r="AS155" i="1"/>
  <c r="AR155" i="1"/>
  <c r="AQ155" i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V155" i="1"/>
  <c r="U155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AR154" i="1"/>
  <c r="BQ154" i="1"/>
  <c r="AQ154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BP153" i="1"/>
  <c r="AP153" i="1"/>
  <c r="AO153" i="1"/>
  <c r="AN153" i="1"/>
  <c r="AM153" i="1"/>
  <c r="AL153" i="1"/>
  <c r="BK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F147" i="1"/>
  <c r="E147" i="1"/>
  <c r="D147" i="1"/>
  <c r="C147" i="1"/>
  <c r="BQ145" i="1"/>
  <c r="BP145" i="1"/>
  <c r="BO145" i="1"/>
  <c r="BN145" i="1"/>
  <c r="BM145" i="1"/>
  <c r="BL145" i="1"/>
  <c r="BK145" i="1"/>
  <c r="BJ145" i="1"/>
  <c r="BI145" i="1"/>
  <c r="BH145" i="1"/>
  <c r="BG145" i="1"/>
  <c r="BF145" i="1"/>
  <c r="BQ143" i="1"/>
  <c r="BP143" i="1"/>
  <c r="BO143" i="1"/>
  <c r="BN143" i="1"/>
  <c r="BM143" i="1"/>
  <c r="BL143" i="1"/>
  <c r="BK143" i="1"/>
  <c r="BJ143" i="1"/>
  <c r="BI143" i="1"/>
  <c r="BH143" i="1"/>
  <c r="BG143" i="1"/>
  <c r="BF143" i="1"/>
  <c r="BQ142" i="1"/>
  <c r="BP142" i="1"/>
  <c r="BO142" i="1"/>
  <c r="BN142" i="1"/>
  <c r="BM142" i="1"/>
  <c r="BL142" i="1"/>
  <c r="BK142" i="1"/>
  <c r="BJ142" i="1"/>
  <c r="BI142" i="1"/>
  <c r="BH142" i="1"/>
  <c r="BG142" i="1"/>
  <c r="BF142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Q140" i="1"/>
  <c r="BP140" i="1"/>
  <c r="BO140" i="1"/>
  <c r="BN140" i="1"/>
  <c r="BM140" i="1"/>
  <c r="BL140" i="1"/>
  <c r="BK140" i="1"/>
  <c r="BJ140" i="1"/>
  <c r="BI140" i="1"/>
  <c r="BH140" i="1"/>
  <c r="BG140" i="1"/>
  <c r="BF140" i="1"/>
  <c r="BQ139" i="1"/>
  <c r="BP139" i="1"/>
  <c r="BO139" i="1"/>
  <c r="BN139" i="1"/>
  <c r="BM139" i="1"/>
  <c r="BL139" i="1"/>
  <c r="BK139" i="1"/>
  <c r="BJ139" i="1"/>
  <c r="BI139" i="1"/>
  <c r="BH139" i="1"/>
  <c r="BG139" i="1"/>
  <c r="BF139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Q137" i="1"/>
  <c r="BP137" i="1"/>
  <c r="BO137" i="1"/>
  <c r="BN137" i="1"/>
  <c r="BM137" i="1"/>
  <c r="BL137" i="1"/>
  <c r="BK137" i="1"/>
  <c r="BJ137" i="1"/>
  <c r="BI137" i="1"/>
  <c r="BH137" i="1"/>
  <c r="BG137" i="1"/>
  <c r="BF137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F135" i="1"/>
  <c r="E135" i="1"/>
  <c r="D135" i="1"/>
  <c r="C135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F123" i="1"/>
  <c r="E123" i="1"/>
  <c r="D123" i="1"/>
  <c r="C123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S121" i="1"/>
  <c r="S10" i="1"/>
  <c r="R121" i="1"/>
  <c r="Q121" i="1"/>
  <c r="Q10" i="1"/>
  <c r="P121" i="1"/>
  <c r="P10" i="1"/>
  <c r="O121" i="1"/>
  <c r="O10" i="1"/>
  <c r="N121" i="1"/>
  <c r="M121" i="1"/>
  <c r="L121" i="1"/>
  <c r="L10" i="1"/>
  <c r="K121" i="1"/>
  <c r="K10" i="1"/>
  <c r="J121" i="1"/>
  <c r="I121" i="1"/>
  <c r="I10" i="1"/>
  <c r="H121" i="1"/>
  <c r="H10" i="1"/>
  <c r="BD120" i="1"/>
  <c r="BC120" i="1"/>
  <c r="BB120" i="1"/>
  <c r="BA120" i="1"/>
  <c r="AZ120" i="1"/>
  <c r="AY120" i="1"/>
  <c r="AX120" i="1"/>
  <c r="AW120" i="1"/>
  <c r="Q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F111" i="1"/>
  <c r="E111" i="1"/>
  <c r="D111" i="1"/>
  <c r="C111" i="1"/>
  <c r="BQ109" i="1"/>
  <c r="BP109" i="1"/>
  <c r="BO109" i="1"/>
  <c r="BN109" i="1"/>
  <c r="BM109" i="1"/>
  <c r="BL109" i="1"/>
  <c r="BI109" i="1"/>
  <c r="BH109" i="1"/>
  <c r="BG109" i="1"/>
  <c r="BF109" i="1"/>
  <c r="BK109" i="1"/>
  <c r="BJ109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Q107" i="1"/>
  <c r="BP107" i="1"/>
  <c r="BO107" i="1"/>
  <c r="BN107" i="1"/>
  <c r="BM107" i="1"/>
  <c r="BL107" i="1"/>
  <c r="BI107" i="1"/>
  <c r="BH107" i="1"/>
  <c r="BG107" i="1"/>
  <c r="BF107" i="1"/>
  <c r="AX107" i="1"/>
  <c r="BK107" i="1"/>
  <c r="AW107" i="1"/>
  <c r="BJ107" i="1"/>
  <c r="BQ106" i="1"/>
  <c r="BP106" i="1"/>
  <c r="BO106" i="1"/>
  <c r="BN106" i="1"/>
  <c r="BM106" i="1"/>
  <c r="BL106" i="1"/>
  <c r="BI106" i="1"/>
  <c r="BH106" i="1"/>
  <c r="BG106" i="1"/>
  <c r="BF106" i="1"/>
  <c r="AX106" i="1"/>
  <c r="BK106" i="1"/>
  <c r="AW106" i="1"/>
  <c r="BJ106" i="1"/>
  <c r="BQ105" i="1"/>
  <c r="BP105" i="1"/>
  <c r="BO105" i="1"/>
  <c r="BN105" i="1"/>
  <c r="BM105" i="1"/>
  <c r="BL105" i="1"/>
  <c r="BI105" i="1"/>
  <c r="BH105" i="1"/>
  <c r="BG105" i="1"/>
  <c r="BF105" i="1"/>
  <c r="AX105" i="1"/>
  <c r="BK105" i="1"/>
  <c r="AW105" i="1"/>
  <c r="BJ105" i="1"/>
  <c r="BQ104" i="1"/>
  <c r="BP104" i="1"/>
  <c r="BO104" i="1"/>
  <c r="BN104" i="1"/>
  <c r="BM104" i="1"/>
  <c r="BL104" i="1"/>
  <c r="BI104" i="1"/>
  <c r="BH104" i="1"/>
  <c r="BG104" i="1"/>
  <c r="BF104" i="1"/>
  <c r="AX104" i="1"/>
  <c r="BK104" i="1"/>
  <c r="AW104" i="1"/>
  <c r="BJ104" i="1"/>
  <c r="BQ103" i="1"/>
  <c r="BP103" i="1"/>
  <c r="BO103" i="1"/>
  <c r="BN103" i="1"/>
  <c r="BM103" i="1"/>
  <c r="BL103" i="1"/>
  <c r="BI103" i="1"/>
  <c r="BH103" i="1"/>
  <c r="BG103" i="1"/>
  <c r="BF103" i="1"/>
  <c r="AX103" i="1"/>
  <c r="BK103" i="1"/>
  <c r="AW103" i="1"/>
  <c r="BJ103" i="1"/>
  <c r="BQ102" i="1"/>
  <c r="BP102" i="1"/>
  <c r="BO102" i="1"/>
  <c r="BN102" i="1"/>
  <c r="BM102" i="1"/>
  <c r="BL102" i="1"/>
  <c r="BI102" i="1"/>
  <c r="BH102" i="1"/>
  <c r="BG102" i="1"/>
  <c r="BF102" i="1"/>
  <c r="AX102" i="1"/>
  <c r="BK102" i="1"/>
  <c r="AW102" i="1"/>
  <c r="BJ102" i="1"/>
  <c r="BQ101" i="1"/>
  <c r="BP101" i="1"/>
  <c r="BO101" i="1"/>
  <c r="BN101" i="1"/>
  <c r="BM101" i="1"/>
  <c r="BL101" i="1"/>
  <c r="BI101" i="1"/>
  <c r="BH101" i="1"/>
  <c r="BG101" i="1"/>
  <c r="BF101" i="1"/>
  <c r="AX101" i="1"/>
  <c r="BK101" i="1"/>
  <c r="AW101" i="1"/>
  <c r="BJ101" i="1"/>
  <c r="BI100" i="1"/>
  <c r="BH100" i="1"/>
  <c r="BG100" i="1"/>
  <c r="BF100" i="1"/>
  <c r="BD100" i="1"/>
  <c r="BQ100" i="1"/>
  <c r="BC100" i="1"/>
  <c r="BP100" i="1"/>
  <c r="BB100" i="1"/>
  <c r="BO100" i="1"/>
  <c r="BA100" i="1"/>
  <c r="BN100" i="1"/>
  <c r="BM100" i="1"/>
  <c r="AY100" i="1"/>
  <c r="BL100" i="1"/>
  <c r="AX100" i="1"/>
  <c r="BK100" i="1"/>
  <c r="AW100" i="1"/>
  <c r="BJ100" i="1"/>
  <c r="S99" i="1"/>
  <c r="R99" i="1"/>
  <c r="Q99" i="1"/>
  <c r="P99" i="1"/>
  <c r="O99" i="1"/>
  <c r="N99" i="1"/>
  <c r="M99" i="1"/>
  <c r="L99" i="1"/>
  <c r="K99" i="1"/>
  <c r="J99" i="1"/>
  <c r="I99" i="1"/>
  <c r="H99" i="1"/>
  <c r="F99" i="1"/>
  <c r="E99" i="1"/>
  <c r="D99" i="1"/>
  <c r="C99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S97" i="1"/>
  <c r="S8" i="1"/>
  <c r="R97" i="1"/>
  <c r="R8" i="1"/>
  <c r="Q97" i="1"/>
  <c r="Q109" i="1"/>
  <c r="Q6" i="1"/>
  <c r="P97" i="1"/>
  <c r="P109" i="1"/>
  <c r="P6" i="1"/>
  <c r="O97" i="1"/>
  <c r="O109" i="1"/>
  <c r="O6" i="1"/>
  <c r="N97" i="1"/>
  <c r="N109" i="1"/>
  <c r="N6" i="1"/>
  <c r="M97" i="1"/>
  <c r="M109" i="1"/>
  <c r="L97" i="1"/>
  <c r="L109" i="1"/>
  <c r="L6" i="1"/>
  <c r="K97" i="1"/>
  <c r="K109" i="1"/>
  <c r="K6" i="1"/>
  <c r="J97" i="1"/>
  <c r="J109" i="1"/>
  <c r="J6" i="1"/>
  <c r="I97" i="1"/>
  <c r="I109" i="1"/>
  <c r="I6" i="1"/>
  <c r="H97" i="1"/>
  <c r="H109" i="1"/>
  <c r="H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S95" i="1"/>
  <c r="R95" i="1"/>
  <c r="Q95" i="1"/>
  <c r="Q107" i="1"/>
  <c r="P95" i="1"/>
  <c r="P107" i="1"/>
  <c r="O95" i="1"/>
  <c r="O107" i="1"/>
  <c r="N95" i="1"/>
  <c r="N107" i="1"/>
  <c r="M95" i="1"/>
  <c r="M107" i="1"/>
  <c r="L95" i="1"/>
  <c r="L107" i="1"/>
  <c r="K95" i="1"/>
  <c r="K107" i="1"/>
  <c r="J95" i="1"/>
  <c r="J107" i="1"/>
  <c r="I95" i="1"/>
  <c r="I107" i="1"/>
  <c r="H95" i="1"/>
  <c r="H107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S94" i="1"/>
  <c r="R94" i="1"/>
  <c r="Q94" i="1"/>
  <c r="Q106" i="1"/>
  <c r="P94" i="1"/>
  <c r="P106" i="1"/>
  <c r="O94" i="1"/>
  <c r="O106" i="1"/>
  <c r="N94" i="1"/>
  <c r="N106" i="1"/>
  <c r="M94" i="1"/>
  <c r="M106" i="1"/>
  <c r="L94" i="1"/>
  <c r="L106" i="1"/>
  <c r="K94" i="1"/>
  <c r="K106" i="1"/>
  <c r="J94" i="1"/>
  <c r="J106" i="1"/>
  <c r="I94" i="1"/>
  <c r="I106" i="1"/>
  <c r="H94" i="1"/>
  <c r="H106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S93" i="1"/>
  <c r="R93" i="1"/>
  <c r="Q93" i="1"/>
  <c r="Q105" i="1"/>
  <c r="P93" i="1"/>
  <c r="P105" i="1"/>
  <c r="O93" i="1"/>
  <c r="O105" i="1"/>
  <c r="N93" i="1"/>
  <c r="N105" i="1"/>
  <c r="M93" i="1"/>
  <c r="M105" i="1"/>
  <c r="L93" i="1"/>
  <c r="L105" i="1"/>
  <c r="K93" i="1"/>
  <c r="K105" i="1"/>
  <c r="J93" i="1"/>
  <c r="J105" i="1"/>
  <c r="I93" i="1"/>
  <c r="I105" i="1"/>
  <c r="H93" i="1"/>
  <c r="H105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S92" i="1"/>
  <c r="R92" i="1"/>
  <c r="Q92" i="1"/>
  <c r="Q104" i="1"/>
  <c r="P92" i="1"/>
  <c r="P104" i="1"/>
  <c r="O92" i="1"/>
  <c r="O104" i="1"/>
  <c r="N92" i="1"/>
  <c r="N104" i="1"/>
  <c r="M92" i="1"/>
  <c r="M104" i="1"/>
  <c r="L92" i="1"/>
  <c r="L104" i="1"/>
  <c r="K92" i="1"/>
  <c r="K104" i="1"/>
  <c r="J92" i="1"/>
  <c r="J104" i="1"/>
  <c r="I92" i="1"/>
  <c r="I104" i="1"/>
  <c r="H92" i="1"/>
  <c r="H104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S91" i="1"/>
  <c r="R91" i="1"/>
  <c r="Q91" i="1"/>
  <c r="Q103" i="1"/>
  <c r="P91" i="1"/>
  <c r="P103" i="1"/>
  <c r="O91" i="1"/>
  <c r="O103" i="1"/>
  <c r="N91" i="1"/>
  <c r="N103" i="1"/>
  <c r="M91" i="1"/>
  <c r="M103" i="1"/>
  <c r="L91" i="1"/>
  <c r="L103" i="1"/>
  <c r="K91" i="1"/>
  <c r="K103" i="1"/>
  <c r="J91" i="1"/>
  <c r="J103" i="1"/>
  <c r="I91" i="1"/>
  <c r="I103" i="1"/>
  <c r="H91" i="1"/>
  <c r="H103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S90" i="1"/>
  <c r="R90" i="1"/>
  <c r="Q90" i="1"/>
  <c r="Q102" i="1"/>
  <c r="P90" i="1"/>
  <c r="P102" i="1"/>
  <c r="O90" i="1"/>
  <c r="O102" i="1"/>
  <c r="N90" i="1"/>
  <c r="N102" i="1"/>
  <c r="M90" i="1"/>
  <c r="M102" i="1"/>
  <c r="L90" i="1"/>
  <c r="L102" i="1"/>
  <c r="K90" i="1"/>
  <c r="K102" i="1"/>
  <c r="J90" i="1"/>
  <c r="J102" i="1"/>
  <c r="I90" i="1"/>
  <c r="I102" i="1"/>
  <c r="H90" i="1"/>
  <c r="H102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S89" i="1"/>
  <c r="R89" i="1"/>
  <c r="Q89" i="1"/>
  <c r="Q101" i="1"/>
  <c r="P89" i="1"/>
  <c r="P101" i="1"/>
  <c r="O89" i="1"/>
  <c r="O101" i="1"/>
  <c r="N89" i="1"/>
  <c r="N101" i="1"/>
  <c r="M89" i="1"/>
  <c r="M101" i="1"/>
  <c r="L89" i="1"/>
  <c r="L101" i="1"/>
  <c r="K89" i="1"/>
  <c r="K101" i="1"/>
  <c r="J89" i="1"/>
  <c r="J101" i="1"/>
  <c r="I89" i="1"/>
  <c r="I101" i="1"/>
  <c r="H89" i="1"/>
  <c r="H101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S88" i="1"/>
  <c r="R88" i="1"/>
  <c r="Q88" i="1"/>
  <c r="Q100" i="1"/>
  <c r="P88" i="1"/>
  <c r="P100" i="1"/>
  <c r="O88" i="1"/>
  <c r="O100" i="1"/>
  <c r="N88" i="1"/>
  <c r="N100" i="1"/>
  <c r="M88" i="1"/>
  <c r="M100" i="1"/>
  <c r="L88" i="1"/>
  <c r="L100" i="1"/>
  <c r="K88" i="1"/>
  <c r="K100" i="1"/>
  <c r="J88" i="1"/>
  <c r="J100" i="1"/>
  <c r="I88" i="1"/>
  <c r="I100" i="1"/>
  <c r="H88" i="1"/>
  <c r="H100" i="1"/>
  <c r="S87" i="1"/>
  <c r="R87" i="1"/>
  <c r="Q87" i="1"/>
  <c r="P87" i="1"/>
  <c r="O87" i="1"/>
  <c r="N87" i="1"/>
  <c r="M87" i="1"/>
  <c r="L87" i="1"/>
  <c r="K87" i="1"/>
  <c r="J87" i="1"/>
  <c r="I87" i="1"/>
  <c r="H87" i="1"/>
  <c r="F87" i="1"/>
  <c r="E87" i="1"/>
  <c r="D87" i="1"/>
  <c r="C87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O85" i="1"/>
  <c r="N85" i="1"/>
  <c r="M85" i="1"/>
  <c r="L85" i="1"/>
  <c r="K85" i="1"/>
  <c r="J85" i="1"/>
  <c r="I85" i="1"/>
  <c r="H85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N84" i="1"/>
  <c r="N4" i="1"/>
  <c r="AN84" i="1"/>
  <c r="AM84" i="1"/>
  <c r="AL84" i="1"/>
  <c r="M84" i="1"/>
  <c r="M4" i="1"/>
  <c r="AK84" i="1"/>
  <c r="AJ84" i="1"/>
  <c r="AI84" i="1"/>
  <c r="AH84" i="1"/>
  <c r="AG84" i="1"/>
  <c r="AF84" i="1"/>
  <c r="K84" i="1"/>
  <c r="K4" i="1"/>
  <c r="AE84" i="1"/>
  <c r="AD84" i="1"/>
  <c r="AC84" i="1"/>
  <c r="J84" i="1"/>
  <c r="J4" i="1"/>
  <c r="AB84" i="1"/>
  <c r="AA84" i="1"/>
  <c r="Z84" i="1"/>
  <c r="I84" i="1"/>
  <c r="I4" i="1"/>
  <c r="Y84" i="1"/>
  <c r="X84" i="1"/>
  <c r="W84" i="1"/>
  <c r="H84" i="1"/>
  <c r="H4" i="1"/>
  <c r="V84" i="1"/>
  <c r="U84" i="1"/>
  <c r="O84" i="1"/>
  <c r="O4" i="1"/>
  <c r="L84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O83" i="1"/>
  <c r="O5" i="1"/>
  <c r="N83" i="1"/>
  <c r="N5" i="1"/>
  <c r="M83" i="1"/>
  <c r="M5" i="1"/>
  <c r="L83" i="1"/>
  <c r="K83" i="1"/>
  <c r="K5" i="1"/>
  <c r="J83" i="1"/>
  <c r="J5" i="1"/>
  <c r="I83" i="1"/>
  <c r="I5" i="1"/>
  <c r="H83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O82" i="1"/>
  <c r="N82" i="1"/>
  <c r="M82" i="1"/>
  <c r="L82" i="1"/>
  <c r="K82" i="1"/>
  <c r="J82" i="1"/>
  <c r="I82" i="1"/>
  <c r="H82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O81" i="1"/>
  <c r="N81" i="1"/>
  <c r="M81" i="1"/>
  <c r="L81" i="1"/>
  <c r="K81" i="1"/>
  <c r="J81" i="1"/>
  <c r="I81" i="1"/>
  <c r="H81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O80" i="1"/>
  <c r="N80" i="1"/>
  <c r="M80" i="1"/>
  <c r="L80" i="1"/>
  <c r="K80" i="1"/>
  <c r="J80" i="1"/>
  <c r="I80" i="1"/>
  <c r="H80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O79" i="1"/>
  <c r="N79" i="1"/>
  <c r="M79" i="1"/>
  <c r="L79" i="1"/>
  <c r="K79" i="1"/>
  <c r="J79" i="1"/>
  <c r="I79" i="1"/>
  <c r="H79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O78" i="1"/>
  <c r="N78" i="1"/>
  <c r="M78" i="1"/>
  <c r="L78" i="1"/>
  <c r="K78" i="1"/>
  <c r="J78" i="1"/>
  <c r="I78" i="1"/>
  <c r="H78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O77" i="1"/>
  <c r="N77" i="1"/>
  <c r="M77" i="1"/>
  <c r="L77" i="1"/>
  <c r="K77" i="1"/>
  <c r="J77" i="1"/>
  <c r="I77" i="1"/>
  <c r="H77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O76" i="1"/>
  <c r="N76" i="1"/>
  <c r="M76" i="1"/>
  <c r="L76" i="1"/>
  <c r="K76" i="1"/>
  <c r="J76" i="1"/>
  <c r="I76" i="1"/>
  <c r="H76" i="1"/>
  <c r="S75" i="1"/>
  <c r="R75" i="1"/>
  <c r="Q75" i="1"/>
  <c r="P75" i="1"/>
  <c r="O75" i="1"/>
  <c r="N75" i="1"/>
  <c r="M75" i="1"/>
  <c r="L75" i="1"/>
  <c r="K75" i="1"/>
  <c r="J75" i="1"/>
  <c r="I75" i="1"/>
  <c r="H75" i="1"/>
  <c r="F75" i="1"/>
  <c r="E75" i="1"/>
  <c r="D75" i="1"/>
  <c r="C75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S62" i="1"/>
  <c r="R62" i="1"/>
  <c r="Q62" i="1"/>
  <c r="P62" i="1"/>
  <c r="O62" i="1"/>
  <c r="N62" i="1"/>
  <c r="M62" i="1"/>
  <c r="L62" i="1"/>
  <c r="K62" i="1"/>
  <c r="J62" i="1"/>
  <c r="I62" i="1"/>
  <c r="H62" i="1"/>
  <c r="F62" i="1"/>
  <c r="E62" i="1"/>
  <c r="D62" i="1"/>
  <c r="C62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S59" i="1"/>
  <c r="S12" i="1"/>
  <c r="R59" i="1"/>
  <c r="R12" i="1"/>
  <c r="Q59" i="1"/>
  <c r="Q12" i="1"/>
  <c r="P59" i="1"/>
  <c r="O59" i="1"/>
  <c r="O12" i="1"/>
  <c r="N59" i="1"/>
  <c r="N12" i="1"/>
  <c r="M59" i="1"/>
  <c r="M12" i="1"/>
  <c r="L59" i="1"/>
  <c r="L12" i="1"/>
  <c r="K59" i="1"/>
  <c r="K12" i="1"/>
  <c r="J59" i="1"/>
  <c r="J12" i="1"/>
  <c r="I59" i="1"/>
  <c r="I12" i="1"/>
  <c r="H59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S56" i="1"/>
  <c r="R56" i="1"/>
  <c r="Q56" i="1"/>
  <c r="P56" i="1"/>
  <c r="O56" i="1"/>
  <c r="N56" i="1"/>
  <c r="M56" i="1"/>
  <c r="L56" i="1"/>
  <c r="K56" i="1"/>
  <c r="J56" i="1"/>
  <c r="I56" i="1"/>
  <c r="H56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S55" i="1"/>
  <c r="R55" i="1"/>
  <c r="Q55" i="1"/>
  <c r="P55" i="1"/>
  <c r="O55" i="1"/>
  <c r="N55" i="1"/>
  <c r="M55" i="1"/>
  <c r="L55" i="1"/>
  <c r="K55" i="1"/>
  <c r="J55" i="1"/>
  <c r="I55" i="1"/>
  <c r="H55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S54" i="1"/>
  <c r="R54" i="1"/>
  <c r="Q54" i="1"/>
  <c r="P54" i="1"/>
  <c r="O54" i="1"/>
  <c r="N54" i="1"/>
  <c r="M54" i="1"/>
  <c r="L54" i="1"/>
  <c r="K54" i="1"/>
  <c r="J54" i="1"/>
  <c r="I54" i="1"/>
  <c r="H54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S53" i="1"/>
  <c r="R53" i="1"/>
  <c r="Q53" i="1"/>
  <c r="P53" i="1"/>
  <c r="O53" i="1"/>
  <c r="N53" i="1"/>
  <c r="M53" i="1"/>
  <c r="L53" i="1"/>
  <c r="K53" i="1"/>
  <c r="J53" i="1"/>
  <c r="I53" i="1"/>
  <c r="H53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S52" i="1"/>
  <c r="R52" i="1"/>
  <c r="Q52" i="1"/>
  <c r="P52" i="1"/>
  <c r="O52" i="1"/>
  <c r="N52" i="1"/>
  <c r="M52" i="1"/>
  <c r="L52" i="1"/>
  <c r="K52" i="1"/>
  <c r="J52" i="1"/>
  <c r="I52" i="1"/>
  <c r="H52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S51" i="1"/>
  <c r="R51" i="1"/>
  <c r="Q51" i="1"/>
  <c r="P51" i="1"/>
  <c r="O51" i="1"/>
  <c r="N51" i="1"/>
  <c r="M51" i="1"/>
  <c r="L51" i="1"/>
  <c r="K51" i="1"/>
  <c r="J51" i="1"/>
  <c r="I51" i="1"/>
  <c r="H51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S50" i="1"/>
  <c r="R50" i="1"/>
  <c r="Q50" i="1"/>
  <c r="P50" i="1"/>
  <c r="O50" i="1"/>
  <c r="N50" i="1"/>
  <c r="M50" i="1"/>
  <c r="L50" i="1"/>
  <c r="K50" i="1"/>
  <c r="J50" i="1"/>
  <c r="I50" i="1"/>
  <c r="H50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S49" i="1"/>
  <c r="R49" i="1"/>
  <c r="Q49" i="1"/>
  <c r="P49" i="1"/>
  <c r="O49" i="1"/>
  <c r="N49" i="1"/>
  <c r="M49" i="1"/>
  <c r="L49" i="1"/>
  <c r="K49" i="1"/>
  <c r="J49" i="1"/>
  <c r="I49" i="1"/>
  <c r="H49" i="1"/>
  <c r="S48" i="1"/>
  <c r="R48" i="1"/>
  <c r="Q48" i="1"/>
  <c r="P48" i="1"/>
  <c r="O48" i="1"/>
  <c r="N48" i="1"/>
  <c r="M48" i="1"/>
  <c r="L48" i="1"/>
  <c r="K48" i="1"/>
  <c r="J48" i="1"/>
  <c r="I48" i="1"/>
  <c r="H48" i="1"/>
  <c r="F48" i="1"/>
  <c r="E48" i="1"/>
  <c r="D48" i="1"/>
  <c r="C48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S43" i="1"/>
  <c r="R43" i="1"/>
  <c r="Q43" i="1"/>
  <c r="P43" i="1"/>
  <c r="O43" i="1"/>
  <c r="O44" i="1"/>
  <c r="N43" i="1"/>
  <c r="N44" i="1"/>
  <c r="M43" i="1"/>
  <c r="L43" i="1"/>
  <c r="L44" i="1"/>
  <c r="K43" i="1"/>
  <c r="K44" i="1"/>
  <c r="J43" i="1"/>
  <c r="J44" i="1"/>
  <c r="I43" i="1"/>
  <c r="H43" i="1"/>
  <c r="H44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S40" i="1"/>
  <c r="R40" i="1"/>
  <c r="Q40" i="1"/>
  <c r="P40" i="1"/>
  <c r="O40" i="1"/>
  <c r="N40" i="1"/>
  <c r="M40" i="1"/>
  <c r="L40" i="1"/>
  <c r="K40" i="1"/>
  <c r="J40" i="1"/>
  <c r="I40" i="1"/>
  <c r="H40" i="1"/>
  <c r="F40" i="1"/>
  <c r="E40" i="1"/>
  <c r="D40" i="1"/>
  <c r="C40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S38" i="1"/>
  <c r="R38" i="1"/>
  <c r="Q38" i="1"/>
  <c r="P38" i="1"/>
  <c r="O38" i="1"/>
  <c r="N38" i="1"/>
  <c r="M38" i="1"/>
  <c r="L38" i="1"/>
  <c r="K38" i="1"/>
  <c r="J38" i="1"/>
  <c r="I38" i="1"/>
  <c r="H38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S37" i="1"/>
  <c r="R37" i="1"/>
  <c r="Q37" i="1"/>
  <c r="P37" i="1"/>
  <c r="O37" i="1"/>
  <c r="N37" i="1"/>
  <c r="M37" i="1"/>
  <c r="L37" i="1"/>
  <c r="K37" i="1"/>
  <c r="J37" i="1"/>
  <c r="I37" i="1"/>
  <c r="H37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S36" i="1"/>
  <c r="R36" i="1"/>
  <c r="Q36" i="1"/>
  <c r="P36" i="1"/>
  <c r="O36" i="1"/>
  <c r="N36" i="1"/>
  <c r="M36" i="1"/>
  <c r="L36" i="1"/>
  <c r="K36" i="1"/>
  <c r="J36" i="1"/>
  <c r="I36" i="1"/>
  <c r="H36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S35" i="1"/>
  <c r="R35" i="1"/>
  <c r="Q35" i="1"/>
  <c r="P35" i="1"/>
  <c r="O35" i="1"/>
  <c r="N35" i="1"/>
  <c r="M35" i="1"/>
  <c r="L35" i="1"/>
  <c r="K35" i="1"/>
  <c r="J35" i="1"/>
  <c r="I35" i="1"/>
  <c r="H35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S34" i="1"/>
  <c r="R34" i="1"/>
  <c r="Q34" i="1"/>
  <c r="P34" i="1"/>
  <c r="O34" i="1"/>
  <c r="N34" i="1"/>
  <c r="M34" i="1"/>
  <c r="L34" i="1"/>
  <c r="K34" i="1"/>
  <c r="J34" i="1"/>
  <c r="I34" i="1"/>
  <c r="H34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S33" i="1"/>
  <c r="R33" i="1"/>
  <c r="Q33" i="1"/>
  <c r="P33" i="1"/>
  <c r="O33" i="1"/>
  <c r="N33" i="1"/>
  <c r="M33" i="1"/>
  <c r="L33" i="1"/>
  <c r="K33" i="1"/>
  <c r="J33" i="1"/>
  <c r="I33" i="1"/>
  <c r="H33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S32" i="1"/>
  <c r="R32" i="1"/>
  <c r="Q32" i="1"/>
  <c r="P32" i="1"/>
  <c r="O32" i="1"/>
  <c r="N32" i="1"/>
  <c r="M32" i="1"/>
  <c r="L32" i="1"/>
  <c r="K32" i="1"/>
  <c r="J32" i="1"/>
  <c r="I32" i="1"/>
  <c r="H32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S31" i="1"/>
  <c r="R31" i="1"/>
  <c r="Q31" i="1"/>
  <c r="P31" i="1"/>
  <c r="O31" i="1"/>
  <c r="N31" i="1"/>
  <c r="M31" i="1"/>
  <c r="L31" i="1"/>
  <c r="K31" i="1"/>
  <c r="J31" i="1"/>
  <c r="I31" i="1"/>
  <c r="H31" i="1"/>
  <c r="S30" i="1"/>
  <c r="R30" i="1"/>
  <c r="Q30" i="1"/>
  <c r="P30" i="1"/>
  <c r="O30" i="1"/>
  <c r="N30" i="1"/>
  <c r="M30" i="1"/>
  <c r="L30" i="1"/>
  <c r="K30" i="1"/>
  <c r="J30" i="1"/>
  <c r="I30" i="1"/>
  <c r="H30" i="1"/>
  <c r="F30" i="1"/>
  <c r="E30" i="1"/>
  <c r="D30" i="1"/>
  <c r="C30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O28" i="1"/>
  <c r="N28" i="1"/>
  <c r="M28" i="1"/>
  <c r="L28" i="1"/>
  <c r="K28" i="1"/>
  <c r="J28" i="1"/>
  <c r="I28" i="1"/>
  <c r="H28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O27" i="1"/>
  <c r="N27" i="1"/>
  <c r="M27" i="1"/>
  <c r="L27" i="1"/>
  <c r="K27" i="1"/>
  <c r="J27" i="1"/>
  <c r="I27" i="1"/>
  <c r="H27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O26" i="1"/>
  <c r="N26" i="1"/>
  <c r="M26" i="1"/>
  <c r="L26" i="1"/>
  <c r="K26" i="1"/>
  <c r="J26" i="1"/>
  <c r="I26" i="1"/>
  <c r="H26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O25" i="1"/>
  <c r="N25" i="1"/>
  <c r="M25" i="1"/>
  <c r="L25" i="1"/>
  <c r="K25" i="1"/>
  <c r="J25" i="1"/>
  <c r="I25" i="1"/>
  <c r="H25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O24" i="1"/>
  <c r="N24" i="1"/>
  <c r="M24" i="1"/>
  <c r="L24" i="1"/>
  <c r="L42" i="1"/>
  <c r="K24" i="1"/>
  <c r="J24" i="1"/>
  <c r="I24" i="1"/>
  <c r="H24" i="1"/>
  <c r="H42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O23" i="1"/>
  <c r="N23" i="1"/>
  <c r="M23" i="1"/>
  <c r="L23" i="1"/>
  <c r="K23" i="1"/>
  <c r="J23" i="1"/>
  <c r="I23" i="1"/>
  <c r="H23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O22" i="1"/>
  <c r="N22" i="1"/>
  <c r="M22" i="1"/>
  <c r="L22" i="1"/>
  <c r="K22" i="1"/>
  <c r="J22" i="1"/>
  <c r="I22" i="1"/>
  <c r="H22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O21" i="1"/>
  <c r="N21" i="1"/>
  <c r="M21" i="1"/>
  <c r="L21" i="1"/>
  <c r="K21" i="1"/>
  <c r="J21" i="1"/>
  <c r="I21" i="1"/>
  <c r="H21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O20" i="1"/>
  <c r="N20" i="1"/>
  <c r="M20" i="1"/>
  <c r="L20" i="1"/>
  <c r="K20" i="1"/>
  <c r="J20" i="1"/>
  <c r="I20" i="1"/>
  <c r="H20" i="1"/>
  <c r="S19" i="1"/>
  <c r="R19" i="1"/>
  <c r="Q19" i="1"/>
  <c r="P19" i="1"/>
  <c r="O19" i="1"/>
  <c r="N19" i="1"/>
  <c r="M19" i="1"/>
  <c r="L19" i="1"/>
  <c r="K19" i="1"/>
  <c r="J19" i="1"/>
  <c r="I19" i="1"/>
  <c r="H19" i="1"/>
  <c r="F19" i="1"/>
  <c r="E19" i="1"/>
  <c r="D19" i="1"/>
  <c r="C19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P12" i="1"/>
  <c r="H12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R10" i="1"/>
  <c r="N10" i="1"/>
  <c r="M10" i="1"/>
  <c r="J10" i="1"/>
  <c r="BQ9" i="1"/>
  <c r="BP9" i="1"/>
  <c r="BO9" i="1"/>
  <c r="BN9" i="1"/>
  <c r="BM9" i="1"/>
  <c r="BL9" i="1"/>
  <c r="BK9" i="1"/>
  <c r="BJ9" i="1"/>
  <c r="BI9" i="1"/>
  <c r="BH9" i="1"/>
  <c r="BG9" i="1"/>
  <c r="BF9" i="1"/>
  <c r="BQ8" i="1"/>
  <c r="BP8" i="1"/>
  <c r="BO8" i="1"/>
  <c r="BN8" i="1"/>
  <c r="BM8" i="1"/>
  <c r="BL8" i="1"/>
  <c r="BK8" i="1"/>
  <c r="BJ8" i="1"/>
  <c r="BI8" i="1"/>
  <c r="BH8" i="1"/>
  <c r="BG8" i="1"/>
  <c r="BF8" i="1"/>
  <c r="K8" i="1"/>
  <c r="BQ7" i="1"/>
  <c r="BP7" i="1"/>
  <c r="BO7" i="1"/>
  <c r="BN7" i="1"/>
  <c r="BM7" i="1"/>
  <c r="BL7" i="1"/>
  <c r="BK7" i="1"/>
  <c r="BJ7" i="1"/>
  <c r="BI7" i="1"/>
  <c r="BH7" i="1"/>
  <c r="BG7" i="1"/>
  <c r="BF7" i="1"/>
  <c r="BQ6" i="1"/>
  <c r="BP6" i="1"/>
  <c r="BO6" i="1"/>
  <c r="BN6" i="1"/>
  <c r="BM6" i="1"/>
  <c r="BL6" i="1"/>
  <c r="BK6" i="1"/>
  <c r="BJ6" i="1"/>
  <c r="BI6" i="1"/>
  <c r="BH6" i="1"/>
  <c r="BG6" i="1"/>
  <c r="BF6" i="1"/>
  <c r="M6" i="1"/>
  <c r="BQ5" i="1"/>
  <c r="BP5" i="1"/>
  <c r="BO5" i="1"/>
  <c r="BN5" i="1"/>
  <c r="BM5" i="1"/>
  <c r="BL5" i="1"/>
  <c r="BK5" i="1"/>
  <c r="BJ5" i="1"/>
  <c r="BI5" i="1"/>
  <c r="BH5" i="1"/>
  <c r="BG5" i="1"/>
  <c r="BF5" i="1"/>
  <c r="L5" i="1"/>
  <c r="H5" i="1"/>
  <c r="BQ4" i="1"/>
  <c r="BP4" i="1"/>
  <c r="BO4" i="1"/>
  <c r="BN4" i="1"/>
  <c r="BM4" i="1"/>
  <c r="BL4" i="1"/>
  <c r="BK4" i="1"/>
  <c r="BJ4" i="1"/>
  <c r="BI4" i="1"/>
  <c r="BH4" i="1"/>
  <c r="BG4" i="1"/>
  <c r="BF4" i="1"/>
  <c r="L4" i="1"/>
  <c r="B2" i="1"/>
  <c r="L8" i="1"/>
  <c r="BK42" i="1"/>
  <c r="I96" i="1"/>
  <c r="I7" i="1"/>
  <c r="R58" i="1"/>
  <c r="R71" i="1"/>
  <c r="P8" i="1"/>
  <c r="H8" i="1"/>
  <c r="I120" i="1"/>
  <c r="J120" i="1"/>
  <c r="N120" i="1"/>
  <c r="R120" i="1"/>
  <c r="M179" i="1"/>
  <c r="J96" i="1"/>
  <c r="J7" i="1"/>
  <c r="N96" i="1"/>
  <c r="N7" i="1"/>
  <c r="R96" i="1"/>
  <c r="R7" i="1"/>
  <c r="I179" i="1"/>
  <c r="Q179" i="1"/>
  <c r="M41" i="1"/>
  <c r="I58" i="1"/>
  <c r="I156" i="1"/>
  <c r="J58" i="1"/>
  <c r="J71" i="1"/>
  <c r="M58" i="1"/>
  <c r="M156" i="1"/>
  <c r="N58" i="1"/>
  <c r="N156" i="1"/>
  <c r="Q58" i="1"/>
  <c r="H120" i="1"/>
  <c r="L120" i="1"/>
  <c r="L144" i="1"/>
  <c r="P120" i="1"/>
  <c r="K179" i="1"/>
  <c r="N8" i="1"/>
  <c r="J8" i="1"/>
  <c r="O8" i="1"/>
  <c r="N42" i="1"/>
  <c r="BP41" i="1"/>
  <c r="I44" i="1"/>
  <c r="M44" i="1"/>
  <c r="BK44" i="1"/>
  <c r="H96" i="1"/>
  <c r="H7" i="1"/>
  <c r="K96" i="1"/>
  <c r="K7" i="1"/>
  <c r="L96" i="1"/>
  <c r="L7" i="1"/>
  <c r="M96" i="1"/>
  <c r="M7" i="1"/>
  <c r="O96" i="1"/>
  <c r="O7" i="1"/>
  <c r="Q96" i="1"/>
  <c r="Q7" i="1"/>
  <c r="J41" i="1"/>
  <c r="N41" i="1"/>
  <c r="H179" i="1"/>
  <c r="L179" i="1"/>
  <c r="O179" i="1"/>
  <c r="P179" i="1"/>
  <c r="BQ41" i="1"/>
  <c r="K120" i="1"/>
  <c r="M120" i="1"/>
  <c r="O120" i="1"/>
  <c r="S120" i="1"/>
  <c r="I8" i="1"/>
  <c r="M8" i="1"/>
  <c r="Q8" i="1"/>
  <c r="I41" i="1"/>
  <c r="J179" i="1"/>
  <c r="N179" i="1"/>
  <c r="R179" i="1"/>
  <c r="BJ41" i="1"/>
  <c r="BP42" i="1"/>
  <c r="BF44" i="1"/>
  <c r="BN44" i="1"/>
  <c r="BK63" i="1"/>
  <c r="BK64" i="1"/>
  <c r="BG65" i="1"/>
  <c r="BO66" i="1"/>
  <c r="BG67" i="1"/>
  <c r="BG68" i="1"/>
  <c r="BO69" i="1"/>
  <c r="BG84" i="1"/>
  <c r="K42" i="1"/>
  <c r="O42" i="1"/>
  <c r="H41" i="1"/>
  <c r="K41" i="1"/>
  <c r="L41" i="1"/>
  <c r="O41" i="1"/>
  <c r="BG41" i="1"/>
  <c r="BK41" i="1"/>
  <c r="BO41" i="1"/>
  <c r="BQ42" i="1"/>
  <c r="BG44" i="1"/>
  <c r="BO44" i="1"/>
  <c r="BH63" i="1"/>
  <c r="BL63" i="1"/>
  <c r="BP63" i="1"/>
  <c r="BH64" i="1"/>
  <c r="BL64" i="1"/>
  <c r="BP64" i="1"/>
  <c r="BH65" i="1"/>
  <c r="BL65" i="1"/>
  <c r="BP65" i="1"/>
  <c r="BH66" i="1"/>
  <c r="BL66" i="1"/>
  <c r="BP66" i="1"/>
  <c r="BH67" i="1"/>
  <c r="BL67" i="1"/>
  <c r="BP67" i="1"/>
  <c r="BH68" i="1"/>
  <c r="BL68" i="1"/>
  <c r="BP68" i="1"/>
  <c r="BH69" i="1"/>
  <c r="BL69" i="1"/>
  <c r="BP69" i="1"/>
  <c r="BH70" i="1"/>
  <c r="BL70" i="1"/>
  <c r="BP70" i="1"/>
  <c r="BH72" i="1"/>
  <c r="BL72" i="1"/>
  <c r="BP72" i="1"/>
  <c r="BF41" i="1"/>
  <c r="BH42" i="1"/>
  <c r="BJ44" i="1"/>
  <c r="BG63" i="1"/>
  <c r="BO64" i="1"/>
  <c r="BK65" i="1"/>
  <c r="BK66" i="1"/>
  <c r="BK67" i="1"/>
  <c r="BO68" i="1"/>
  <c r="BG69" i="1"/>
  <c r="BK84" i="1"/>
  <c r="Q41" i="1"/>
  <c r="BH41" i="1"/>
  <c r="BL41" i="1"/>
  <c r="BF42" i="1"/>
  <c r="BJ42" i="1"/>
  <c r="BN42" i="1"/>
  <c r="BH44" i="1"/>
  <c r="BL44" i="1"/>
  <c r="BP44" i="1"/>
  <c r="BI63" i="1"/>
  <c r="BM63" i="1"/>
  <c r="BQ63" i="1"/>
  <c r="BI64" i="1"/>
  <c r="BM64" i="1"/>
  <c r="BQ64" i="1"/>
  <c r="BI65" i="1"/>
  <c r="BM65" i="1"/>
  <c r="BQ65" i="1"/>
  <c r="BI66" i="1"/>
  <c r="BM66" i="1"/>
  <c r="BQ66" i="1"/>
  <c r="BI67" i="1"/>
  <c r="BM67" i="1"/>
  <c r="BQ67" i="1"/>
  <c r="BI68" i="1"/>
  <c r="BM68" i="1"/>
  <c r="BQ68" i="1"/>
  <c r="BI69" i="1"/>
  <c r="BM69" i="1"/>
  <c r="BQ69" i="1"/>
  <c r="BI70" i="1"/>
  <c r="BM70" i="1"/>
  <c r="BQ70" i="1"/>
  <c r="BI72" i="1"/>
  <c r="BM72" i="1"/>
  <c r="BQ72" i="1"/>
  <c r="BG148" i="1"/>
  <c r="BK148" i="1"/>
  <c r="BO148" i="1"/>
  <c r="BG149" i="1"/>
  <c r="BK149" i="1"/>
  <c r="BO149" i="1"/>
  <c r="BG150" i="1"/>
  <c r="BK150" i="1"/>
  <c r="BO150" i="1"/>
  <c r="BG151" i="1"/>
  <c r="BK151" i="1"/>
  <c r="BO151" i="1"/>
  <c r="BG152" i="1"/>
  <c r="BK152" i="1"/>
  <c r="BO152" i="1"/>
  <c r="BG153" i="1"/>
  <c r="BO153" i="1"/>
  <c r="BG154" i="1"/>
  <c r="BK154" i="1"/>
  <c r="BO154" i="1"/>
  <c r="BG155" i="1"/>
  <c r="BK155" i="1"/>
  <c r="BO155" i="1"/>
  <c r="BG157" i="1"/>
  <c r="BK157" i="1"/>
  <c r="BO157" i="1"/>
  <c r="I165" i="1"/>
  <c r="M165" i="1"/>
  <c r="Q165" i="1"/>
  <c r="I166" i="1"/>
  <c r="M166" i="1"/>
  <c r="Q166" i="1"/>
  <c r="I167" i="1"/>
  <c r="M167" i="1"/>
  <c r="Q167" i="1"/>
  <c r="I168" i="1"/>
  <c r="M168" i="1"/>
  <c r="Q168" i="1"/>
  <c r="BG165" i="1"/>
  <c r="BK165" i="1"/>
  <c r="BO165" i="1"/>
  <c r="BG166" i="1"/>
  <c r="BK166" i="1"/>
  <c r="BO166" i="1"/>
  <c r="BG167" i="1"/>
  <c r="BL42" i="1"/>
  <c r="BO63" i="1"/>
  <c r="BG64" i="1"/>
  <c r="BO65" i="1"/>
  <c r="BG66" i="1"/>
  <c r="BO67" i="1"/>
  <c r="BK68" i="1"/>
  <c r="BK69" i="1"/>
  <c r="BO84" i="1"/>
  <c r="I42" i="1"/>
  <c r="M42" i="1"/>
  <c r="R41" i="1"/>
  <c r="BI41" i="1"/>
  <c r="BM41" i="1"/>
  <c r="BG42" i="1"/>
  <c r="BO42" i="1"/>
  <c r="BI44" i="1"/>
  <c r="BM44" i="1"/>
  <c r="BQ44" i="1"/>
  <c r="BF63" i="1"/>
  <c r="BJ63" i="1"/>
  <c r="BN63" i="1"/>
  <c r="BF64" i="1"/>
  <c r="BJ64" i="1"/>
  <c r="BN64" i="1"/>
  <c r="BF65" i="1"/>
  <c r="BJ65" i="1"/>
  <c r="BN65" i="1"/>
  <c r="BF66" i="1"/>
  <c r="BJ66" i="1"/>
  <c r="BN66" i="1"/>
  <c r="BF84" i="1"/>
  <c r="BJ84" i="1"/>
  <c r="BN84" i="1"/>
  <c r="BG96" i="1"/>
  <c r="P96" i="1"/>
  <c r="P7" i="1"/>
  <c r="BK96" i="1"/>
  <c r="BO96" i="1"/>
  <c r="S96" i="1"/>
  <c r="S7" i="1"/>
  <c r="BF96" i="1"/>
  <c r="BJ96" i="1"/>
  <c r="BN96" i="1"/>
  <c r="BF148" i="1"/>
  <c r="BJ148" i="1"/>
  <c r="BN148" i="1"/>
  <c r="BF149" i="1"/>
  <c r="BJ149" i="1"/>
  <c r="BN149" i="1"/>
  <c r="BF150" i="1"/>
  <c r="BJ150" i="1"/>
  <c r="BN150" i="1"/>
  <c r="BF151" i="1"/>
  <c r="BJ151" i="1"/>
  <c r="BN151" i="1"/>
  <c r="BF152" i="1"/>
  <c r="BJ152" i="1"/>
  <c r="BN152" i="1"/>
  <c r="BF153" i="1"/>
  <c r="BF154" i="1"/>
  <c r="BJ154" i="1"/>
  <c r="BN154" i="1"/>
  <c r="BF155" i="1"/>
  <c r="BJ155" i="1"/>
  <c r="BN155" i="1"/>
  <c r="BF157" i="1"/>
  <c r="BJ157" i="1"/>
  <c r="BN157" i="1"/>
  <c r="H165" i="1"/>
  <c r="L165" i="1"/>
  <c r="P165" i="1"/>
  <c r="H166" i="1"/>
  <c r="L166" i="1"/>
  <c r="P166" i="1"/>
  <c r="H167" i="1"/>
  <c r="L167" i="1"/>
  <c r="P167" i="1"/>
  <c r="H168" i="1"/>
  <c r="L168" i="1"/>
  <c r="P168" i="1"/>
  <c r="BF165" i="1"/>
  <c r="BJ165" i="1"/>
  <c r="BN165" i="1"/>
  <c r="BF166" i="1"/>
  <c r="BJ166" i="1"/>
  <c r="BN166" i="1"/>
  <c r="BF167" i="1"/>
  <c r="BJ167" i="1"/>
  <c r="BN167" i="1"/>
  <c r="BF168" i="1"/>
  <c r="BJ168" i="1"/>
  <c r="BN168" i="1"/>
  <c r="BF179" i="1"/>
  <c r="BJ179" i="1"/>
  <c r="BN179" i="1"/>
  <c r="BK167" i="1"/>
  <c r="BO167" i="1"/>
  <c r="BG168" i="1"/>
  <c r="BK168" i="1"/>
  <c r="BO168" i="1"/>
  <c r="BG179" i="1"/>
  <c r="BK179" i="1"/>
  <c r="BO179" i="1"/>
  <c r="BF67" i="1"/>
  <c r="BJ67" i="1"/>
  <c r="BN67" i="1"/>
  <c r="BF68" i="1"/>
  <c r="BJ68" i="1"/>
  <c r="BN68" i="1"/>
  <c r="BF69" i="1"/>
  <c r="BJ69" i="1"/>
  <c r="BN69" i="1"/>
  <c r="BF70" i="1"/>
  <c r="BJ70" i="1"/>
  <c r="BN70" i="1"/>
  <c r="BF72" i="1"/>
  <c r="BJ72" i="1"/>
  <c r="BN72" i="1"/>
  <c r="BH84" i="1"/>
  <c r="BL84" i="1"/>
  <c r="BP84" i="1"/>
  <c r="BH96" i="1"/>
  <c r="BL96" i="1"/>
  <c r="BP96" i="1"/>
  <c r="BH148" i="1"/>
  <c r="BL148" i="1"/>
  <c r="BP148" i="1"/>
  <c r="BH149" i="1"/>
  <c r="BL149" i="1"/>
  <c r="BP149" i="1"/>
  <c r="BH150" i="1"/>
  <c r="BL150" i="1"/>
  <c r="BP150" i="1"/>
  <c r="BH151" i="1"/>
  <c r="BL151" i="1"/>
  <c r="BP151" i="1"/>
  <c r="BH152" i="1"/>
  <c r="BL152" i="1"/>
  <c r="BP152" i="1"/>
  <c r="BH153" i="1"/>
  <c r="BL153" i="1"/>
  <c r="BL154" i="1"/>
  <c r="BP154" i="1"/>
  <c r="BH155" i="1"/>
  <c r="BL155" i="1"/>
  <c r="BP155" i="1"/>
  <c r="BH157" i="1"/>
  <c r="BL157" i="1"/>
  <c r="BP157" i="1"/>
  <c r="J165" i="1"/>
  <c r="N165" i="1"/>
  <c r="R165" i="1"/>
  <c r="J166" i="1"/>
  <c r="N166" i="1"/>
  <c r="R166" i="1"/>
  <c r="J167" i="1"/>
  <c r="N167" i="1"/>
  <c r="R167" i="1"/>
  <c r="J168" i="1"/>
  <c r="N168" i="1"/>
  <c r="R168" i="1"/>
  <c r="BH165" i="1"/>
  <c r="BL165" i="1"/>
  <c r="BP165" i="1"/>
  <c r="BH166" i="1"/>
  <c r="BL166" i="1"/>
  <c r="BP166" i="1"/>
  <c r="BH167" i="1"/>
  <c r="BL167" i="1"/>
  <c r="BP167" i="1"/>
  <c r="BH168" i="1"/>
  <c r="BL168" i="1"/>
  <c r="BP168" i="1"/>
  <c r="BH179" i="1"/>
  <c r="BL179" i="1"/>
  <c r="BP179" i="1"/>
  <c r="BG70" i="1"/>
  <c r="BK70" i="1"/>
  <c r="BO70" i="1"/>
  <c r="BG72" i="1"/>
  <c r="BK72" i="1"/>
  <c r="BO72" i="1"/>
  <c r="BI84" i="1"/>
  <c r="BM84" i="1"/>
  <c r="BQ84" i="1"/>
  <c r="BI96" i="1"/>
  <c r="BM96" i="1"/>
  <c r="BQ96" i="1"/>
  <c r="BI148" i="1"/>
  <c r="BM148" i="1"/>
  <c r="BQ148" i="1"/>
  <c r="BI149" i="1"/>
  <c r="BM149" i="1"/>
  <c r="BQ149" i="1"/>
  <c r="BI150" i="1"/>
  <c r="BM150" i="1"/>
  <c r="BQ150" i="1"/>
  <c r="BI151" i="1"/>
  <c r="BM151" i="1"/>
  <c r="BQ151" i="1"/>
  <c r="BI152" i="1"/>
  <c r="BM152" i="1"/>
  <c r="BQ152" i="1"/>
  <c r="BI153" i="1"/>
  <c r="BM153" i="1"/>
  <c r="BQ153" i="1"/>
  <c r="BI154" i="1"/>
  <c r="BM154" i="1"/>
  <c r="BI155" i="1"/>
  <c r="BM155" i="1"/>
  <c r="BQ155" i="1"/>
  <c r="BI157" i="1"/>
  <c r="BM157" i="1"/>
  <c r="BQ157" i="1"/>
  <c r="K165" i="1"/>
  <c r="O165" i="1"/>
  <c r="S165" i="1"/>
  <c r="K166" i="1"/>
  <c r="O166" i="1"/>
  <c r="S166" i="1"/>
  <c r="K167" i="1"/>
  <c r="O167" i="1"/>
  <c r="S167" i="1"/>
  <c r="K168" i="1"/>
  <c r="O168" i="1"/>
  <c r="S168" i="1"/>
  <c r="BI165" i="1"/>
  <c r="BM165" i="1"/>
  <c r="BQ165" i="1"/>
  <c r="BI166" i="1"/>
  <c r="BM166" i="1"/>
  <c r="BQ166" i="1"/>
  <c r="BI167" i="1"/>
  <c r="BM167" i="1"/>
  <c r="BQ167" i="1"/>
  <c r="BI168" i="1"/>
  <c r="BM168" i="1"/>
  <c r="BQ168" i="1"/>
  <c r="S179" i="1"/>
  <c r="BI179" i="1"/>
  <c r="BM179" i="1"/>
  <c r="BQ179" i="1"/>
  <c r="E179" i="1"/>
  <c r="E178" i="1"/>
  <c r="E177" i="1"/>
  <c r="E176" i="1"/>
  <c r="E175" i="1"/>
  <c r="E174" i="1"/>
  <c r="E173" i="1"/>
  <c r="E172" i="1"/>
  <c r="E171" i="1"/>
  <c r="E164" i="1"/>
  <c r="E163" i="1"/>
  <c r="E162" i="1"/>
  <c r="E161" i="1"/>
  <c r="E160" i="1"/>
  <c r="D179" i="1"/>
  <c r="D178" i="1"/>
  <c r="D177" i="1"/>
  <c r="D176" i="1"/>
  <c r="D175" i="1"/>
  <c r="D174" i="1"/>
  <c r="D173" i="1"/>
  <c r="D172" i="1"/>
  <c r="D171" i="1"/>
  <c r="D164" i="1"/>
  <c r="D163" i="1"/>
  <c r="D162" i="1"/>
  <c r="D161" i="1"/>
  <c r="D160" i="1"/>
  <c r="C179" i="1"/>
  <c r="C178" i="1"/>
  <c r="C177" i="1"/>
  <c r="C176" i="1"/>
  <c r="C175" i="1"/>
  <c r="C174" i="1"/>
  <c r="C173" i="1"/>
  <c r="C172" i="1"/>
  <c r="C171" i="1"/>
  <c r="C164" i="1"/>
  <c r="C163" i="1"/>
  <c r="C162" i="1"/>
  <c r="C161" i="1"/>
  <c r="C160" i="1"/>
  <c r="S110" i="1"/>
  <c r="O110" i="1"/>
  <c r="K110" i="1"/>
  <c r="D109" i="1"/>
  <c r="D6" i="1"/>
  <c r="D108" i="1"/>
  <c r="D106" i="1"/>
  <c r="D104" i="1"/>
  <c r="D102" i="1"/>
  <c r="E119" i="1"/>
  <c r="E118" i="1"/>
  <c r="E117" i="1"/>
  <c r="E116" i="1"/>
  <c r="E115" i="1"/>
  <c r="E114" i="1"/>
  <c r="E113" i="1"/>
  <c r="E112" i="1"/>
  <c r="R110" i="1"/>
  <c r="N110" i="1"/>
  <c r="J110" i="1"/>
  <c r="C109" i="1"/>
  <c r="C6" i="1"/>
  <c r="C108" i="1"/>
  <c r="E107" i="1"/>
  <c r="C106" i="1"/>
  <c r="E105" i="1"/>
  <c r="C104" i="1"/>
  <c r="E103" i="1"/>
  <c r="C102" i="1"/>
  <c r="D119" i="1"/>
  <c r="D118" i="1"/>
  <c r="D117" i="1"/>
  <c r="D116" i="1"/>
  <c r="D115" i="1"/>
  <c r="D114" i="1"/>
  <c r="D113" i="1"/>
  <c r="D112" i="1"/>
  <c r="Q110" i="1"/>
  <c r="M110" i="1"/>
  <c r="I110" i="1"/>
  <c r="D107" i="1"/>
  <c r="D105" i="1"/>
  <c r="D103" i="1"/>
  <c r="D101" i="1"/>
  <c r="C119" i="1"/>
  <c r="C118" i="1"/>
  <c r="C117" i="1"/>
  <c r="C116" i="1"/>
  <c r="C115" i="1"/>
  <c r="C114" i="1"/>
  <c r="C113" i="1"/>
  <c r="C112" i="1"/>
  <c r="P110" i="1"/>
  <c r="L110" i="1"/>
  <c r="H110" i="1"/>
  <c r="E109" i="1"/>
  <c r="E108" i="1"/>
  <c r="C107" i="1"/>
  <c r="E106" i="1"/>
  <c r="C105" i="1"/>
  <c r="E104" i="1"/>
  <c r="F104" i="1"/>
  <c r="C103" i="1"/>
  <c r="E102" i="1"/>
  <c r="C101" i="1"/>
  <c r="C100" i="1"/>
  <c r="C95" i="1"/>
  <c r="C94" i="1"/>
  <c r="C93" i="1"/>
  <c r="C92" i="1"/>
  <c r="C91" i="1"/>
  <c r="C90" i="1"/>
  <c r="C89" i="1"/>
  <c r="C88" i="1"/>
  <c r="P85" i="1"/>
  <c r="P157" i="1"/>
  <c r="P84" i="1"/>
  <c r="P4" i="1"/>
  <c r="P83" i="1"/>
  <c r="P5" i="1"/>
  <c r="C83" i="1"/>
  <c r="C5" i="1"/>
  <c r="P82" i="1"/>
  <c r="P154" i="1"/>
  <c r="C82" i="1"/>
  <c r="P81" i="1"/>
  <c r="P153" i="1"/>
  <c r="C81" i="1"/>
  <c r="P80" i="1"/>
  <c r="P152" i="1"/>
  <c r="C80" i="1"/>
  <c r="P79" i="1"/>
  <c r="P151" i="1"/>
  <c r="C79" i="1"/>
  <c r="P78" i="1"/>
  <c r="P150" i="1"/>
  <c r="C78" i="1"/>
  <c r="P77" i="1"/>
  <c r="P44" i="1"/>
  <c r="C77" i="1"/>
  <c r="P76" i="1"/>
  <c r="P148" i="1"/>
  <c r="C76" i="1"/>
  <c r="C56" i="1"/>
  <c r="C55" i="1"/>
  <c r="C54" i="1"/>
  <c r="C53" i="1"/>
  <c r="C52" i="1"/>
  <c r="C51" i="1"/>
  <c r="C50" i="1"/>
  <c r="C49" i="1"/>
  <c r="C45" i="1"/>
  <c r="S85" i="1"/>
  <c r="S157" i="1"/>
  <c r="S84" i="1"/>
  <c r="S4" i="1"/>
  <c r="S83" i="1"/>
  <c r="S5" i="1"/>
  <c r="S82" i="1"/>
  <c r="S154" i="1"/>
  <c r="S81" i="1"/>
  <c r="S153" i="1"/>
  <c r="S80" i="1"/>
  <c r="S152" i="1"/>
  <c r="S79" i="1"/>
  <c r="S151" i="1"/>
  <c r="S78" i="1"/>
  <c r="S150" i="1"/>
  <c r="S77" i="1"/>
  <c r="S44" i="1"/>
  <c r="S76" i="1"/>
  <c r="S148" i="1"/>
  <c r="E100" i="1"/>
  <c r="E95" i="1"/>
  <c r="E94" i="1"/>
  <c r="E93" i="1"/>
  <c r="E92" i="1"/>
  <c r="E91" i="1"/>
  <c r="E90" i="1"/>
  <c r="E89" i="1"/>
  <c r="E88" i="1"/>
  <c r="R85" i="1"/>
  <c r="R157" i="1"/>
  <c r="R84" i="1"/>
  <c r="R4" i="1"/>
  <c r="R83" i="1"/>
  <c r="R5" i="1"/>
  <c r="E83" i="1"/>
  <c r="R82" i="1"/>
  <c r="R154" i="1"/>
  <c r="E82" i="1"/>
  <c r="R81" i="1"/>
  <c r="E81" i="1"/>
  <c r="R80" i="1"/>
  <c r="R152" i="1"/>
  <c r="E80" i="1"/>
  <c r="R79" i="1"/>
  <c r="R151" i="1"/>
  <c r="E79" i="1"/>
  <c r="R78" i="1"/>
  <c r="R150" i="1"/>
  <c r="E78" i="1"/>
  <c r="R77" i="1"/>
  <c r="R44" i="1"/>
  <c r="E77" i="1"/>
  <c r="R76" i="1"/>
  <c r="R148" i="1"/>
  <c r="E76" i="1"/>
  <c r="E56" i="1"/>
  <c r="E55" i="1"/>
  <c r="E54" i="1"/>
  <c r="E53" i="1"/>
  <c r="E101" i="1"/>
  <c r="D100" i="1"/>
  <c r="D95" i="1"/>
  <c r="D94" i="1"/>
  <c r="D93" i="1"/>
  <c r="D92" i="1"/>
  <c r="D91" i="1"/>
  <c r="D90" i="1"/>
  <c r="D89" i="1"/>
  <c r="D88" i="1"/>
  <c r="Q85" i="1"/>
  <c r="Q157" i="1"/>
  <c r="Q84" i="1"/>
  <c r="Q4" i="1"/>
  <c r="Q83" i="1"/>
  <c r="Q5" i="1"/>
  <c r="D83" i="1"/>
  <c r="D5" i="1"/>
  <c r="Q82" i="1"/>
  <c r="Q154" i="1"/>
  <c r="D82" i="1"/>
  <c r="Q81" i="1"/>
  <c r="Q153" i="1"/>
  <c r="D81" i="1"/>
  <c r="Q80" i="1"/>
  <c r="Q152" i="1"/>
  <c r="D80" i="1"/>
  <c r="Q79" i="1"/>
  <c r="Q151" i="1"/>
  <c r="D79" i="1"/>
  <c r="Q78" i="1"/>
  <c r="D78" i="1"/>
  <c r="Q77" i="1"/>
  <c r="Q44" i="1"/>
  <c r="D77" i="1"/>
  <c r="Q76" i="1"/>
  <c r="Q148" i="1"/>
  <c r="D76" i="1"/>
  <c r="D56" i="1"/>
  <c r="D55" i="1"/>
  <c r="D54" i="1"/>
  <c r="D53" i="1"/>
  <c r="D52" i="1"/>
  <c r="D51" i="1"/>
  <c r="D50" i="1"/>
  <c r="D49" i="1"/>
  <c r="S20" i="1"/>
  <c r="S21" i="1"/>
  <c r="S22" i="1"/>
  <c r="S23" i="1"/>
  <c r="S24" i="1"/>
  <c r="S25" i="1"/>
  <c r="S26" i="1"/>
  <c r="S27" i="1"/>
  <c r="S28" i="1"/>
  <c r="S41" i="1"/>
  <c r="J42" i="1"/>
  <c r="E49" i="1"/>
  <c r="J149" i="1"/>
  <c r="J125" i="1"/>
  <c r="J64" i="1"/>
  <c r="N149" i="1"/>
  <c r="N125" i="1"/>
  <c r="N64" i="1"/>
  <c r="R125" i="1"/>
  <c r="R64" i="1"/>
  <c r="C20" i="1"/>
  <c r="P20" i="1"/>
  <c r="C21" i="1"/>
  <c r="P21" i="1"/>
  <c r="C22" i="1"/>
  <c r="P22" i="1"/>
  <c r="C23" i="1"/>
  <c r="P23" i="1"/>
  <c r="C24" i="1"/>
  <c r="P24" i="1"/>
  <c r="C25" i="1"/>
  <c r="P25" i="1"/>
  <c r="C26" i="1"/>
  <c r="P26" i="1"/>
  <c r="C27" i="1"/>
  <c r="P27" i="1"/>
  <c r="C28" i="1"/>
  <c r="P28" i="1"/>
  <c r="C31" i="1"/>
  <c r="C32" i="1"/>
  <c r="C33" i="1"/>
  <c r="C34" i="1"/>
  <c r="C35" i="1"/>
  <c r="C36" i="1"/>
  <c r="C37" i="1"/>
  <c r="C38" i="1"/>
  <c r="P41" i="1"/>
  <c r="BN41" i="1"/>
  <c r="E50" i="1"/>
  <c r="J150" i="1"/>
  <c r="J126" i="1"/>
  <c r="J65" i="1"/>
  <c r="N150" i="1"/>
  <c r="N126" i="1"/>
  <c r="N65" i="1"/>
  <c r="R126" i="1"/>
  <c r="R65" i="1"/>
  <c r="D20" i="1"/>
  <c r="Q20" i="1"/>
  <c r="D21" i="1"/>
  <c r="Q21" i="1"/>
  <c r="D22" i="1"/>
  <c r="Q22" i="1"/>
  <c r="D23" i="1"/>
  <c r="Q23" i="1"/>
  <c r="D24" i="1"/>
  <c r="Q24" i="1"/>
  <c r="D25" i="1"/>
  <c r="Q25" i="1"/>
  <c r="D26" i="1"/>
  <c r="Q26" i="1"/>
  <c r="D27" i="1"/>
  <c r="Q27" i="1"/>
  <c r="D28" i="1"/>
  <c r="Q28" i="1"/>
  <c r="D31" i="1"/>
  <c r="D32" i="1"/>
  <c r="D33" i="1"/>
  <c r="D34" i="1"/>
  <c r="D35" i="1"/>
  <c r="D36" i="1"/>
  <c r="D37" i="1"/>
  <c r="D38" i="1"/>
  <c r="D45" i="1"/>
  <c r="E51" i="1"/>
  <c r="J151" i="1"/>
  <c r="J127" i="1"/>
  <c r="J66" i="1"/>
  <c r="N151" i="1"/>
  <c r="N127" i="1"/>
  <c r="N66" i="1"/>
  <c r="R127" i="1"/>
  <c r="R66" i="1"/>
  <c r="E20" i="1"/>
  <c r="R20" i="1"/>
  <c r="E21" i="1"/>
  <c r="R21" i="1"/>
  <c r="E22" i="1"/>
  <c r="R22" i="1"/>
  <c r="E23" i="1"/>
  <c r="R23" i="1"/>
  <c r="E24" i="1"/>
  <c r="R24" i="1"/>
  <c r="E25" i="1"/>
  <c r="R25" i="1"/>
  <c r="E26" i="1"/>
  <c r="R26" i="1"/>
  <c r="E27" i="1"/>
  <c r="R27" i="1"/>
  <c r="E28" i="1"/>
  <c r="R28" i="1"/>
  <c r="E31" i="1"/>
  <c r="E32" i="1"/>
  <c r="E33" i="1"/>
  <c r="E34" i="1"/>
  <c r="E35" i="1"/>
  <c r="E36" i="1"/>
  <c r="E37" i="1"/>
  <c r="E38" i="1"/>
  <c r="BI42" i="1"/>
  <c r="BM42" i="1"/>
  <c r="E45" i="1"/>
  <c r="F45" i="1"/>
  <c r="J148" i="1"/>
  <c r="J124" i="1"/>
  <c r="J63" i="1"/>
  <c r="N148" i="1"/>
  <c r="N124" i="1"/>
  <c r="N63" i="1"/>
  <c r="R124" i="1"/>
  <c r="R63" i="1"/>
  <c r="E52" i="1"/>
  <c r="I148" i="1"/>
  <c r="I124" i="1"/>
  <c r="M148" i="1"/>
  <c r="M124" i="1"/>
  <c r="Q124" i="1"/>
  <c r="I149" i="1"/>
  <c r="I125" i="1"/>
  <c r="M149" i="1"/>
  <c r="M125" i="1"/>
  <c r="Q125" i="1"/>
  <c r="I150" i="1"/>
  <c r="I126" i="1"/>
  <c r="M150" i="1"/>
  <c r="M126" i="1"/>
  <c r="Q150" i="1"/>
  <c r="Q126" i="1"/>
  <c r="I151" i="1"/>
  <c r="I127" i="1"/>
  <c r="M151" i="1"/>
  <c r="M127" i="1"/>
  <c r="Q127" i="1"/>
  <c r="I152" i="1"/>
  <c r="I128" i="1"/>
  <c r="M152" i="1"/>
  <c r="M128" i="1"/>
  <c r="Q128" i="1"/>
  <c r="I153" i="1"/>
  <c r="I129" i="1"/>
  <c r="M153" i="1"/>
  <c r="M129" i="1"/>
  <c r="Q129" i="1"/>
  <c r="I154" i="1"/>
  <c r="I130" i="1"/>
  <c r="M154" i="1"/>
  <c r="M130" i="1"/>
  <c r="Q130" i="1"/>
  <c r="I155" i="1"/>
  <c r="I131" i="1"/>
  <c r="M155" i="1"/>
  <c r="M131" i="1"/>
  <c r="Q131" i="1"/>
  <c r="V156" i="1"/>
  <c r="V132" i="1"/>
  <c r="Z156" i="1"/>
  <c r="Z132" i="1"/>
  <c r="AD156" i="1"/>
  <c r="AD132" i="1"/>
  <c r="AH156" i="1"/>
  <c r="AH132" i="1"/>
  <c r="AL156" i="1"/>
  <c r="AL132" i="1"/>
  <c r="AP156" i="1"/>
  <c r="AP132" i="1"/>
  <c r="AT156" i="1"/>
  <c r="AT132" i="1"/>
  <c r="AX156" i="1"/>
  <c r="AX132" i="1"/>
  <c r="BB156" i="1"/>
  <c r="BG58" i="1"/>
  <c r="BK58" i="1"/>
  <c r="BO58" i="1"/>
  <c r="I157" i="1"/>
  <c r="I133" i="1"/>
  <c r="I11" i="1"/>
  <c r="M157" i="1"/>
  <c r="M133" i="1"/>
  <c r="M11" i="1"/>
  <c r="Q133" i="1"/>
  <c r="Q11" i="1"/>
  <c r="I63" i="1"/>
  <c r="M63" i="1"/>
  <c r="Q63" i="1"/>
  <c r="I64" i="1"/>
  <c r="M64" i="1"/>
  <c r="Q64" i="1"/>
  <c r="I65" i="1"/>
  <c r="M65" i="1"/>
  <c r="Q65" i="1"/>
  <c r="I66" i="1"/>
  <c r="M66" i="1"/>
  <c r="Q66" i="1"/>
  <c r="I67" i="1"/>
  <c r="M67" i="1"/>
  <c r="Q67" i="1"/>
  <c r="I68" i="1"/>
  <c r="M68" i="1"/>
  <c r="Q68" i="1"/>
  <c r="I69" i="1"/>
  <c r="M69" i="1"/>
  <c r="Q69" i="1"/>
  <c r="I70" i="1"/>
  <c r="M70" i="1"/>
  <c r="Q70" i="1"/>
  <c r="I71" i="1"/>
  <c r="Q71" i="1"/>
  <c r="V71" i="1"/>
  <c r="Z71" i="1"/>
  <c r="AD71" i="1"/>
  <c r="AH71" i="1"/>
  <c r="AL71" i="1"/>
  <c r="AP71" i="1"/>
  <c r="AT71" i="1"/>
  <c r="AX71" i="1"/>
  <c r="BB71" i="1"/>
  <c r="I72" i="1"/>
  <c r="M72" i="1"/>
  <c r="Q72" i="1"/>
  <c r="I108" i="1"/>
  <c r="M108" i="1"/>
  <c r="J152" i="1"/>
  <c r="J128" i="1"/>
  <c r="N152" i="1"/>
  <c r="N128" i="1"/>
  <c r="R128" i="1"/>
  <c r="J153" i="1"/>
  <c r="J129" i="1"/>
  <c r="N153" i="1"/>
  <c r="N129" i="1"/>
  <c r="R153" i="1"/>
  <c r="R129" i="1"/>
  <c r="J154" i="1"/>
  <c r="J130" i="1"/>
  <c r="N154" i="1"/>
  <c r="N130" i="1"/>
  <c r="R130" i="1"/>
  <c r="J155" i="1"/>
  <c r="J131" i="1"/>
  <c r="N155" i="1"/>
  <c r="N131" i="1"/>
  <c r="R131" i="1"/>
  <c r="W156" i="1"/>
  <c r="W132" i="1"/>
  <c r="AA156" i="1"/>
  <c r="AA132" i="1"/>
  <c r="AE156" i="1"/>
  <c r="AE132" i="1"/>
  <c r="AI156" i="1"/>
  <c r="AI132" i="1"/>
  <c r="AM156" i="1"/>
  <c r="AM132" i="1"/>
  <c r="AQ156" i="1"/>
  <c r="AQ132" i="1"/>
  <c r="AU156" i="1"/>
  <c r="AU132" i="1"/>
  <c r="AY156" i="1"/>
  <c r="AY132" i="1"/>
  <c r="BC156" i="1"/>
  <c r="BH58" i="1"/>
  <c r="BL58" i="1"/>
  <c r="BP58" i="1"/>
  <c r="J157" i="1"/>
  <c r="J133" i="1"/>
  <c r="J11" i="1"/>
  <c r="N157" i="1"/>
  <c r="N133" i="1"/>
  <c r="N11" i="1"/>
  <c r="R133" i="1"/>
  <c r="R11" i="1"/>
  <c r="J67" i="1"/>
  <c r="N67" i="1"/>
  <c r="R67" i="1"/>
  <c r="J68" i="1"/>
  <c r="N68" i="1"/>
  <c r="R68" i="1"/>
  <c r="J69" i="1"/>
  <c r="N69" i="1"/>
  <c r="R69" i="1"/>
  <c r="J70" i="1"/>
  <c r="N70" i="1"/>
  <c r="R70" i="1"/>
  <c r="W71" i="1"/>
  <c r="AA71" i="1"/>
  <c r="AE71" i="1"/>
  <c r="AI71" i="1"/>
  <c r="AM71" i="1"/>
  <c r="AQ71" i="1"/>
  <c r="AU71" i="1"/>
  <c r="AY71" i="1"/>
  <c r="BC71" i="1"/>
  <c r="J72" i="1"/>
  <c r="N72" i="1"/>
  <c r="R72" i="1"/>
  <c r="J108" i="1"/>
  <c r="N108" i="1"/>
  <c r="K148" i="1"/>
  <c r="K124" i="1"/>
  <c r="O148" i="1"/>
  <c r="O124" i="1"/>
  <c r="S124" i="1"/>
  <c r="K149" i="1"/>
  <c r="K125" i="1"/>
  <c r="O149" i="1"/>
  <c r="O125" i="1"/>
  <c r="S125" i="1"/>
  <c r="K150" i="1"/>
  <c r="K126" i="1"/>
  <c r="O150" i="1"/>
  <c r="O126" i="1"/>
  <c r="S126" i="1"/>
  <c r="K151" i="1"/>
  <c r="K127" i="1"/>
  <c r="O151" i="1"/>
  <c r="O127" i="1"/>
  <c r="S127" i="1"/>
  <c r="K152" i="1"/>
  <c r="K128" i="1"/>
  <c r="O152" i="1"/>
  <c r="O128" i="1"/>
  <c r="S128" i="1"/>
  <c r="K153" i="1"/>
  <c r="K129" i="1"/>
  <c r="O153" i="1"/>
  <c r="O129" i="1"/>
  <c r="S129" i="1"/>
  <c r="K154" i="1"/>
  <c r="K130" i="1"/>
  <c r="O154" i="1"/>
  <c r="O130" i="1"/>
  <c r="S130" i="1"/>
  <c r="K155" i="1"/>
  <c r="K131" i="1"/>
  <c r="O155" i="1"/>
  <c r="O131" i="1"/>
  <c r="S131" i="1"/>
  <c r="K58" i="1"/>
  <c r="O58" i="1"/>
  <c r="S58" i="1"/>
  <c r="X156" i="1"/>
  <c r="X132" i="1"/>
  <c r="AB156" i="1"/>
  <c r="AB132" i="1"/>
  <c r="AF156" i="1"/>
  <c r="AF132" i="1"/>
  <c r="AJ156" i="1"/>
  <c r="AJ132" i="1"/>
  <c r="AN156" i="1"/>
  <c r="AN132" i="1"/>
  <c r="AR156" i="1"/>
  <c r="AR132" i="1"/>
  <c r="AV156" i="1"/>
  <c r="AV132" i="1"/>
  <c r="AZ156" i="1"/>
  <c r="BD156" i="1"/>
  <c r="BI58" i="1"/>
  <c r="BM58" i="1"/>
  <c r="BQ58" i="1"/>
  <c r="K157" i="1"/>
  <c r="K133" i="1"/>
  <c r="K11" i="1"/>
  <c r="O157" i="1"/>
  <c r="O133" i="1"/>
  <c r="O11" i="1"/>
  <c r="S133" i="1"/>
  <c r="S11" i="1"/>
  <c r="K63" i="1"/>
  <c r="O63" i="1"/>
  <c r="S63" i="1"/>
  <c r="K64" i="1"/>
  <c r="O64" i="1"/>
  <c r="S64" i="1"/>
  <c r="K65" i="1"/>
  <c r="O65" i="1"/>
  <c r="S65" i="1"/>
  <c r="K66" i="1"/>
  <c r="O66" i="1"/>
  <c r="S66" i="1"/>
  <c r="K67" i="1"/>
  <c r="O67" i="1"/>
  <c r="S67" i="1"/>
  <c r="K68" i="1"/>
  <c r="O68" i="1"/>
  <c r="S68" i="1"/>
  <c r="K69" i="1"/>
  <c r="O69" i="1"/>
  <c r="S69" i="1"/>
  <c r="K70" i="1"/>
  <c r="O70" i="1"/>
  <c r="S70" i="1"/>
  <c r="X71" i="1"/>
  <c r="AB71" i="1"/>
  <c r="AF71" i="1"/>
  <c r="AJ71" i="1"/>
  <c r="AN71" i="1"/>
  <c r="AR71" i="1"/>
  <c r="AV71" i="1"/>
  <c r="AZ71" i="1"/>
  <c r="BD71" i="1"/>
  <c r="K72" i="1"/>
  <c r="O72" i="1"/>
  <c r="S72" i="1"/>
  <c r="H148" i="1"/>
  <c r="H124" i="1"/>
  <c r="L148" i="1"/>
  <c r="L124" i="1"/>
  <c r="P124" i="1"/>
  <c r="H149" i="1"/>
  <c r="H125" i="1"/>
  <c r="L149" i="1"/>
  <c r="L125" i="1"/>
  <c r="P125" i="1"/>
  <c r="H150" i="1"/>
  <c r="H126" i="1"/>
  <c r="L150" i="1"/>
  <c r="L126" i="1"/>
  <c r="P126" i="1"/>
  <c r="H151" i="1"/>
  <c r="H127" i="1"/>
  <c r="L151" i="1"/>
  <c r="L127" i="1"/>
  <c r="P127" i="1"/>
  <c r="H152" i="1"/>
  <c r="H128" i="1"/>
  <c r="L152" i="1"/>
  <c r="L128" i="1"/>
  <c r="P128" i="1"/>
  <c r="H153" i="1"/>
  <c r="H129" i="1"/>
  <c r="L153" i="1"/>
  <c r="L129" i="1"/>
  <c r="P129" i="1"/>
  <c r="H154" i="1"/>
  <c r="H130" i="1"/>
  <c r="L154" i="1"/>
  <c r="L130" i="1"/>
  <c r="P130" i="1"/>
  <c r="H155" i="1"/>
  <c r="H131" i="1"/>
  <c r="L155" i="1"/>
  <c r="L131" i="1"/>
  <c r="P131" i="1"/>
  <c r="H58" i="1"/>
  <c r="L58" i="1"/>
  <c r="P58" i="1"/>
  <c r="U156" i="1"/>
  <c r="U132" i="1"/>
  <c r="Y156" i="1"/>
  <c r="Y132" i="1"/>
  <c r="AC156" i="1"/>
  <c r="AC132" i="1"/>
  <c r="AG156" i="1"/>
  <c r="AG132" i="1"/>
  <c r="AK156" i="1"/>
  <c r="AK132" i="1"/>
  <c r="AO156" i="1"/>
  <c r="AO132" i="1"/>
  <c r="AS156" i="1"/>
  <c r="AS132" i="1"/>
  <c r="AW156" i="1"/>
  <c r="AW132" i="1"/>
  <c r="BA156" i="1"/>
  <c r="BF58" i="1"/>
  <c r="BJ58" i="1"/>
  <c r="BN58" i="1"/>
  <c r="H157" i="1"/>
  <c r="H133" i="1"/>
  <c r="H11" i="1"/>
  <c r="L157" i="1"/>
  <c r="L133" i="1"/>
  <c r="L11" i="1"/>
  <c r="P133" i="1"/>
  <c r="P11" i="1"/>
  <c r="H63" i="1"/>
  <c r="L63" i="1"/>
  <c r="P63" i="1"/>
  <c r="H64" i="1"/>
  <c r="L64" i="1"/>
  <c r="P64" i="1"/>
  <c r="H65" i="1"/>
  <c r="L65" i="1"/>
  <c r="P65" i="1"/>
  <c r="H66" i="1"/>
  <c r="L66" i="1"/>
  <c r="P66" i="1"/>
  <c r="H67" i="1"/>
  <c r="L67" i="1"/>
  <c r="P67" i="1"/>
  <c r="H68" i="1"/>
  <c r="L68" i="1"/>
  <c r="P68" i="1"/>
  <c r="H69" i="1"/>
  <c r="L69" i="1"/>
  <c r="P69" i="1"/>
  <c r="H70" i="1"/>
  <c r="L70" i="1"/>
  <c r="P70" i="1"/>
  <c r="U71" i="1"/>
  <c r="Y71" i="1"/>
  <c r="AC71" i="1"/>
  <c r="AG71" i="1"/>
  <c r="AK71" i="1"/>
  <c r="AO71" i="1"/>
  <c r="AS71" i="1"/>
  <c r="AW71" i="1"/>
  <c r="BA71" i="1"/>
  <c r="H72" i="1"/>
  <c r="L72" i="1"/>
  <c r="P72" i="1"/>
  <c r="H136" i="1"/>
  <c r="L136" i="1"/>
  <c r="P136" i="1"/>
  <c r="H137" i="1"/>
  <c r="L137" i="1"/>
  <c r="P137" i="1"/>
  <c r="H138" i="1"/>
  <c r="L138" i="1"/>
  <c r="P138" i="1"/>
  <c r="H139" i="1"/>
  <c r="L139" i="1"/>
  <c r="P139" i="1"/>
  <c r="H140" i="1"/>
  <c r="L140" i="1"/>
  <c r="P140" i="1"/>
  <c r="H141" i="1"/>
  <c r="L141" i="1"/>
  <c r="P141" i="1"/>
  <c r="H142" i="1"/>
  <c r="L142" i="1"/>
  <c r="P142" i="1"/>
  <c r="H143" i="1"/>
  <c r="L143" i="1"/>
  <c r="P143" i="1"/>
  <c r="U144" i="1"/>
  <c r="Y144" i="1"/>
  <c r="I136" i="1"/>
  <c r="M136" i="1"/>
  <c r="Q136" i="1"/>
  <c r="I137" i="1"/>
  <c r="M137" i="1"/>
  <c r="Q137" i="1"/>
  <c r="I138" i="1"/>
  <c r="M138" i="1"/>
  <c r="Q138" i="1"/>
  <c r="I139" i="1"/>
  <c r="M139" i="1"/>
  <c r="Q139" i="1"/>
  <c r="I140" i="1"/>
  <c r="M140" i="1"/>
  <c r="Q140" i="1"/>
  <c r="I141" i="1"/>
  <c r="M141" i="1"/>
  <c r="Q141" i="1"/>
  <c r="I142" i="1"/>
  <c r="M142" i="1"/>
  <c r="Q142" i="1"/>
  <c r="I143" i="1"/>
  <c r="M143" i="1"/>
  <c r="Q143" i="1"/>
  <c r="I144" i="1"/>
  <c r="V144" i="1"/>
  <c r="Z144" i="1"/>
  <c r="J136" i="1"/>
  <c r="N136" i="1"/>
  <c r="R136" i="1"/>
  <c r="J137" i="1"/>
  <c r="N137" i="1"/>
  <c r="R137" i="1"/>
  <c r="J138" i="1"/>
  <c r="N138" i="1"/>
  <c r="R138" i="1"/>
  <c r="J139" i="1"/>
  <c r="N139" i="1"/>
  <c r="R139" i="1"/>
  <c r="J140" i="1"/>
  <c r="N140" i="1"/>
  <c r="R140" i="1"/>
  <c r="J141" i="1"/>
  <c r="N141" i="1"/>
  <c r="R141" i="1"/>
  <c r="J142" i="1"/>
  <c r="N142" i="1"/>
  <c r="R142" i="1"/>
  <c r="J143" i="1"/>
  <c r="N143" i="1"/>
  <c r="R143" i="1"/>
  <c r="J144" i="1"/>
  <c r="R144" i="1"/>
  <c r="W144" i="1"/>
  <c r="AA144" i="1"/>
  <c r="K136" i="1"/>
  <c r="O136" i="1"/>
  <c r="S136" i="1"/>
  <c r="K137" i="1"/>
  <c r="O137" i="1"/>
  <c r="S137" i="1"/>
  <c r="K138" i="1"/>
  <c r="O138" i="1"/>
  <c r="S138" i="1"/>
  <c r="K139" i="1"/>
  <c r="O139" i="1"/>
  <c r="S139" i="1"/>
  <c r="K140" i="1"/>
  <c r="O140" i="1"/>
  <c r="S140" i="1"/>
  <c r="K141" i="1"/>
  <c r="O141" i="1"/>
  <c r="S141" i="1"/>
  <c r="K142" i="1"/>
  <c r="O142" i="1"/>
  <c r="S142" i="1"/>
  <c r="K143" i="1"/>
  <c r="O143" i="1"/>
  <c r="S143" i="1"/>
  <c r="K144" i="1"/>
  <c r="X144" i="1"/>
  <c r="AB144" i="1"/>
  <c r="AF144" i="1"/>
  <c r="AJ144" i="1"/>
  <c r="AN144" i="1"/>
  <c r="AR144" i="1"/>
  <c r="AV144" i="1"/>
  <c r="BI120" i="1"/>
  <c r="BM120" i="1"/>
  <c r="BQ120" i="1"/>
  <c r="K145" i="1"/>
  <c r="K9" i="1"/>
  <c r="O145" i="1"/>
  <c r="O9" i="1"/>
  <c r="S145" i="1"/>
  <c r="S9" i="1"/>
  <c r="AC144" i="1"/>
  <c r="AG144" i="1"/>
  <c r="AK144" i="1"/>
  <c r="AO144" i="1"/>
  <c r="AS144" i="1"/>
  <c r="AW144" i="1"/>
  <c r="BF120" i="1"/>
  <c r="BJ120" i="1"/>
  <c r="BN120" i="1"/>
  <c r="H145" i="1"/>
  <c r="H9" i="1"/>
  <c r="L145" i="1"/>
  <c r="L9" i="1"/>
  <c r="P145" i="1"/>
  <c r="P9" i="1"/>
  <c r="AD144" i="1"/>
  <c r="AH144" i="1"/>
  <c r="AL144" i="1"/>
  <c r="AP144" i="1"/>
  <c r="AT144" i="1"/>
  <c r="AX144" i="1"/>
  <c r="BG120" i="1"/>
  <c r="BK120" i="1"/>
  <c r="BO120" i="1"/>
  <c r="I145" i="1"/>
  <c r="I9" i="1"/>
  <c r="M145" i="1"/>
  <c r="M9" i="1"/>
  <c r="Q145" i="1"/>
  <c r="Q9" i="1"/>
  <c r="AE144" i="1"/>
  <c r="AI144" i="1"/>
  <c r="AM144" i="1"/>
  <c r="AQ144" i="1"/>
  <c r="AU144" i="1"/>
  <c r="AY144" i="1"/>
  <c r="BH120" i="1"/>
  <c r="BL120" i="1"/>
  <c r="BP120" i="1"/>
  <c r="J145" i="1"/>
  <c r="J9" i="1"/>
  <c r="N145" i="1"/>
  <c r="N9" i="1"/>
  <c r="R145" i="1"/>
  <c r="R9" i="1"/>
  <c r="BJ153" i="1"/>
  <c r="BN153" i="1"/>
  <c r="BH154" i="1"/>
  <c r="R156" i="1"/>
  <c r="S149" i="1"/>
  <c r="BH144" i="1"/>
  <c r="BK144" i="1"/>
  <c r="BN144" i="1"/>
  <c r="K108" i="1"/>
  <c r="Q108" i="1"/>
  <c r="BG71" i="1"/>
  <c r="M71" i="1"/>
  <c r="Q156" i="1"/>
  <c r="Q144" i="1"/>
  <c r="F102" i="1"/>
  <c r="M144" i="1"/>
  <c r="P144" i="1"/>
  <c r="N144" i="1"/>
  <c r="P108" i="1"/>
  <c r="BN156" i="1"/>
  <c r="BF156" i="1"/>
  <c r="R155" i="1"/>
  <c r="F41" i="1"/>
  <c r="F35" i="1"/>
  <c r="F31" i="1"/>
  <c r="F27" i="1"/>
  <c r="F25" i="1"/>
  <c r="F23" i="1"/>
  <c r="F21" i="1"/>
  <c r="L108" i="1"/>
  <c r="F108" i="1"/>
  <c r="C165" i="1"/>
  <c r="N71" i="1"/>
  <c r="S144" i="1"/>
  <c r="H144" i="1"/>
  <c r="BI71" i="1"/>
  <c r="BF71" i="1"/>
  <c r="BQ156" i="1"/>
  <c r="BI156" i="1"/>
  <c r="O108" i="1"/>
  <c r="J156" i="1"/>
  <c r="F36" i="1"/>
  <c r="F32" i="1"/>
  <c r="H108" i="1"/>
  <c r="BH71" i="1"/>
  <c r="BP156" i="1"/>
  <c r="BH156" i="1"/>
  <c r="BO156" i="1"/>
  <c r="BG156" i="1"/>
  <c r="C167" i="1"/>
  <c r="O144" i="1"/>
  <c r="BL132" i="1"/>
  <c r="BK132" i="1"/>
  <c r="BN132" i="1"/>
  <c r="BF132" i="1"/>
  <c r="BQ132" i="1"/>
  <c r="BI132" i="1"/>
  <c r="F101" i="1"/>
  <c r="F106" i="1"/>
  <c r="D165" i="1"/>
  <c r="D180" i="1"/>
  <c r="F34" i="1"/>
  <c r="P155" i="1"/>
  <c r="P149" i="1"/>
  <c r="S155" i="1"/>
  <c r="F37" i="1"/>
  <c r="F33" i="1"/>
  <c r="F28" i="1"/>
  <c r="F26" i="1"/>
  <c r="F24" i="1"/>
  <c r="F22" i="1"/>
  <c r="F20" i="1"/>
  <c r="F38" i="1"/>
  <c r="BL71" i="1"/>
  <c r="BK71" i="1"/>
  <c r="Q155" i="1"/>
  <c r="Q149" i="1"/>
  <c r="R149" i="1"/>
  <c r="H156" i="1"/>
  <c r="H71" i="1"/>
  <c r="K156" i="1"/>
  <c r="K71" i="1"/>
  <c r="E150" i="1"/>
  <c r="E126" i="1"/>
  <c r="F51" i="1"/>
  <c r="Q42" i="1"/>
  <c r="D150" i="1"/>
  <c r="D126" i="1"/>
  <c r="D154" i="1"/>
  <c r="D130" i="1"/>
  <c r="D44" i="1"/>
  <c r="D97" i="1"/>
  <c r="D8" i="1"/>
  <c r="D96" i="1"/>
  <c r="D7" i="1"/>
  <c r="E154" i="1"/>
  <c r="E130" i="1"/>
  <c r="F55" i="1"/>
  <c r="F77" i="1"/>
  <c r="E44" i="1"/>
  <c r="F79" i="1"/>
  <c r="F81" i="1"/>
  <c r="F83" i="1"/>
  <c r="F5" i="1"/>
  <c r="E5" i="1"/>
  <c r="F88" i="1"/>
  <c r="E97" i="1"/>
  <c r="E96" i="1"/>
  <c r="F92" i="1"/>
  <c r="F100" i="1"/>
  <c r="C151" i="1"/>
  <c r="C127" i="1"/>
  <c r="C155" i="1"/>
  <c r="C131" i="1"/>
  <c r="F109" i="1"/>
  <c r="F6" i="1"/>
  <c r="E6" i="1"/>
  <c r="C136" i="1"/>
  <c r="C121" i="1"/>
  <c r="C120" i="1"/>
  <c r="C140" i="1"/>
  <c r="D137" i="1"/>
  <c r="D141" i="1"/>
  <c r="F103" i="1"/>
  <c r="F107" i="1"/>
  <c r="E138" i="1"/>
  <c r="F114" i="1"/>
  <c r="E142" i="1"/>
  <c r="F118" i="1"/>
  <c r="C166" i="1"/>
  <c r="D168" i="1"/>
  <c r="F162" i="1"/>
  <c r="E166" i="1"/>
  <c r="F172" i="1"/>
  <c r="F176" i="1"/>
  <c r="BG144" i="1"/>
  <c r="BQ144" i="1"/>
  <c r="F43" i="1"/>
  <c r="E42" i="1"/>
  <c r="R42" i="1"/>
  <c r="S42" i="1"/>
  <c r="D151" i="1"/>
  <c r="D127" i="1"/>
  <c r="D155" i="1"/>
  <c r="D131" i="1"/>
  <c r="E155" i="1"/>
  <c r="E131" i="1"/>
  <c r="F56" i="1"/>
  <c r="F89" i="1"/>
  <c r="F93" i="1"/>
  <c r="C148" i="1"/>
  <c r="C124" i="1"/>
  <c r="C59" i="1"/>
  <c r="C70" i="1"/>
  <c r="C58" i="1"/>
  <c r="C152" i="1"/>
  <c r="C128" i="1"/>
  <c r="C67" i="1"/>
  <c r="C85" i="1"/>
  <c r="C84" i="1"/>
  <c r="C4" i="1"/>
  <c r="C137" i="1"/>
  <c r="C141" i="1"/>
  <c r="D138" i="1"/>
  <c r="D142" i="1"/>
  <c r="R107" i="1"/>
  <c r="R105" i="1"/>
  <c r="R103" i="1"/>
  <c r="R109" i="1"/>
  <c r="R6" i="1"/>
  <c r="R108" i="1"/>
  <c r="R106" i="1"/>
  <c r="R104" i="1"/>
  <c r="R102" i="1"/>
  <c r="R101" i="1"/>
  <c r="R100" i="1"/>
  <c r="E139" i="1"/>
  <c r="F115" i="1"/>
  <c r="E143" i="1"/>
  <c r="F119" i="1"/>
  <c r="S107" i="1"/>
  <c r="S105" i="1"/>
  <c r="S103" i="1"/>
  <c r="S109" i="1"/>
  <c r="S6" i="1"/>
  <c r="S108" i="1"/>
  <c r="S106" i="1"/>
  <c r="S104" i="1"/>
  <c r="S102" i="1"/>
  <c r="S101" i="1"/>
  <c r="S100" i="1"/>
  <c r="F163" i="1"/>
  <c r="E167" i="1"/>
  <c r="F173" i="1"/>
  <c r="F177" i="1"/>
  <c r="BJ144" i="1"/>
  <c r="BP144" i="1"/>
  <c r="BF144" i="1"/>
  <c r="BM144" i="1"/>
  <c r="BN71" i="1"/>
  <c r="BJ132" i="1"/>
  <c r="P156" i="1"/>
  <c r="P71" i="1"/>
  <c r="BQ71" i="1"/>
  <c r="BM132" i="1"/>
  <c r="S156" i="1"/>
  <c r="S71" i="1"/>
  <c r="BP71" i="1"/>
  <c r="BL156" i="1"/>
  <c r="BO71" i="1"/>
  <c r="BK156" i="1"/>
  <c r="E151" i="1"/>
  <c r="E127" i="1"/>
  <c r="F52" i="1"/>
  <c r="D42" i="1"/>
  <c r="E148" i="1"/>
  <c r="E124" i="1"/>
  <c r="F49" i="1"/>
  <c r="E59" i="1"/>
  <c r="E69" i="1"/>
  <c r="E58" i="1"/>
  <c r="D148" i="1"/>
  <c r="D124" i="1"/>
  <c r="D59" i="1"/>
  <c r="D69" i="1"/>
  <c r="D58" i="1"/>
  <c r="D152" i="1"/>
  <c r="D128" i="1"/>
  <c r="D85" i="1"/>
  <c r="D84" i="1"/>
  <c r="D4" i="1"/>
  <c r="E152" i="1"/>
  <c r="E128" i="1"/>
  <c r="F53" i="1"/>
  <c r="F76" i="1"/>
  <c r="E85" i="1"/>
  <c r="E84" i="1"/>
  <c r="F78" i="1"/>
  <c r="F80" i="1"/>
  <c r="F82" i="1"/>
  <c r="F90" i="1"/>
  <c r="F94" i="1"/>
  <c r="C149" i="1"/>
  <c r="C125" i="1"/>
  <c r="C153" i="1"/>
  <c r="C129" i="1"/>
  <c r="C138" i="1"/>
  <c r="C142" i="1"/>
  <c r="D139" i="1"/>
  <c r="D143" i="1"/>
  <c r="F105" i="1"/>
  <c r="E136" i="1"/>
  <c r="E121" i="1"/>
  <c r="F112" i="1"/>
  <c r="E120" i="1"/>
  <c r="E140" i="1"/>
  <c r="F116" i="1"/>
  <c r="C168" i="1"/>
  <c r="D166" i="1"/>
  <c r="F160" i="1"/>
  <c r="F164" i="1"/>
  <c r="E168" i="1"/>
  <c r="F174" i="1"/>
  <c r="F178" i="1"/>
  <c r="BL144" i="1"/>
  <c r="BO144" i="1"/>
  <c r="BI144" i="1"/>
  <c r="BJ71" i="1"/>
  <c r="BJ156" i="1"/>
  <c r="L156" i="1"/>
  <c r="L71" i="1"/>
  <c r="BM71" i="1"/>
  <c r="BM156" i="1"/>
  <c r="O156" i="1"/>
  <c r="O71" i="1"/>
  <c r="BP132" i="1"/>
  <c r="BH132" i="1"/>
  <c r="BO132" i="1"/>
  <c r="BG132" i="1"/>
  <c r="E149" i="1"/>
  <c r="E125" i="1"/>
  <c r="F50" i="1"/>
  <c r="P42" i="1"/>
  <c r="D149" i="1"/>
  <c r="D125" i="1"/>
  <c r="D153" i="1"/>
  <c r="D129" i="1"/>
  <c r="E153" i="1"/>
  <c r="E129" i="1"/>
  <c r="F54" i="1"/>
  <c r="F91" i="1"/>
  <c r="F95" i="1"/>
  <c r="C42" i="1"/>
  <c r="C150" i="1"/>
  <c r="C126" i="1"/>
  <c r="C154" i="1"/>
  <c r="C130" i="1"/>
  <c r="C44" i="1"/>
  <c r="C97" i="1"/>
  <c r="C8" i="1"/>
  <c r="C96" i="1"/>
  <c r="C7" i="1"/>
  <c r="C139" i="1"/>
  <c r="C143" i="1"/>
  <c r="D136" i="1"/>
  <c r="D121" i="1"/>
  <c r="D120" i="1"/>
  <c r="D140" i="1"/>
  <c r="E137" i="1"/>
  <c r="F113" i="1"/>
  <c r="E141" i="1"/>
  <c r="F117" i="1"/>
  <c r="C180" i="1"/>
  <c r="D167" i="1"/>
  <c r="F161" i="1"/>
  <c r="E165" i="1"/>
  <c r="F165" i="1"/>
  <c r="F171" i="1"/>
  <c r="E180" i="1"/>
  <c r="F175" i="1"/>
  <c r="F179" i="1"/>
  <c r="C64" i="1"/>
  <c r="C69" i="1"/>
  <c r="D67" i="1"/>
  <c r="C68" i="1"/>
  <c r="C65" i="1"/>
  <c r="F168" i="1"/>
  <c r="F137" i="1"/>
  <c r="F151" i="1"/>
  <c r="F130" i="1"/>
  <c r="D68" i="1"/>
  <c r="D64" i="1"/>
  <c r="F127" i="1"/>
  <c r="F44" i="1"/>
  <c r="C63" i="1"/>
  <c r="F141" i="1"/>
  <c r="F125" i="1"/>
  <c r="D63" i="1"/>
  <c r="F69" i="1"/>
  <c r="F149" i="1"/>
  <c r="E67" i="1"/>
  <c r="F67" i="1"/>
  <c r="E63" i="1"/>
  <c r="F129" i="1"/>
  <c r="D144" i="1"/>
  <c r="E64" i="1"/>
  <c r="F131" i="1"/>
  <c r="F180" i="1"/>
  <c r="E68" i="1"/>
  <c r="F155" i="1"/>
  <c r="F154" i="1"/>
  <c r="F140" i="1"/>
  <c r="F136" i="1"/>
  <c r="F143" i="1"/>
  <c r="D66" i="1"/>
  <c r="F142" i="1"/>
  <c r="C144" i="1"/>
  <c r="C66" i="1"/>
  <c r="D65" i="1"/>
  <c r="E65" i="1"/>
  <c r="F153" i="1"/>
  <c r="E144" i="1"/>
  <c r="F120" i="1"/>
  <c r="F84" i="1"/>
  <c r="F4" i="1"/>
  <c r="E4" i="1"/>
  <c r="D156" i="1"/>
  <c r="D132" i="1"/>
  <c r="D71" i="1"/>
  <c r="E66" i="1"/>
  <c r="E70" i="1"/>
  <c r="D70" i="1"/>
  <c r="F42" i="1"/>
  <c r="C145" i="1"/>
  <c r="C9" i="1"/>
  <c r="C10" i="1"/>
  <c r="F96" i="1"/>
  <c r="F7" i="1"/>
  <c r="E7" i="1"/>
  <c r="D145" i="1"/>
  <c r="D9" i="1"/>
  <c r="D10" i="1"/>
  <c r="F85" i="1"/>
  <c r="F128" i="1"/>
  <c r="D157" i="1"/>
  <c r="D133" i="1"/>
  <c r="D11" i="1"/>
  <c r="D72" i="1"/>
  <c r="D12" i="1"/>
  <c r="E156" i="1"/>
  <c r="E132" i="1"/>
  <c r="F58" i="1"/>
  <c r="E71" i="1"/>
  <c r="F71" i="1"/>
  <c r="F124" i="1"/>
  <c r="F139" i="1"/>
  <c r="C156" i="1"/>
  <c r="C132" i="1"/>
  <c r="C71" i="1"/>
  <c r="F138" i="1"/>
  <c r="F97" i="1"/>
  <c r="F8" i="1"/>
  <c r="E8" i="1"/>
  <c r="F126" i="1"/>
  <c r="E145" i="1"/>
  <c r="F121" i="1"/>
  <c r="F10" i="1"/>
  <c r="E10" i="1"/>
  <c r="F152" i="1"/>
  <c r="E157" i="1"/>
  <c r="E133" i="1"/>
  <c r="F59" i="1"/>
  <c r="F12" i="1"/>
  <c r="E72" i="1"/>
  <c r="E12" i="1"/>
  <c r="F148" i="1"/>
  <c r="F167" i="1"/>
  <c r="C157" i="1"/>
  <c r="C133" i="1"/>
  <c r="C11" i="1"/>
  <c r="C72" i="1"/>
  <c r="C12" i="1"/>
  <c r="F166" i="1"/>
  <c r="F150" i="1"/>
  <c r="F63" i="1"/>
  <c r="F64" i="1"/>
  <c r="F157" i="1"/>
  <c r="F156" i="1"/>
  <c r="F66" i="1"/>
  <c r="F68" i="1"/>
  <c r="F144" i="1"/>
  <c r="F65" i="1"/>
  <c r="F72" i="1"/>
  <c r="F145" i="1"/>
  <c r="F9" i="1"/>
  <c r="E9" i="1"/>
  <c r="F132" i="1"/>
  <c r="F70" i="1"/>
  <c r="F133" i="1"/>
  <c r="F11" i="1"/>
  <c r="E11" i="1"/>
  <c r="AC49" i="9"/>
  <c r="AB49" i="9"/>
  <c r="V49" i="9"/>
  <c r="R49" i="9"/>
  <c r="Q49" i="9"/>
  <c r="P49" i="9"/>
  <c r="N49" i="9"/>
  <c r="M49" i="9"/>
  <c r="L49" i="9"/>
  <c r="K49" i="9"/>
  <c r="J49" i="9"/>
  <c r="O49" i="9"/>
  <c r="F68" i="14"/>
  <c r="E68" i="14"/>
  <c r="D68" i="14"/>
  <c r="F67" i="14"/>
  <c r="E67" i="14"/>
  <c r="D67" i="14"/>
  <c r="G67" i="14"/>
  <c r="F66" i="14"/>
  <c r="E66" i="14"/>
  <c r="D66" i="14"/>
  <c r="D65" i="14"/>
  <c r="F65" i="14"/>
  <c r="E65" i="14"/>
  <c r="D64" i="14"/>
  <c r="F64" i="14"/>
  <c r="I64" i="14"/>
  <c r="E64" i="14"/>
  <c r="E63" i="14"/>
  <c r="H63" i="14"/>
  <c r="F63" i="14"/>
  <c r="D63" i="14"/>
  <c r="E62" i="14"/>
  <c r="F62" i="14"/>
  <c r="D62" i="14"/>
  <c r="G62" i="14"/>
  <c r="F61" i="14"/>
  <c r="E61" i="14"/>
  <c r="D61" i="14"/>
  <c r="E60" i="14"/>
  <c r="D60" i="14"/>
  <c r="F60" i="14"/>
  <c r="D59" i="14"/>
  <c r="G59" i="14"/>
  <c r="F59" i="14"/>
  <c r="I59" i="14"/>
  <c r="E59" i="14"/>
  <c r="H59" i="14"/>
  <c r="E58" i="14"/>
  <c r="H58" i="14"/>
  <c r="D58" i="14"/>
  <c r="G58" i="14"/>
  <c r="F58" i="14"/>
  <c r="I58" i="14"/>
  <c r="F57" i="14"/>
  <c r="I57" i="14"/>
  <c r="D57" i="14"/>
  <c r="G57" i="14"/>
  <c r="E57" i="14"/>
  <c r="H57" i="14"/>
  <c r="F56" i="14"/>
  <c r="I56" i="14"/>
  <c r="E56" i="14"/>
  <c r="H56" i="14"/>
  <c r="D56" i="14"/>
  <c r="G56" i="14"/>
  <c r="F55" i="14"/>
  <c r="I55" i="14"/>
  <c r="D55" i="14"/>
  <c r="G55" i="14"/>
  <c r="E55" i="14"/>
  <c r="H55" i="14"/>
  <c r="F54" i="14"/>
  <c r="I54" i="14"/>
  <c r="E54" i="14"/>
  <c r="D54" i="14"/>
  <c r="G54" i="14"/>
  <c r="F53" i="14"/>
  <c r="I53" i="14"/>
  <c r="E53" i="14"/>
  <c r="H53" i="14"/>
  <c r="D53" i="14"/>
  <c r="G53" i="14"/>
  <c r="F52" i="14"/>
  <c r="I52" i="14"/>
  <c r="E52" i="14"/>
  <c r="H52" i="14"/>
  <c r="D52" i="14"/>
  <c r="G52" i="14"/>
  <c r="F51" i="14"/>
  <c r="I51" i="14"/>
  <c r="E51" i="14"/>
  <c r="H51" i="14"/>
  <c r="D51" i="14"/>
  <c r="G51" i="14"/>
  <c r="F50" i="14"/>
  <c r="I50" i="14"/>
  <c r="E50" i="14"/>
  <c r="H50" i="14"/>
  <c r="D50" i="14"/>
  <c r="G50" i="14"/>
  <c r="F49" i="14"/>
  <c r="I49" i="14"/>
  <c r="E49" i="14"/>
  <c r="H49" i="14"/>
  <c r="D49" i="14"/>
  <c r="G49" i="14"/>
  <c r="F48" i="14"/>
  <c r="E48" i="14"/>
  <c r="H48" i="14"/>
  <c r="D48" i="14"/>
  <c r="G48" i="14"/>
  <c r="F47" i="14"/>
  <c r="I47" i="14"/>
  <c r="E47" i="14"/>
  <c r="H47" i="14"/>
  <c r="D47" i="14"/>
  <c r="G47" i="14"/>
  <c r="F46" i="14"/>
  <c r="I46" i="14"/>
  <c r="E46" i="14"/>
  <c r="H46" i="14"/>
  <c r="D46" i="14"/>
  <c r="G46" i="14"/>
  <c r="F45" i="14"/>
  <c r="I45" i="14"/>
  <c r="E45" i="14"/>
  <c r="H45" i="14"/>
  <c r="D45" i="14"/>
  <c r="G45" i="14"/>
  <c r="F44" i="14"/>
  <c r="I44" i="14"/>
  <c r="E44" i="14"/>
  <c r="H44" i="14"/>
  <c r="D44" i="14"/>
  <c r="G44" i="14"/>
  <c r="F43" i="14"/>
  <c r="I43" i="14"/>
  <c r="E43" i="14"/>
  <c r="H43" i="14"/>
  <c r="D43" i="14"/>
  <c r="G43" i="14"/>
  <c r="F42" i="14"/>
  <c r="I42" i="14"/>
  <c r="E42" i="14"/>
  <c r="H42" i="14"/>
  <c r="D42" i="14"/>
  <c r="G42" i="14"/>
  <c r="F41" i="14"/>
  <c r="I41" i="14"/>
  <c r="E41" i="14"/>
  <c r="H41" i="14"/>
  <c r="D41" i="14"/>
  <c r="G41" i="14"/>
  <c r="F40" i="14"/>
  <c r="I40" i="14"/>
  <c r="E40" i="14"/>
  <c r="H40" i="14"/>
  <c r="D40" i="14"/>
  <c r="G40" i="14"/>
  <c r="F39" i="14"/>
  <c r="I39" i="14"/>
  <c r="E39" i="14"/>
  <c r="H39" i="14"/>
  <c r="D39" i="14"/>
  <c r="G39" i="14"/>
  <c r="F38" i="14"/>
  <c r="I38" i="14"/>
  <c r="E38" i="14"/>
  <c r="H38" i="14"/>
  <c r="D38" i="14"/>
  <c r="G38" i="14"/>
  <c r="F37" i="14"/>
  <c r="I37" i="14"/>
  <c r="E37" i="14"/>
  <c r="H37" i="14"/>
  <c r="D37" i="14"/>
  <c r="G37" i="14"/>
  <c r="F36" i="14"/>
  <c r="I36" i="14"/>
  <c r="E36" i="14"/>
  <c r="H36" i="14"/>
  <c r="D36" i="14"/>
  <c r="G36" i="14"/>
  <c r="F35" i="14"/>
  <c r="I35" i="14"/>
  <c r="E35" i="14"/>
  <c r="H35" i="14"/>
  <c r="D35" i="14"/>
  <c r="G35" i="14"/>
  <c r="F34" i="14"/>
  <c r="I34" i="14"/>
  <c r="E34" i="14"/>
  <c r="H34" i="14"/>
  <c r="D34" i="14"/>
  <c r="G34" i="14"/>
  <c r="F33" i="14"/>
  <c r="I33" i="14"/>
  <c r="E33" i="14"/>
  <c r="H33" i="14"/>
  <c r="D33" i="14"/>
  <c r="G33" i="14"/>
  <c r="F32" i="14"/>
  <c r="I32" i="14"/>
  <c r="E32" i="14"/>
  <c r="H32" i="14"/>
  <c r="D32" i="14"/>
  <c r="G32" i="14"/>
  <c r="F31" i="14"/>
  <c r="I31" i="14"/>
  <c r="E31" i="14"/>
  <c r="H31" i="14"/>
  <c r="D31" i="14"/>
  <c r="G31" i="14"/>
  <c r="F30" i="14"/>
  <c r="I30" i="14"/>
  <c r="E30" i="14"/>
  <c r="H30" i="14"/>
  <c r="D30" i="14"/>
  <c r="G30" i="14"/>
  <c r="F29" i="14"/>
  <c r="I29" i="14"/>
  <c r="E29" i="14"/>
  <c r="H29" i="14"/>
  <c r="D29" i="14"/>
  <c r="G29" i="14"/>
  <c r="F28" i="14"/>
  <c r="I28" i="14"/>
  <c r="E28" i="14"/>
  <c r="H28" i="14"/>
  <c r="D28" i="14"/>
  <c r="G28" i="14"/>
  <c r="F27" i="14"/>
  <c r="I27" i="14"/>
  <c r="E27" i="14"/>
  <c r="H27" i="14"/>
  <c r="D27" i="14"/>
  <c r="G27" i="14"/>
  <c r="F26" i="14"/>
  <c r="I26" i="14"/>
  <c r="E26" i="14"/>
  <c r="H26" i="14"/>
  <c r="D26" i="14"/>
  <c r="G26" i="14"/>
  <c r="F25" i="14"/>
  <c r="I25" i="14"/>
  <c r="E25" i="14"/>
  <c r="H25" i="14"/>
  <c r="D25" i="14"/>
  <c r="G25" i="14"/>
  <c r="F24" i="14"/>
  <c r="I24" i="14"/>
  <c r="E24" i="14"/>
  <c r="H24" i="14"/>
  <c r="D24" i="14"/>
  <c r="G24" i="14"/>
  <c r="F23" i="14"/>
  <c r="I23" i="14"/>
  <c r="E23" i="14"/>
  <c r="H23" i="14"/>
  <c r="D23" i="14"/>
  <c r="G23" i="14"/>
  <c r="F22" i="14"/>
  <c r="I22" i="14"/>
  <c r="E22" i="14"/>
  <c r="H22" i="14"/>
  <c r="D22" i="14"/>
  <c r="G22" i="14"/>
  <c r="F21" i="14"/>
  <c r="I21" i="14"/>
  <c r="E21" i="14"/>
  <c r="H21" i="14"/>
  <c r="D21" i="14"/>
  <c r="G21" i="14"/>
  <c r="F20" i="14"/>
  <c r="I20" i="14"/>
  <c r="E20" i="14"/>
  <c r="H20" i="14"/>
  <c r="D20" i="14"/>
  <c r="G20" i="14"/>
  <c r="F19" i="14"/>
  <c r="I19" i="14"/>
  <c r="E19" i="14"/>
  <c r="H19" i="14"/>
  <c r="D19" i="14"/>
  <c r="G19" i="14"/>
  <c r="F18" i="14"/>
  <c r="I18" i="14"/>
  <c r="E18" i="14"/>
  <c r="H18" i="14"/>
  <c r="D18" i="14"/>
  <c r="G18" i="14"/>
  <c r="F17" i="14"/>
  <c r="I17" i="14"/>
  <c r="E17" i="14"/>
  <c r="H17" i="14"/>
  <c r="D17" i="14"/>
  <c r="G17" i="14"/>
  <c r="F16" i="14"/>
  <c r="I16" i="14"/>
  <c r="E16" i="14"/>
  <c r="H16" i="14"/>
  <c r="D16" i="14"/>
  <c r="G16" i="14"/>
  <c r="F15" i="14"/>
  <c r="I15" i="14"/>
  <c r="E15" i="14"/>
  <c r="H15" i="14"/>
  <c r="D15" i="14"/>
  <c r="G15" i="14"/>
  <c r="F14" i="14"/>
  <c r="I14" i="14"/>
  <c r="E14" i="14"/>
  <c r="H14" i="14"/>
  <c r="D14" i="14"/>
  <c r="G14" i="14"/>
  <c r="F13" i="14"/>
  <c r="I13" i="14"/>
  <c r="E13" i="14"/>
  <c r="H13" i="14"/>
  <c r="D13" i="14"/>
  <c r="G13" i="14"/>
  <c r="F12" i="14"/>
  <c r="I12" i="14"/>
  <c r="E12" i="14"/>
  <c r="H12" i="14"/>
  <c r="D12" i="14"/>
  <c r="G12" i="14"/>
  <c r="F11" i="14"/>
  <c r="I11" i="14"/>
  <c r="E11" i="14"/>
  <c r="H11" i="14"/>
  <c r="D11" i="14"/>
  <c r="G11" i="14"/>
  <c r="F10" i="14"/>
  <c r="I10" i="14"/>
  <c r="E10" i="14"/>
  <c r="H10" i="14"/>
  <c r="D10" i="14"/>
  <c r="G10" i="14"/>
  <c r="F9" i="14"/>
  <c r="I9" i="14"/>
  <c r="E9" i="14"/>
  <c r="H9" i="14"/>
  <c r="D9" i="14"/>
  <c r="G9" i="14"/>
  <c r="F8" i="14"/>
  <c r="I8" i="14"/>
  <c r="E8" i="14"/>
  <c r="H8" i="14"/>
  <c r="D8" i="14"/>
  <c r="G8" i="14"/>
  <c r="F7" i="14"/>
  <c r="I7" i="14"/>
  <c r="E7" i="14"/>
  <c r="H7" i="14"/>
  <c r="D7" i="14"/>
  <c r="G7" i="14"/>
  <c r="F6" i="14"/>
  <c r="I6" i="14"/>
  <c r="E6" i="14"/>
  <c r="H6" i="14"/>
  <c r="D6" i="14"/>
  <c r="G6" i="14"/>
  <c r="C4" i="14"/>
  <c r="H60" i="14"/>
  <c r="H61" i="14"/>
  <c r="G64" i="14"/>
  <c r="H65" i="14"/>
  <c r="H66" i="14"/>
  <c r="I67" i="14"/>
  <c r="I61" i="14"/>
  <c r="I63" i="14"/>
  <c r="H64" i="14"/>
  <c r="I65" i="14"/>
  <c r="I66" i="14"/>
  <c r="H67" i="14"/>
  <c r="G61" i="14"/>
  <c r="G66" i="14"/>
  <c r="G60" i="14"/>
  <c r="G63" i="14"/>
  <c r="G65" i="14"/>
  <c r="I62" i="14"/>
  <c r="H62" i="14"/>
  <c r="D4" i="14"/>
  <c r="G4" i="14"/>
  <c r="I60" i="14"/>
  <c r="I48" i="14"/>
  <c r="F4" i="14"/>
  <c r="I4" i="14"/>
  <c r="H54" i="14"/>
  <c r="E4" i="14"/>
  <c r="H4" i="14"/>
  <c r="G75" i="14"/>
  <c r="H75" i="14"/>
  <c r="I75" i="14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U41" i="2"/>
  <c r="S43" i="2"/>
  <c r="R43" i="2"/>
  <c r="Q43" i="2"/>
  <c r="P43" i="2"/>
  <c r="O43" i="2"/>
  <c r="N43" i="2"/>
  <c r="M43" i="2"/>
  <c r="L43" i="2"/>
  <c r="K43" i="2"/>
  <c r="J43" i="2"/>
  <c r="I43" i="2"/>
  <c r="H43" i="2"/>
  <c r="O41" i="2"/>
  <c r="P41" i="2"/>
  <c r="L41" i="2"/>
  <c r="S41" i="2"/>
  <c r="K41" i="2"/>
  <c r="H41" i="2"/>
  <c r="R41" i="2"/>
  <c r="Q41" i="2"/>
  <c r="N41" i="2"/>
  <c r="M41" i="2"/>
  <c r="J41" i="2"/>
  <c r="I41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Z165" i="2"/>
  <c r="BA165" i="2"/>
  <c r="BB165" i="2"/>
  <c r="BC165" i="2"/>
  <c r="BD165" i="2"/>
  <c r="AZ166" i="2"/>
  <c r="BA166" i="2"/>
  <c r="BB166" i="2"/>
  <c r="BC166" i="2"/>
  <c r="BD166" i="2"/>
  <c r="AZ167" i="2"/>
  <c r="BA167" i="2"/>
  <c r="BB167" i="2"/>
  <c r="BC167" i="2"/>
  <c r="BD167" i="2"/>
  <c r="AZ168" i="2"/>
  <c r="BA168" i="2"/>
  <c r="BB168" i="2"/>
  <c r="BC168" i="2"/>
  <c r="BD168" i="2"/>
  <c r="AY168" i="2"/>
  <c r="AY167" i="2"/>
  <c r="AY166" i="2"/>
  <c r="AY165" i="2"/>
  <c r="I165" i="2"/>
  <c r="Q165" i="2"/>
  <c r="K165" i="2"/>
  <c r="O165" i="2"/>
  <c r="S165" i="2"/>
  <c r="M165" i="2"/>
  <c r="H165" i="2"/>
  <c r="L165" i="2"/>
  <c r="P165" i="2"/>
  <c r="I166" i="2"/>
  <c r="M166" i="2"/>
  <c r="Q166" i="2"/>
  <c r="J167" i="2"/>
  <c r="N167" i="2"/>
  <c r="R167" i="2"/>
  <c r="K168" i="2"/>
  <c r="O168" i="2"/>
  <c r="S168" i="2"/>
  <c r="J166" i="2"/>
  <c r="N166" i="2"/>
  <c r="R166" i="2"/>
  <c r="K167" i="2"/>
  <c r="O167" i="2"/>
  <c r="S167" i="2"/>
  <c r="H168" i="2"/>
  <c r="L168" i="2"/>
  <c r="P168" i="2"/>
  <c r="J165" i="2"/>
  <c r="N165" i="2"/>
  <c r="R165" i="2"/>
  <c r="K166" i="2"/>
  <c r="O166" i="2"/>
  <c r="S166" i="2"/>
  <c r="H167" i="2"/>
  <c r="L167" i="2"/>
  <c r="P167" i="2"/>
  <c r="I168" i="2"/>
  <c r="M168" i="2"/>
  <c r="Q168" i="2"/>
  <c r="H166" i="2"/>
  <c r="L166" i="2"/>
  <c r="P166" i="2"/>
  <c r="I167" i="2"/>
  <c r="M167" i="2"/>
  <c r="Q167" i="2"/>
  <c r="J168" i="2"/>
  <c r="N168" i="2"/>
  <c r="R168" i="2"/>
  <c r="B2" i="2"/>
  <c r="P110" i="2"/>
  <c r="L110" i="2"/>
  <c r="H110" i="2"/>
  <c r="E102" i="2"/>
  <c r="D101" i="2"/>
  <c r="C100" i="2"/>
  <c r="O110" i="2"/>
  <c r="K110" i="2"/>
  <c r="E104" i="2"/>
  <c r="C101" i="2"/>
  <c r="I110" i="2"/>
  <c r="C109" i="2"/>
  <c r="S110" i="2"/>
  <c r="E109" i="2"/>
  <c r="E107" i="2"/>
  <c r="E106" i="2"/>
  <c r="E105" i="2"/>
  <c r="E103" i="2"/>
  <c r="D102" i="2"/>
  <c r="M110" i="2"/>
  <c r="C105" i="2"/>
  <c r="C104" i="2"/>
  <c r="C103" i="2"/>
  <c r="D100" i="2"/>
  <c r="R110" i="2"/>
  <c r="N110" i="2"/>
  <c r="J110" i="2"/>
  <c r="D109" i="2"/>
  <c r="D107" i="2"/>
  <c r="D106" i="2"/>
  <c r="D105" i="2"/>
  <c r="D104" i="2"/>
  <c r="D103" i="2"/>
  <c r="C102" i="2"/>
  <c r="E100" i="2"/>
  <c r="Q110" i="2"/>
  <c r="C107" i="2"/>
  <c r="C106" i="2"/>
  <c r="E101" i="2"/>
  <c r="C45" i="2"/>
  <c r="D45" i="2"/>
  <c r="E45" i="2"/>
  <c r="D164" i="2"/>
  <c r="C163" i="2"/>
  <c r="E161" i="2"/>
  <c r="D160" i="2"/>
  <c r="C164" i="2"/>
  <c r="E162" i="2"/>
  <c r="D161" i="2"/>
  <c r="C160" i="2"/>
  <c r="E163" i="2"/>
  <c r="D162" i="2"/>
  <c r="C161" i="2"/>
  <c r="E164" i="2"/>
  <c r="D163" i="2"/>
  <c r="C162" i="2"/>
  <c r="E160" i="2"/>
  <c r="F106" i="2"/>
  <c r="F100" i="2"/>
  <c r="D166" i="2"/>
  <c r="C167" i="2"/>
  <c r="F41" i="2"/>
  <c r="C166" i="2"/>
  <c r="F162" i="2"/>
  <c r="E166" i="2"/>
  <c r="D167" i="2"/>
  <c r="F163" i="2"/>
  <c r="E167" i="2"/>
  <c r="C168" i="2"/>
  <c r="D168" i="2"/>
  <c r="F107" i="2"/>
  <c r="F102" i="2"/>
  <c r="F164" i="2"/>
  <c r="E168" i="2"/>
  <c r="F168" i="2"/>
  <c r="F45" i="2"/>
  <c r="F103" i="2"/>
  <c r="F109" i="2"/>
  <c r="F160" i="2"/>
  <c r="C165" i="2"/>
  <c r="D165" i="2"/>
  <c r="F161" i="2"/>
  <c r="E165" i="2"/>
  <c r="F43" i="2"/>
  <c r="F101" i="2"/>
  <c r="R101" i="2"/>
  <c r="R107" i="2"/>
  <c r="R106" i="2"/>
  <c r="R105" i="2"/>
  <c r="R104" i="2"/>
  <c r="R102" i="2"/>
  <c r="R103" i="2"/>
  <c r="R100" i="2"/>
  <c r="R109" i="2"/>
  <c r="F105" i="2"/>
  <c r="S107" i="2"/>
  <c r="S106" i="2"/>
  <c r="S105" i="2"/>
  <c r="S104" i="2"/>
  <c r="S103" i="2"/>
  <c r="S102" i="2"/>
  <c r="S109" i="2"/>
  <c r="S100" i="2"/>
  <c r="S101" i="2"/>
  <c r="F104" i="2"/>
  <c r="V84" i="2"/>
  <c r="U120" i="2"/>
  <c r="F165" i="2"/>
  <c r="F166" i="2"/>
  <c r="F167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Z44" i="2"/>
  <c r="BA44" i="2"/>
  <c r="BB44" i="2"/>
  <c r="BC44" i="2"/>
  <c r="BD44" i="2"/>
  <c r="AY44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D72" i="2"/>
  <c r="Y179" i="2"/>
  <c r="V179" i="2"/>
  <c r="U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X179" i="2"/>
  <c r="W179" i="2"/>
  <c r="X120" i="2"/>
  <c r="W120" i="2"/>
  <c r="V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U96" i="2"/>
  <c r="U144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AJ84" i="2"/>
  <c r="U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BD58" i="2"/>
  <c r="AU58" i="2"/>
  <c r="AV58" i="2"/>
  <c r="AW58" i="2"/>
  <c r="AX58" i="2"/>
  <c r="AY58" i="2"/>
  <c r="AZ58" i="2"/>
  <c r="BA58" i="2"/>
  <c r="BB58" i="2"/>
  <c r="BC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V58" i="2"/>
  <c r="W58" i="2"/>
  <c r="X58" i="2"/>
  <c r="Y58" i="2"/>
  <c r="Z58" i="2"/>
  <c r="AA58" i="2"/>
  <c r="AB58" i="2"/>
  <c r="AC58" i="2"/>
  <c r="AD58" i="2"/>
  <c r="AE58" i="2"/>
  <c r="AF58" i="2"/>
  <c r="AG58" i="2"/>
  <c r="U58" i="2"/>
  <c r="S6" i="2"/>
  <c r="R6" i="2"/>
  <c r="R108" i="2"/>
  <c r="D108" i="2"/>
  <c r="S108" i="2"/>
  <c r="AC156" i="2"/>
  <c r="AC132" i="2"/>
  <c r="AC71" i="2"/>
  <c r="AL156" i="2"/>
  <c r="AL132" i="2"/>
  <c r="AL71" i="2"/>
  <c r="AV156" i="2"/>
  <c r="AV132" i="2"/>
  <c r="AV71" i="2"/>
  <c r="AF132" i="2"/>
  <c r="AF156" i="2"/>
  <c r="AF71" i="2"/>
  <c r="AB156" i="2"/>
  <c r="AB132" i="2"/>
  <c r="AB71" i="2"/>
  <c r="X156" i="2"/>
  <c r="X132" i="2"/>
  <c r="X71" i="2"/>
  <c r="AS156" i="2"/>
  <c r="AS132" i="2"/>
  <c r="AS71" i="2"/>
  <c r="AO156" i="2"/>
  <c r="AO132" i="2"/>
  <c r="AO71" i="2"/>
  <c r="AK156" i="2"/>
  <c r="AK132" i="2"/>
  <c r="AK71" i="2"/>
  <c r="BC156" i="2"/>
  <c r="BC71" i="2"/>
  <c r="AY156" i="2"/>
  <c r="AY132" i="2"/>
  <c r="AY71" i="2"/>
  <c r="AU156" i="2"/>
  <c r="AU132" i="2"/>
  <c r="AU71" i="2"/>
  <c r="AB144" i="2"/>
  <c r="AF144" i="2"/>
  <c r="AJ144" i="2"/>
  <c r="AN144" i="2"/>
  <c r="AR144" i="2"/>
  <c r="AV144" i="2"/>
  <c r="AT156" i="2"/>
  <c r="AT132" i="2"/>
  <c r="AT71" i="2"/>
  <c r="AE156" i="2"/>
  <c r="AE132" i="2"/>
  <c r="AE71" i="2"/>
  <c r="AA156" i="2"/>
  <c r="AA132" i="2"/>
  <c r="AA71" i="2"/>
  <c r="W156" i="2"/>
  <c r="W132" i="2"/>
  <c r="W71" i="2"/>
  <c r="AR156" i="2"/>
  <c r="AR132" i="2"/>
  <c r="AR71" i="2"/>
  <c r="AN132" i="2"/>
  <c r="AN156" i="2"/>
  <c r="AN71" i="2"/>
  <c r="AJ156" i="2"/>
  <c r="AJ132" i="2"/>
  <c r="AJ71" i="2"/>
  <c r="BB156" i="2"/>
  <c r="BB71" i="2"/>
  <c r="AX156" i="2"/>
  <c r="BK156" i="2"/>
  <c r="AX132" i="2"/>
  <c r="AX71" i="2"/>
  <c r="BD156" i="2"/>
  <c r="BD71" i="2"/>
  <c r="Y144" i="2"/>
  <c r="AC144" i="2"/>
  <c r="AG144" i="2"/>
  <c r="AK144" i="2"/>
  <c r="AO144" i="2"/>
  <c r="AS144" i="2"/>
  <c r="AW144" i="2"/>
  <c r="V144" i="2"/>
  <c r="AG156" i="2"/>
  <c r="AG132" i="2"/>
  <c r="BF132" i="2"/>
  <c r="AG71" i="2"/>
  <c r="AP156" i="2"/>
  <c r="AP132" i="2"/>
  <c r="BO132" i="2"/>
  <c r="AP71" i="2"/>
  <c r="BO71" i="2"/>
  <c r="AZ156" i="2"/>
  <c r="AZ71" i="2"/>
  <c r="U156" i="2"/>
  <c r="U132" i="2"/>
  <c r="U71" i="2"/>
  <c r="AD132" i="2"/>
  <c r="AD156" i="2"/>
  <c r="AD71" i="2"/>
  <c r="Z156" i="2"/>
  <c r="Z132" i="2"/>
  <c r="Z71" i="2"/>
  <c r="V156" i="2"/>
  <c r="V132" i="2"/>
  <c r="V71" i="2"/>
  <c r="AQ156" i="2"/>
  <c r="BP156" i="2"/>
  <c r="AQ132" i="2"/>
  <c r="AQ71" i="2"/>
  <c r="AM156" i="2"/>
  <c r="AM132" i="2"/>
  <c r="BL132" i="2"/>
  <c r="AM71" i="2"/>
  <c r="AI156" i="2"/>
  <c r="AI132" i="2"/>
  <c r="AI71" i="2"/>
  <c r="BH71" i="2"/>
  <c r="BA156" i="2"/>
  <c r="BN156" i="2"/>
  <c r="BA71" i="2"/>
  <c r="AW156" i="2"/>
  <c r="BJ156" i="2"/>
  <c r="AW132" i="2"/>
  <c r="BJ132" i="2"/>
  <c r="AW71" i="2"/>
  <c r="E108" i="2"/>
  <c r="F108" i="2"/>
  <c r="Z144" i="2"/>
  <c r="AD144" i="2"/>
  <c r="AH144" i="2"/>
  <c r="AL144" i="2"/>
  <c r="AP144" i="2"/>
  <c r="BO144" i="2"/>
  <c r="AT144" i="2"/>
  <c r="BG144" i="2"/>
  <c r="AX144" i="2"/>
  <c r="W144" i="2"/>
  <c r="Y156" i="2"/>
  <c r="Y132" i="2"/>
  <c r="Y71" i="2"/>
  <c r="AH156" i="2"/>
  <c r="BG156" i="2"/>
  <c r="AH132" i="2"/>
  <c r="AH71" i="2"/>
  <c r="C108" i="2"/>
  <c r="AA144" i="2"/>
  <c r="AE144" i="2"/>
  <c r="AI144" i="2"/>
  <c r="AM144" i="2"/>
  <c r="BL144" i="2"/>
  <c r="AQ144" i="2"/>
  <c r="BP144" i="2"/>
  <c r="AU144" i="2"/>
  <c r="BH144" i="2"/>
  <c r="AY144" i="2"/>
  <c r="X144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F156" i="2"/>
  <c r="BI156" i="2"/>
  <c r="BL156" i="2"/>
  <c r="BK144" i="2"/>
  <c r="BM144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H132" i="2"/>
  <c r="BI132" i="2"/>
  <c r="BN132" i="2"/>
  <c r="BF133" i="2"/>
  <c r="BG133" i="2"/>
  <c r="BH133" i="2"/>
  <c r="BI133" i="2"/>
  <c r="BJ133" i="2"/>
  <c r="BK133" i="2"/>
  <c r="BL133" i="2"/>
  <c r="BM133" i="2"/>
  <c r="BN133" i="2"/>
  <c r="BO133" i="2"/>
  <c r="BP133" i="2"/>
  <c r="BQ133" i="2"/>
  <c r="BF120" i="2"/>
  <c r="BG120" i="2"/>
  <c r="BH120" i="2"/>
  <c r="BI120" i="2"/>
  <c r="BJ120" i="2"/>
  <c r="BK120" i="2"/>
  <c r="BL120" i="2"/>
  <c r="BM120" i="2"/>
  <c r="BN120" i="2"/>
  <c r="BO120" i="2"/>
  <c r="BP120" i="2"/>
  <c r="BQ120" i="2"/>
  <c r="BF121" i="2"/>
  <c r="BG121" i="2"/>
  <c r="BH121" i="2"/>
  <c r="BI121" i="2"/>
  <c r="BJ121" i="2"/>
  <c r="BK121" i="2"/>
  <c r="BL121" i="2"/>
  <c r="BM121" i="2"/>
  <c r="BN121" i="2"/>
  <c r="BO121" i="2"/>
  <c r="BP121" i="2"/>
  <c r="BQ121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F109" i="2"/>
  <c r="BG109" i="2"/>
  <c r="BH109" i="2"/>
  <c r="BI109" i="2"/>
  <c r="BL109" i="2"/>
  <c r="BM109" i="2"/>
  <c r="BN109" i="2"/>
  <c r="BO109" i="2"/>
  <c r="BP109" i="2"/>
  <c r="BQ109" i="2"/>
  <c r="BG71" i="2"/>
  <c r="BJ71" i="2"/>
  <c r="BN71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Q144" i="2"/>
  <c r="BF144" i="2"/>
  <c r="BN144" i="2"/>
  <c r="BQ71" i="2"/>
  <c r="BM156" i="2"/>
  <c r="BQ156" i="2"/>
  <c r="BI71" i="2"/>
  <c r="BL71" i="2"/>
  <c r="BP132" i="2"/>
  <c r="BM132" i="2"/>
  <c r="BF71" i="2"/>
  <c r="BJ144" i="2"/>
  <c r="BK132" i="2"/>
  <c r="BP71" i="2"/>
  <c r="BO156" i="2"/>
  <c r="BM71" i="2"/>
  <c r="BQ132" i="2"/>
  <c r="BG132" i="2"/>
  <c r="BI144" i="2"/>
  <c r="BH156" i="2"/>
  <c r="BK71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F170" i="2"/>
  <c r="E170" i="2"/>
  <c r="D170" i="2"/>
  <c r="C170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F159" i="2"/>
  <c r="E159" i="2"/>
  <c r="D159" i="2"/>
  <c r="C159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F147" i="2"/>
  <c r="E147" i="2"/>
  <c r="D147" i="2"/>
  <c r="C147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F135" i="2"/>
  <c r="E135" i="2"/>
  <c r="D135" i="2"/>
  <c r="C135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F123" i="2"/>
  <c r="E123" i="2"/>
  <c r="D123" i="2"/>
  <c r="C123" i="2"/>
  <c r="S121" i="2"/>
  <c r="S10" i="2"/>
  <c r="R121" i="2"/>
  <c r="R10" i="2"/>
  <c r="Q121" i="2"/>
  <c r="P121" i="2"/>
  <c r="P10" i="2"/>
  <c r="O121" i="2"/>
  <c r="O10" i="2"/>
  <c r="N121" i="2"/>
  <c r="N10" i="2"/>
  <c r="M121" i="2"/>
  <c r="M10" i="2"/>
  <c r="L121" i="2"/>
  <c r="L10" i="2"/>
  <c r="K121" i="2"/>
  <c r="K10" i="2"/>
  <c r="J121" i="2"/>
  <c r="J10" i="2"/>
  <c r="I121" i="2"/>
  <c r="H121" i="2"/>
  <c r="H1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F111" i="2"/>
  <c r="E111" i="2"/>
  <c r="D111" i="2"/>
  <c r="C111" i="2"/>
  <c r="S99" i="2"/>
  <c r="R99" i="2"/>
  <c r="Q99" i="2"/>
  <c r="P99" i="2"/>
  <c r="O99" i="2"/>
  <c r="N99" i="2"/>
  <c r="M99" i="2"/>
  <c r="L99" i="2"/>
  <c r="K99" i="2"/>
  <c r="J99" i="2"/>
  <c r="I99" i="2"/>
  <c r="H99" i="2"/>
  <c r="F99" i="2"/>
  <c r="E99" i="2"/>
  <c r="D99" i="2"/>
  <c r="C99" i="2"/>
  <c r="S97" i="2"/>
  <c r="S8" i="2"/>
  <c r="R97" i="2"/>
  <c r="R8" i="2"/>
  <c r="Q97" i="2"/>
  <c r="P97" i="2"/>
  <c r="O97" i="2"/>
  <c r="N97" i="2"/>
  <c r="M97" i="2"/>
  <c r="L97" i="2"/>
  <c r="K97" i="2"/>
  <c r="J97" i="2"/>
  <c r="I97" i="2"/>
  <c r="H97" i="2"/>
  <c r="S96" i="2"/>
  <c r="S7" i="2"/>
  <c r="R96" i="2"/>
  <c r="R7" i="2"/>
  <c r="Q96" i="2"/>
  <c r="P96" i="2"/>
  <c r="O96" i="2"/>
  <c r="N96" i="2"/>
  <c r="M96" i="2"/>
  <c r="L96" i="2"/>
  <c r="K96" i="2"/>
  <c r="J96" i="2"/>
  <c r="I96" i="2"/>
  <c r="H96" i="2"/>
  <c r="S95" i="2"/>
  <c r="R95" i="2"/>
  <c r="Q95" i="2"/>
  <c r="Q107" i="2"/>
  <c r="P95" i="2"/>
  <c r="P107" i="2"/>
  <c r="O95" i="2"/>
  <c r="O107" i="2"/>
  <c r="N95" i="2"/>
  <c r="N107" i="2"/>
  <c r="M95" i="2"/>
  <c r="M107" i="2"/>
  <c r="L95" i="2"/>
  <c r="L107" i="2"/>
  <c r="K95" i="2"/>
  <c r="K107" i="2"/>
  <c r="J95" i="2"/>
  <c r="J107" i="2"/>
  <c r="I95" i="2"/>
  <c r="I107" i="2"/>
  <c r="H95" i="2"/>
  <c r="H107" i="2"/>
  <c r="S94" i="2"/>
  <c r="R94" i="2"/>
  <c r="Q94" i="2"/>
  <c r="Q106" i="2"/>
  <c r="P94" i="2"/>
  <c r="P106" i="2"/>
  <c r="O94" i="2"/>
  <c r="O106" i="2"/>
  <c r="N94" i="2"/>
  <c r="N106" i="2"/>
  <c r="M94" i="2"/>
  <c r="M106" i="2"/>
  <c r="L94" i="2"/>
  <c r="L106" i="2"/>
  <c r="K94" i="2"/>
  <c r="K106" i="2"/>
  <c r="J94" i="2"/>
  <c r="J106" i="2"/>
  <c r="I94" i="2"/>
  <c r="I106" i="2"/>
  <c r="H94" i="2"/>
  <c r="H106" i="2"/>
  <c r="S93" i="2"/>
  <c r="R93" i="2"/>
  <c r="Q93" i="2"/>
  <c r="Q105" i="2"/>
  <c r="P93" i="2"/>
  <c r="P105" i="2"/>
  <c r="O93" i="2"/>
  <c r="O105" i="2"/>
  <c r="N93" i="2"/>
  <c r="N105" i="2"/>
  <c r="M93" i="2"/>
  <c r="L93" i="2"/>
  <c r="L105" i="2"/>
  <c r="K93" i="2"/>
  <c r="K105" i="2"/>
  <c r="J93" i="2"/>
  <c r="J105" i="2"/>
  <c r="I93" i="2"/>
  <c r="I105" i="2"/>
  <c r="H93" i="2"/>
  <c r="H105" i="2"/>
  <c r="S92" i="2"/>
  <c r="R92" i="2"/>
  <c r="Q92" i="2"/>
  <c r="P92" i="2"/>
  <c r="P104" i="2"/>
  <c r="O92" i="2"/>
  <c r="O104" i="2"/>
  <c r="N92" i="2"/>
  <c r="N104" i="2"/>
  <c r="M92" i="2"/>
  <c r="M104" i="2"/>
  <c r="L92" i="2"/>
  <c r="L104" i="2"/>
  <c r="K92" i="2"/>
  <c r="K104" i="2"/>
  <c r="J92" i="2"/>
  <c r="J104" i="2"/>
  <c r="I92" i="2"/>
  <c r="I104" i="2"/>
  <c r="H92" i="2"/>
  <c r="H104" i="2"/>
  <c r="S91" i="2"/>
  <c r="R91" i="2"/>
  <c r="Q91" i="2"/>
  <c r="P91" i="2"/>
  <c r="P103" i="2"/>
  <c r="O91" i="2"/>
  <c r="O103" i="2"/>
  <c r="N91" i="2"/>
  <c r="N103" i="2"/>
  <c r="M91" i="2"/>
  <c r="M103" i="2"/>
  <c r="L91" i="2"/>
  <c r="L103" i="2"/>
  <c r="K91" i="2"/>
  <c r="K103" i="2"/>
  <c r="J91" i="2"/>
  <c r="J103" i="2"/>
  <c r="I91" i="2"/>
  <c r="I103" i="2"/>
  <c r="H91" i="2"/>
  <c r="H103" i="2"/>
  <c r="S90" i="2"/>
  <c r="R90" i="2"/>
  <c r="Q90" i="2"/>
  <c r="Q102" i="2"/>
  <c r="P90" i="2"/>
  <c r="P102" i="2"/>
  <c r="O90" i="2"/>
  <c r="O102" i="2"/>
  <c r="N90" i="2"/>
  <c r="N102" i="2"/>
  <c r="M90" i="2"/>
  <c r="L90" i="2"/>
  <c r="L102" i="2"/>
  <c r="K90" i="2"/>
  <c r="K102" i="2"/>
  <c r="J90" i="2"/>
  <c r="J102" i="2"/>
  <c r="I90" i="2"/>
  <c r="I102" i="2"/>
  <c r="H90" i="2"/>
  <c r="H102" i="2"/>
  <c r="S89" i="2"/>
  <c r="R89" i="2"/>
  <c r="Q89" i="2"/>
  <c r="Q101" i="2"/>
  <c r="P89" i="2"/>
  <c r="P101" i="2"/>
  <c r="O89" i="2"/>
  <c r="O101" i="2"/>
  <c r="N89" i="2"/>
  <c r="N101" i="2"/>
  <c r="M89" i="2"/>
  <c r="L89" i="2"/>
  <c r="L101" i="2"/>
  <c r="K89" i="2"/>
  <c r="K101" i="2"/>
  <c r="J89" i="2"/>
  <c r="J101" i="2"/>
  <c r="I89" i="2"/>
  <c r="I101" i="2"/>
  <c r="H89" i="2"/>
  <c r="H101" i="2"/>
  <c r="S88" i="2"/>
  <c r="R88" i="2"/>
  <c r="Q88" i="2"/>
  <c r="P88" i="2"/>
  <c r="P100" i="2"/>
  <c r="O88" i="2"/>
  <c r="O100" i="2"/>
  <c r="N88" i="2"/>
  <c r="N100" i="2"/>
  <c r="M88" i="2"/>
  <c r="L88" i="2"/>
  <c r="L100" i="2"/>
  <c r="K88" i="2"/>
  <c r="K100" i="2"/>
  <c r="J88" i="2"/>
  <c r="J100" i="2"/>
  <c r="I88" i="2"/>
  <c r="I100" i="2"/>
  <c r="H88" i="2"/>
  <c r="H100" i="2"/>
  <c r="S87" i="2"/>
  <c r="R87" i="2"/>
  <c r="Q87" i="2"/>
  <c r="P87" i="2"/>
  <c r="O87" i="2"/>
  <c r="N87" i="2"/>
  <c r="M87" i="2"/>
  <c r="L87" i="2"/>
  <c r="K87" i="2"/>
  <c r="J87" i="2"/>
  <c r="I87" i="2"/>
  <c r="H87" i="2"/>
  <c r="F87" i="2"/>
  <c r="E87" i="2"/>
  <c r="D87" i="2"/>
  <c r="C87" i="2"/>
  <c r="O85" i="2"/>
  <c r="N85" i="2"/>
  <c r="M85" i="2"/>
  <c r="L85" i="2"/>
  <c r="K85" i="2"/>
  <c r="J85" i="2"/>
  <c r="I85" i="2"/>
  <c r="H85" i="2"/>
  <c r="O84" i="2"/>
  <c r="O4" i="2"/>
  <c r="N84" i="2"/>
  <c r="N4" i="2"/>
  <c r="M84" i="2"/>
  <c r="M4" i="2"/>
  <c r="L84" i="2"/>
  <c r="L4" i="2"/>
  <c r="K84" i="2"/>
  <c r="K4" i="2"/>
  <c r="J84" i="2"/>
  <c r="J4" i="2"/>
  <c r="I84" i="2"/>
  <c r="I4" i="2"/>
  <c r="H84" i="2"/>
  <c r="H4" i="2"/>
  <c r="O83" i="2"/>
  <c r="O5" i="2"/>
  <c r="N83" i="2"/>
  <c r="N5" i="2"/>
  <c r="M83" i="2"/>
  <c r="M5" i="2"/>
  <c r="L83" i="2"/>
  <c r="L5" i="2"/>
  <c r="K83" i="2"/>
  <c r="K5" i="2"/>
  <c r="J83" i="2"/>
  <c r="J5" i="2"/>
  <c r="I83" i="2"/>
  <c r="I5" i="2"/>
  <c r="H83" i="2"/>
  <c r="O82" i="2"/>
  <c r="N82" i="2"/>
  <c r="M82" i="2"/>
  <c r="L82" i="2"/>
  <c r="K82" i="2"/>
  <c r="J82" i="2"/>
  <c r="I82" i="2"/>
  <c r="H82" i="2"/>
  <c r="O81" i="2"/>
  <c r="N81" i="2"/>
  <c r="M81" i="2"/>
  <c r="L81" i="2"/>
  <c r="K81" i="2"/>
  <c r="J81" i="2"/>
  <c r="I81" i="2"/>
  <c r="H81" i="2"/>
  <c r="O80" i="2"/>
  <c r="N80" i="2"/>
  <c r="M80" i="2"/>
  <c r="L80" i="2"/>
  <c r="K80" i="2"/>
  <c r="J80" i="2"/>
  <c r="I80" i="2"/>
  <c r="H80" i="2"/>
  <c r="O79" i="2"/>
  <c r="N79" i="2"/>
  <c r="M79" i="2"/>
  <c r="L79" i="2"/>
  <c r="K79" i="2"/>
  <c r="J79" i="2"/>
  <c r="I79" i="2"/>
  <c r="H79" i="2"/>
  <c r="O78" i="2"/>
  <c r="N78" i="2"/>
  <c r="M78" i="2"/>
  <c r="L78" i="2"/>
  <c r="K78" i="2"/>
  <c r="J78" i="2"/>
  <c r="I78" i="2"/>
  <c r="H78" i="2"/>
  <c r="O77" i="2"/>
  <c r="O44" i="2"/>
  <c r="N77" i="2"/>
  <c r="N44" i="2"/>
  <c r="M77" i="2"/>
  <c r="M44" i="2"/>
  <c r="L77" i="2"/>
  <c r="L44" i="2"/>
  <c r="K77" i="2"/>
  <c r="K44" i="2"/>
  <c r="J77" i="2"/>
  <c r="J44" i="2"/>
  <c r="I77" i="2"/>
  <c r="I44" i="2"/>
  <c r="H77" i="2"/>
  <c r="H44" i="2"/>
  <c r="O76" i="2"/>
  <c r="N76" i="2"/>
  <c r="M76" i="2"/>
  <c r="L76" i="2"/>
  <c r="K76" i="2"/>
  <c r="J76" i="2"/>
  <c r="I76" i="2"/>
  <c r="H76" i="2"/>
  <c r="S75" i="2"/>
  <c r="R75" i="2"/>
  <c r="Q75" i="2"/>
  <c r="P75" i="2"/>
  <c r="O75" i="2"/>
  <c r="N75" i="2"/>
  <c r="M75" i="2"/>
  <c r="L75" i="2"/>
  <c r="K75" i="2"/>
  <c r="J75" i="2"/>
  <c r="I75" i="2"/>
  <c r="H75" i="2"/>
  <c r="F75" i="2"/>
  <c r="E75" i="2"/>
  <c r="D75" i="2"/>
  <c r="C75" i="2"/>
  <c r="S62" i="2"/>
  <c r="R62" i="2"/>
  <c r="Q62" i="2"/>
  <c r="P62" i="2"/>
  <c r="O62" i="2"/>
  <c r="N62" i="2"/>
  <c r="M62" i="2"/>
  <c r="L62" i="2"/>
  <c r="K62" i="2"/>
  <c r="J62" i="2"/>
  <c r="I62" i="2"/>
  <c r="H62" i="2"/>
  <c r="F62" i="2"/>
  <c r="E62" i="2"/>
  <c r="D62" i="2"/>
  <c r="C62" i="2"/>
  <c r="S59" i="2"/>
  <c r="S12" i="2"/>
  <c r="R59" i="2"/>
  <c r="R12" i="2"/>
  <c r="Q59" i="2"/>
  <c r="Q12" i="2"/>
  <c r="P59" i="2"/>
  <c r="P12" i="2"/>
  <c r="O59" i="2"/>
  <c r="O12" i="2"/>
  <c r="N59" i="2"/>
  <c r="M59" i="2"/>
  <c r="M12" i="2"/>
  <c r="L59" i="2"/>
  <c r="L12" i="2"/>
  <c r="K59" i="2"/>
  <c r="K12" i="2"/>
  <c r="J59" i="2"/>
  <c r="I59" i="2"/>
  <c r="I12" i="2"/>
  <c r="H59" i="2"/>
  <c r="H72" i="2"/>
  <c r="S58" i="2"/>
  <c r="R58" i="2"/>
  <c r="Q58" i="2"/>
  <c r="P58" i="2"/>
  <c r="O58" i="2"/>
  <c r="O156" i="2"/>
  <c r="N58" i="2"/>
  <c r="N156" i="2"/>
  <c r="M58" i="2"/>
  <c r="M71" i="2"/>
  <c r="L58" i="2"/>
  <c r="K58" i="2"/>
  <c r="J58" i="2"/>
  <c r="J156" i="2"/>
  <c r="I58" i="2"/>
  <c r="I71" i="2"/>
  <c r="H58" i="2"/>
  <c r="H71" i="2"/>
  <c r="S56" i="2"/>
  <c r="R56" i="2"/>
  <c r="Q56" i="2"/>
  <c r="Q131" i="2"/>
  <c r="P56" i="2"/>
  <c r="O56" i="2"/>
  <c r="O70" i="2"/>
  <c r="N56" i="2"/>
  <c r="N155" i="2"/>
  <c r="M56" i="2"/>
  <c r="L56" i="2"/>
  <c r="K56" i="2"/>
  <c r="J56" i="2"/>
  <c r="J155" i="2"/>
  <c r="I56" i="2"/>
  <c r="H56" i="2"/>
  <c r="H70" i="2"/>
  <c r="S55" i="2"/>
  <c r="S69" i="2"/>
  <c r="R55" i="2"/>
  <c r="Q55" i="2"/>
  <c r="P55" i="2"/>
  <c r="P130" i="2"/>
  <c r="O55" i="2"/>
  <c r="N55" i="2"/>
  <c r="N154" i="2"/>
  <c r="M55" i="2"/>
  <c r="L55" i="2"/>
  <c r="L130" i="2"/>
  <c r="K55" i="2"/>
  <c r="J55" i="2"/>
  <c r="J154" i="2"/>
  <c r="I55" i="2"/>
  <c r="H55" i="2"/>
  <c r="H69" i="2"/>
  <c r="S54" i="2"/>
  <c r="R54" i="2"/>
  <c r="Q54" i="2"/>
  <c r="Q129" i="2"/>
  <c r="P54" i="2"/>
  <c r="O54" i="2"/>
  <c r="O68" i="2"/>
  <c r="N54" i="2"/>
  <c r="N153" i="2"/>
  <c r="M54" i="2"/>
  <c r="M68" i="2"/>
  <c r="L54" i="2"/>
  <c r="K54" i="2"/>
  <c r="J54" i="2"/>
  <c r="J153" i="2"/>
  <c r="I54" i="2"/>
  <c r="H54" i="2"/>
  <c r="H68" i="2"/>
  <c r="S53" i="2"/>
  <c r="S67" i="2"/>
  <c r="R53" i="2"/>
  <c r="Q53" i="2"/>
  <c r="Q128" i="2"/>
  <c r="P53" i="2"/>
  <c r="P128" i="2"/>
  <c r="O53" i="2"/>
  <c r="N53" i="2"/>
  <c r="N152" i="2"/>
  <c r="M53" i="2"/>
  <c r="M67" i="2"/>
  <c r="L53" i="2"/>
  <c r="L128" i="2"/>
  <c r="K53" i="2"/>
  <c r="K67" i="2"/>
  <c r="J53" i="2"/>
  <c r="J152" i="2"/>
  <c r="I53" i="2"/>
  <c r="I67" i="2"/>
  <c r="H53" i="2"/>
  <c r="H67" i="2"/>
  <c r="S52" i="2"/>
  <c r="R52" i="2"/>
  <c r="Q52" i="2"/>
  <c r="P52" i="2"/>
  <c r="O52" i="2"/>
  <c r="O66" i="2"/>
  <c r="N52" i="2"/>
  <c r="N151" i="2"/>
  <c r="M52" i="2"/>
  <c r="M66" i="2"/>
  <c r="L52" i="2"/>
  <c r="K52" i="2"/>
  <c r="J52" i="2"/>
  <c r="J151" i="2"/>
  <c r="I52" i="2"/>
  <c r="H52" i="2"/>
  <c r="H151" i="2"/>
  <c r="S51" i="2"/>
  <c r="S65" i="2"/>
  <c r="R51" i="2"/>
  <c r="Q51" i="2"/>
  <c r="Q126" i="2"/>
  <c r="P51" i="2"/>
  <c r="P126" i="2"/>
  <c r="O51" i="2"/>
  <c r="N51" i="2"/>
  <c r="N150" i="2"/>
  <c r="M51" i="2"/>
  <c r="M65" i="2"/>
  <c r="L51" i="2"/>
  <c r="L126" i="2"/>
  <c r="K51" i="2"/>
  <c r="J51" i="2"/>
  <c r="J150" i="2"/>
  <c r="I51" i="2"/>
  <c r="I65" i="2"/>
  <c r="H51" i="2"/>
  <c r="H65" i="2"/>
  <c r="S50" i="2"/>
  <c r="R50" i="2"/>
  <c r="Q50" i="2"/>
  <c r="Q125" i="2"/>
  <c r="P50" i="2"/>
  <c r="O50" i="2"/>
  <c r="O64" i="2"/>
  <c r="N50" i="2"/>
  <c r="N149" i="2"/>
  <c r="M50" i="2"/>
  <c r="M64" i="2"/>
  <c r="L50" i="2"/>
  <c r="K50" i="2"/>
  <c r="J50" i="2"/>
  <c r="J149" i="2"/>
  <c r="I50" i="2"/>
  <c r="H50" i="2"/>
  <c r="H149" i="2"/>
  <c r="S49" i="2"/>
  <c r="S63" i="2"/>
  <c r="R49" i="2"/>
  <c r="Q49" i="2"/>
  <c r="Q124" i="2"/>
  <c r="P49" i="2"/>
  <c r="P124" i="2"/>
  <c r="O49" i="2"/>
  <c r="N49" i="2"/>
  <c r="N148" i="2"/>
  <c r="M49" i="2"/>
  <c r="M63" i="2"/>
  <c r="L49" i="2"/>
  <c r="L124" i="2"/>
  <c r="K49" i="2"/>
  <c r="K63" i="2"/>
  <c r="J49" i="2"/>
  <c r="J148" i="2"/>
  <c r="I49" i="2"/>
  <c r="I63" i="2"/>
  <c r="H49" i="2"/>
  <c r="H63" i="2"/>
  <c r="S48" i="2"/>
  <c r="R48" i="2"/>
  <c r="Q48" i="2"/>
  <c r="P48" i="2"/>
  <c r="O48" i="2"/>
  <c r="N48" i="2"/>
  <c r="M48" i="2"/>
  <c r="L48" i="2"/>
  <c r="K48" i="2"/>
  <c r="J48" i="2"/>
  <c r="I48" i="2"/>
  <c r="H48" i="2"/>
  <c r="F48" i="2"/>
  <c r="E48" i="2"/>
  <c r="D48" i="2"/>
  <c r="C48" i="2"/>
  <c r="S40" i="2"/>
  <c r="R40" i="2"/>
  <c r="Q40" i="2"/>
  <c r="P40" i="2"/>
  <c r="O40" i="2"/>
  <c r="N40" i="2"/>
  <c r="M40" i="2"/>
  <c r="L40" i="2"/>
  <c r="K40" i="2"/>
  <c r="J40" i="2"/>
  <c r="I40" i="2"/>
  <c r="H40" i="2"/>
  <c r="F40" i="2"/>
  <c r="E40" i="2"/>
  <c r="D40" i="2"/>
  <c r="C40" i="2"/>
  <c r="S38" i="2"/>
  <c r="R38" i="2"/>
  <c r="Q38" i="2"/>
  <c r="P38" i="2"/>
  <c r="O38" i="2"/>
  <c r="N38" i="2"/>
  <c r="M38" i="2"/>
  <c r="L38" i="2"/>
  <c r="K38" i="2"/>
  <c r="J38" i="2"/>
  <c r="I38" i="2"/>
  <c r="H38" i="2"/>
  <c r="S37" i="2"/>
  <c r="R37" i="2"/>
  <c r="Q37" i="2"/>
  <c r="P37" i="2"/>
  <c r="O37" i="2"/>
  <c r="N37" i="2"/>
  <c r="M37" i="2"/>
  <c r="L37" i="2"/>
  <c r="K37" i="2"/>
  <c r="J37" i="2"/>
  <c r="I37" i="2"/>
  <c r="H37" i="2"/>
  <c r="S36" i="2"/>
  <c r="R36" i="2"/>
  <c r="Q36" i="2"/>
  <c r="P36" i="2"/>
  <c r="O36" i="2"/>
  <c r="N36" i="2"/>
  <c r="M36" i="2"/>
  <c r="L36" i="2"/>
  <c r="K36" i="2"/>
  <c r="J36" i="2"/>
  <c r="I36" i="2"/>
  <c r="H36" i="2"/>
  <c r="S35" i="2"/>
  <c r="R35" i="2"/>
  <c r="Q35" i="2"/>
  <c r="P35" i="2"/>
  <c r="O35" i="2"/>
  <c r="N35" i="2"/>
  <c r="M35" i="2"/>
  <c r="L35" i="2"/>
  <c r="K35" i="2"/>
  <c r="J35" i="2"/>
  <c r="I35" i="2"/>
  <c r="H35" i="2"/>
  <c r="S34" i="2"/>
  <c r="R34" i="2"/>
  <c r="Q34" i="2"/>
  <c r="P34" i="2"/>
  <c r="O34" i="2"/>
  <c r="N34" i="2"/>
  <c r="M34" i="2"/>
  <c r="L34" i="2"/>
  <c r="K34" i="2"/>
  <c r="J34" i="2"/>
  <c r="I34" i="2"/>
  <c r="H34" i="2"/>
  <c r="S33" i="2"/>
  <c r="R33" i="2"/>
  <c r="Q33" i="2"/>
  <c r="P33" i="2"/>
  <c r="O33" i="2"/>
  <c r="N33" i="2"/>
  <c r="M33" i="2"/>
  <c r="L33" i="2"/>
  <c r="K33" i="2"/>
  <c r="J33" i="2"/>
  <c r="I33" i="2"/>
  <c r="H33" i="2"/>
  <c r="S32" i="2"/>
  <c r="R32" i="2"/>
  <c r="Q32" i="2"/>
  <c r="P32" i="2"/>
  <c r="O32" i="2"/>
  <c r="N32" i="2"/>
  <c r="M32" i="2"/>
  <c r="L32" i="2"/>
  <c r="K32" i="2"/>
  <c r="J32" i="2"/>
  <c r="I32" i="2"/>
  <c r="H32" i="2"/>
  <c r="S31" i="2"/>
  <c r="R31" i="2"/>
  <c r="Q31" i="2"/>
  <c r="P31" i="2"/>
  <c r="O31" i="2"/>
  <c r="N31" i="2"/>
  <c r="M31" i="2"/>
  <c r="L31" i="2"/>
  <c r="K31" i="2"/>
  <c r="J31" i="2"/>
  <c r="I31" i="2"/>
  <c r="H31" i="2"/>
  <c r="S30" i="2"/>
  <c r="R30" i="2"/>
  <c r="Q30" i="2"/>
  <c r="P30" i="2"/>
  <c r="O30" i="2"/>
  <c r="N30" i="2"/>
  <c r="M30" i="2"/>
  <c r="L30" i="2"/>
  <c r="K30" i="2"/>
  <c r="J30" i="2"/>
  <c r="I30" i="2"/>
  <c r="H30" i="2"/>
  <c r="F30" i="2"/>
  <c r="E30" i="2"/>
  <c r="D30" i="2"/>
  <c r="C30" i="2"/>
  <c r="O28" i="2"/>
  <c r="N28" i="2"/>
  <c r="M28" i="2"/>
  <c r="L28" i="2"/>
  <c r="K28" i="2"/>
  <c r="J28" i="2"/>
  <c r="I28" i="2"/>
  <c r="H28" i="2"/>
  <c r="O27" i="2"/>
  <c r="N27" i="2"/>
  <c r="M27" i="2"/>
  <c r="L27" i="2"/>
  <c r="K27" i="2"/>
  <c r="J27" i="2"/>
  <c r="I27" i="2"/>
  <c r="H27" i="2"/>
  <c r="O26" i="2"/>
  <c r="N26" i="2"/>
  <c r="M26" i="2"/>
  <c r="L26" i="2"/>
  <c r="K26" i="2"/>
  <c r="J26" i="2"/>
  <c r="I26" i="2"/>
  <c r="H26" i="2"/>
  <c r="O25" i="2"/>
  <c r="N25" i="2"/>
  <c r="M25" i="2"/>
  <c r="L25" i="2"/>
  <c r="K25" i="2"/>
  <c r="J25" i="2"/>
  <c r="I25" i="2"/>
  <c r="H25" i="2"/>
  <c r="O24" i="2"/>
  <c r="O42" i="2"/>
  <c r="N24" i="2"/>
  <c r="M24" i="2"/>
  <c r="M42" i="2"/>
  <c r="L24" i="2"/>
  <c r="K24" i="2"/>
  <c r="K42" i="2"/>
  <c r="J24" i="2"/>
  <c r="J42" i="2"/>
  <c r="I24" i="2"/>
  <c r="H24" i="2"/>
  <c r="H42" i="2"/>
  <c r="O23" i="2"/>
  <c r="N23" i="2"/>
  <c r="M23" i="2"/>
  <c r="L23" i="2"/>
  <c r="K23" i="2"/>
  <c r="J23" i="2"/>
  <c r="I23" i="2"/>
  <c r="H23" i="2"/>
  <c r="O22" i="2"/>
  <c r="N22" i="2"/>
  <c r="M22" i="2"/>
  <c r="L22" i="2"/>
  <c r="K22" i="2"/>
  <c r="J22" i="2"/>
  <c r="I22" i="2"/>
  <c r="H22" i="2"/>
  <c r="O21" i="2"/>
  <c r="N21" i="2"/>
  <c r="M21" i="2"/>
  <c r="L21" i="2"/>
  <c r="K21" i="2"/>
  <c r="J21" i="2"/>
  <c r="I21" i="2"/>
  <c r="H21" i="2"/>
  <c r="O20" i="2"/>
  <c r="N20" i="2"/>
  <c r="M20" i="2"/>
  <c r="L20" i="2"/>
  <c r="K20" i="2"/>
  <c r="J20" i="2"/>
  <c r="I20" i="2"/>
  <c r="H20" i="2"/>
  <c r="S19" i="2"/>
  <c r="R19" i="2"/>
  <c r="Q19" i="2"/>
  <c r="P19" i="2"/>
  <c r="O19" i="2"/>
  <c r="N19" i="2"/>
  <c r="M19" i="2"/>
  <c r="L19" i="2"/>
  <c r="K19" i="2"/>
  <c r="J19" i="2"/>
  <c r="I19" i="2"/>
  <c r="H19" i="2"/>
  <c r="F19" i="2"/>
  <c r="E19" i="2"/>
  <c r="D19" i="2"/>
  <c r="C19" i="2"/>
  <c r="F6" i="2"/>
  <c r="E6" i="2"/>
  <c r="D6" i="2"/>
  <c r="C6" i="2"/>
  <c r="E179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BQ72" i="2"/>
  <c r="AS72" i="2"/>
  <c r="BF72" i="2"/>
  <c r="AT72" i="2"/>
  <c r="BG72" i="2"/>
  <c r="AU72" i="2"/>
  <c r="BH72" i="2"/>
  <c r="AV72" i="2"/>
  <c r="BI72" i="2"/>
  <c r="AW72" i="2"/>
  <c r="BJ72" i="2"/>
  <c r="AX72" i="2"/>
  <c r="BK72" i="2"/>
  <c r="AY72" i="2"/>
  <c r="BL72" i="2"/>
  <c r="AZ72" i="2"/>
  <c r="BM72" i="2"/>
  <c r="BA72" i="2"/>
  <c r="BN72" i="2"/>
  <c r="BB72" i="2"/>
  <c r="BO72" i="2"/>
  <c r="BC72" i="2"/>
  <c r="BP72" i="2"/>
  <c r="AW100" i="2"/>
  <c r="AX100" i="2"/>
  <c r="AY100" i="2"/>
  <c r="BA100" i="2"/>
  <c r="BB100" i="2"/>
  <c r="BC100" i="2"/>
  <c r="BD100" i="2"/>
  <c r="AW101" i="2"/>
  <c r="AX101" i="2"/>
  <c r="AW102" i="2"/>
  <c r="AX102" i="2"/>
  <c r="AW103" i="2"/>
  <c r="AX103" i="2"/>
  <c r="AW104" i="2"/>
  <c r="AX104" i="2"/>
  <c r="AW105" i="2"/>
  <c r="AX105" i="2"/>
  <c r="AW106" i="2"/>
  <c r="AX106" i="2"/>
  <c r="AW107" i="2"/>
  <c r="AX107" i="2"/>
  <c r="BJ109" i="2"/>
  <c r="BK109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D148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D149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D150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D151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D152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D153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D154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D155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BF157" i="2"/>
  <c r="AT157" i="2"/>
  <c r="BG157" i="2"/>
  <c r="AU157" i="2"/>
  <c r="BH157" i="2"/>
  <c r="AV157" i="2"/>
  <c r="AW157" i="2"/>
  <c r="BJ157" i="2"/>
  <c r="AX157" i="2"/>
  <c r="BK157" i="2"/>
  <c r="AY157" i="2"/>
  <c r="BL157" i="2"/>
  <c r="AZ157" i="2"/>
  <c r="BM157" i="2"/>
  <c r="BA157" i="2"/>
  <c r="BN157" i="2"/>
  <c r="BB157" i="2"/>
  <c r="BO157" i="2"/>
  <c r="BC157" i="2"/>
  <c r="BP157" i="2"/>
  <c r="BD157" i="2"/>
  <c r="BQ157" i="2"/>
  <c r="N42" i="2"/>
  <c r="I42" i="2"/>
  <c r="BI157" i="2"/>
  <c r="L42" i="2"/>
  <c r="H148" i="2"/>
  <c r="H150" i="2"/>
  <c r="H152" i="2"/>
  <c r="H153" i="2"/>
  <c r="H154" i="2"/>
  <c r="H140" i="2"/>
  <c r="N137" i="2"/>
  <c r="R137" i="2"/>
  <c r="N138" i="2"/>
  <c r="R138" i="2"/>
  <c r="N139" i="2"/>
  <c r="R139" i="2"/>
  <c r="N140" i="2"/>
  <c r="R140" i="2"/>
  <c r="N141" i="2"/>
  <c r="R141" i="2"/>
  <c r="H133" i="2"/>
  <c r="H11" i="2"/>
  <c r="H12" i="2"/>
  <c r="H64" i="2"/>
  <c r="I72" i="2"/>
  <c r="M136" i="2"/>
  <c r="M100" i="2"/>
  <c r="Q136" i="2"/>
  <c r="Q100" i="2"/>
  <c r="M137" i="2"/>
  <c r="M101" i="2"/>
  <c r="M138" i="2"/>
  <c r="M102" i="2"/>
  <c r="Q139" i="2"/>
  <c r="Q103" i="2"/>
  <c r="Q140" i="2"/>
  <c r="Q104" i="2"/>
  <c r="M141" i="2"/>
  <c r="M105" i="2"/>
  <c r="I7" i="2"/>
  <c r="I108" i="2"/>
  <c r="M7" i="2"/>
  <c r="M108" i="2"/>
  <c r="Q7" i="2"/>
  <c r="Q108" i="2"/>
  <c r="I109" i="2"/>
  <c r="I6" i="2"/>
  <c r="I8" i="2"/>
  <c r="M109" i="2"/>
  <c r="M6" i="2"/>
  <c r="M8" i="2"/>
  <c r="Q109" i="2"/>
  <c r="Q6" i="2"/>
  <c r="Q8" i="2"/>
  <c r="I145" i="2"/>
  <c r="I9" i="2"/>
  <c r="I10" i="2"/>
  <c r="Q145" i="2"/>
  <c r="Q9" i="2"/>
  <c r="Q10" i="2"/>
  <c r="H66" i="2"/>
  <c r="M72" i="2"/>
  <c r="J7" i="2"/>
  <c r="J108" i="2"/>
  <c r="N7" i="2"/>
  <c r="N108" i="2"/>
  <c r="J109" i="2"/>
  <c r="J6" i="2"/>
  <c r="J8" i="2"/>
  <c r="N109" i="2"/>
  <c r="N6" i="2"/>
  <c r="N8" i="2"/>
  <c r="J136" i="2"/>
  <c r="N136" i="2"/>
  <c r="R136" i="2"/>
  <c r="J137" i="2"/>
  <c r="J138" i="2"/>
  <c r="J139" i="2"/>
  <c r="J140" i="2"/>
  <c r="J141" i="2"/>
  <c r="Q133" i="2"/>
  <c r="Q11" i="2"/>
  <c r="J157" i="2"/>
  <c r="J12" i="2"/>
  <c r="N157" i="2"/>
  <c r="N12" i="2"/>
  <c r="O72" i="2"/>
  <c r="K7" i="2"/>
  <c r="K108" i="2"/>
  <c r="O7" i="2"/>
  <c r="O108" i="2"/>
  <c r="K109" i="2"/>
  <c r="K6" i="2"/>
  <c r="K8" i="2"/>
  <c r="O109" i="2"/>
  <c r="O6" i="2"/>
  <c r="O8" i="2"/>
  <c r="K136" i="2"/>
  <c r="O136" i="2"/>
  <c r="S136" i="2"/>
  <c r="K137" i="2"/>
  <c r="O137" i="2"/>
  <c r="S137" i="2"/>
  <c r="K138" i="2"/>
  <c r="O138" i="2"/>
  <c r="S138" i="2"/>
  <c r="K139" i="2"/>
  <c r="O139" i="2"/>
  <c r="S139" i="2"/>
  <c r="K140" i="2"/>
  <c r="O140" i="2"/>
  <c r="S140" i="2"/>
  <c r="K141" i="2"/>
  <c r="O141" i="2"/>
  <c r="S141" i="2"/>
  <c r="K142" i="2"/>
  <c r="O142" i="2"/>
  <c r="S142" i="2"/>
  <c r="K143" i="2"/>
  <c r="O143" i="2"/>
  <c r="S143" i="2"/>
  <c r="H155" i="2"/>
  <c r="H5" i="2"/>
  <c r="H7" i="2"/>
  <c r="H108" i="2"/>
  <c r="L7" i="2"/>
  <c r="L108" i="2"/>
  <c r="P7" i="2"/>
  <c r="P108" i="2"/>
  <c r="H145" i="2"/>
  <c r="H9" i="2"/>
  <c r="H109" i="2"/>
  <c r="H6" i="2"/>
  <c r="H8" i="2"/>
  <c r="L109" i="2"/>
  <c r="L6" i="2"/>
  <c r="L8" i="2"/>
  <c r="P109" i="2"/>
  <c r="P6" i="2"/>
  <c r="P8" i="2"/>
  <c r="L136" i="2"/>
  <c r="P136" i="2"/>
  <c r="L137" i="2"/>
  <c r="P137" i="2"/>
  <c r="L138" i="2"/>
  <c r="P138" i="2"/>
  <c r="L139" i="2"/>
  <c r="P139" i="2"/>
  <c r="H128" i="2"/>
  <c r="L140" i="2"/>
  <c r="P140" i="2"/>
  <c r="L141" i="2"/>
  <c r="P141" i="2"/>
  <c r="L142" i="2"/>
  <c r="P142" i="2"/>
  <c r="H131" i="2"/>
  <c r="L143" i="2"/>
  <c r="P143" i="2"/>
  <c r="H157" i="2"/>
  <c r="D23" i="2"/>
  <c r="E38" i="2"/>
  <c r="C78" i="2"/>
  <c r="D91" i="2"/>
  <c r="H144" i="2"/>
  <c r="L144" i="2"/>
  <c r="P144" i="2"/>
  <c r="I144" i="2"/>
  <c r="M144" i="2"/>
  <c r="Q144" i="2"/>
  <c r="P25" i="2"/>
  <c r="C54" i="2"/>
  <c r="C80" i="2"/>
  <c r="D112" i="2"/>
  <c r="R27" i="2"/>
  <c r="C82" i="2"/>
  <c r="D116" i="2"/>
  <c r="S20" i="2"/>
  <c r="D33" i="2"/>
  <c r="C76" i="2"/>
  <c r="P84" i="2"/>
  <c r="P4" i="2"/>
  <c r="P21" i="2"/>
  <c r="R23" i="2"/>
  <c r="C26" i="2"/>
  <c r="E28" i="2"/>
  <c r="E34" i="2"/>
  <c r="C50" i="2"/>
  <c r="D55" i="2"/>
  <c r="P76" i="2"/>
  <c r="P148" i="2"/>
  <c r="P78" i="2"/>
  <c r="P150" i="2"/>
  <c r="P80" i="2"/>
  <c r="P152" i="2"/>
  <c r="P82" i="2"/>
  <c r="P154" i="2"/>
  <c r="R85" i="2"/>
  <c r="R157" i="2"/>
  <c r="E92" i="2"/>
  <c r="D113" i="2"/>
  <c r="D117" i="2"/>
  <c r="C22" i="2"/>
  <c r="E24" i="2"/>
  <c r="Q26" i="2"/>
  <c r="S28" i="2"/>
  <c r="C36" i="2"/>
  <c r="D51" i="2"/>
  <c r="E56" i="2"/>
  <c r="C77" i="2"/>
  <c r="C44" i="2"/>
  <c r="C79" i="2"/>
  <c r="C81" i="2"/>
  <c r="C83" i="2"/>
  <c r="C5" i="2"/>
  <c r="E88" i="2"/>
  <c r="C94" i="2"/>
  <c r="D114" i="2"/>
  <c r="E20" i="2"/>
  <c r="Q22" i="2"/>
  <c r="S24" i="2"/>
  <c r="D27" i="2"/>
  <c r="C32" i="2"/>
  <c r="D37" i="2"/>
  <c r="E52" i="2"/>
  <c r="P77" i="2"/>
  <c r="P44" i="2"/>
  <c r="P79" i="2"/>
  <c r="P151" i="2"/>
  <c r="P81" i="2"/>
  <c r="P153" i="2"/>
  <c r="P83" i="2"/>
  <c r="P5" i="2"/>
  <c r="C90" i="2"/>
  <c r="D95" i="2"/>
  <c r="D115" i="2"/>
  <c r="D139" i="2"/>
  <c r="D118" i="2"/>
  <c r="D119" i="2"/>
  <c r="C172" i="2"/>
  <c r="D173" i="2"/>
  <c r="E174" i="2"/>
  <c r="C176" i="2"/>
  <c r="D177" i="2"/>
  <c r="E178" i="2"/>
  <c r="P20" i="2"/>
  <c r="C21" i="2"/>
  <c r="Q21" i="2"/>
  <c r="D22" i="2"/>
  <c r="R22" i="2"/>
  <c r="E23" i="2"/>
  <c r="S23" i="2"/>
  <c r="P24" i="2"/>
  <c r="C25" i="2"/>
  <c r="Q25" i="2"/>
  <c r="D26" i="2"/>
  <c r="R26" i="2"/>
  <c r="E27" i="2"/>
  <c r="S27" i="2"/>
  <c r="P28" i="2"/>
  <c r="C31" i="2"/>
  <c r="D32" i="2"/>
  <c r="E33" i="2"/>
  <c r="C35" i="2"/>
  <c r="D36" i="2"/>
  <c r="E37" i="2"/>
  <c r="C49" i="2"/>
  <c r="D50" i="2"/>
  <c r="E51" i="2"/>
  <c r="C53" i="2"/>
  <c r="D54" i="2"/>
  <c r="E55" i="2"/>
  <c r="D76" i="2"/>
  <c r="Q76" i="2"/>
  <c r="Q148" i="2"/>
  <c r="D77" i="2"/>
  <c r="D44" i="2"/>
  <c r="Q77" i="2"/>
  <c r="D78" i="2"/>
  <c r="Q78" i="2"/>
  <c r="Q150" i="2"/>
  <c r="D79" i="2"/>
  <c r="Q79" i="2"/>
  <c r="Q151" i="2"/>
  <c r="D80" i="2"/>
  <c r="Q80" i="2"/>
  <c r="Q152" i="2"/>
  <c r="D81" i="2"/>
  <c r="Q81" i="2"/>
  <c r="Q153" i="2"/>
  <c r="D82" i="2"/>
  <c r="Q82" i="2"/>
  <c r="Q154" i="2"/>
  <c r="D83" i="2"/>
  <c r="D5" i="2"/>
  <c r="Q83" i="2"/>
  <c r="Q5" i="2"/>
  <c r="Q84" i="2"/>
  <c r="Q4" i="2"/>
  <c r="S85" i="2"/>
  <c r="S157" i="2"/>
  <c r="C89" i="2"/>
  <c r="D90" i="2"/>
  <c r="E91" i="2"/>
  <c r="F91" i="2"/>
  <c r="C93" i="2"/>
  <c r="D94" i="2"/>
  <c r="E95" i="2"/>
  <c r="E112" i="2"/>
  <c r="E113" i="2"/>
  <c r="E114" i="2"/>
  <c r="E115" i="2"/>
  <c r="E116" i="2"/>
  <c r="E117" i="2"/>
  <c r="E118" i="2"/>
  <c r="E119" i="2"/>
  <c r="C171" i="2"/>
  <c r="D172" i="2"/>
  <c r="E173" i="2"/>
  <c r="C175" i="2"/>
  <c r="D176" i="2"/>
  <c r="E177" i="2"/>
  <c r="C179" i="2"/>
  <c r="C20" i="2"/>
  <c r="Q20" i="2"/>
  <c r="D21" i="2"/>
  <c r="R21" i="2"/>
  <c r="E22" i="2"/>
  <c r="S22" i="2"/>
  <c r="P23" i="2"/>
  <c r="C24" i="2"/>
  <c r="Q24" i="2"/>
  <c r="D25" i="2"/>
  <c r="R25" i="2"/>
  <c r="E26" i="2"/>
  <c r="S26" i="2"/>
  <c r="P27" i="2"/>
  <c r="C28" i="2"/>
  <c r="Q28" i="2"/>
  <c r="D31" i="2"/>
  <c r="E32" i="2"/>
  <c r="C34" i="2"/>
  <c r="D35" i="2"/>
  <c r="E36" i="2"/>
  <c r="C38" i="2"/>
  <c r="D49" i="2"/>
  <c r="E50" i="2"/>
  <c r="C52" i="2"/>
  <c r="D53" i="2"/>
  <c r="D152" i="2"/>
  <c r="E54" i="2"/>
  <c r="C56" i="2"/>
  <c r="E76" i="2"/>
  <c r="R76" i="2"/>
  <c r="R148" i="2"/>
  <c r="E77" i="2"/>
  <c r="E44" i="2"/>
  <c r="R77" i="2"/>
  <c r="E78" i="2"/>
  <c r="R78" i="2"/>
  <c r="R150" i="2"/>
  <c r="E79" i="2"/>
  <c r="R79" i="2"/>
  <c r="R151" i="2"/>
  <c r="E80" i="2"/>
  <c r="R80" i="2"/>
  <c r="R152" i="2"/>
  <c r="E81" i="2"/>
  <c r="R81" i="2"/>
  <c r="R153" i="2"/>
  <c r="E82" i="2"/>
  <c r="R82" i="2"/>
  <c r="R154" i="2"/>
  <c r="E83" i="2"/>
  <c r="R83" i="2"/>
  <c r="R5" i="2"/>
  <c r="R84" i="2"/>
  <c r="P85" i="2"/>
  <c r="P157" i="2"/>
  <c r="C88" i="2"/>
  <c r="D89" i="2"/>
  <c r="E90" i="2"/>
  <c r="C92" i="2"/>
  <c r="D93" i="2"/>
  <c r="E94" i="2"/>
  <c r="D171" i="2"/>
  <c r="E172" i="2"/>
  <c r="C174" i="2"/>
  <c r="D175" i="2"/>
  <c r="E176" i="2"/>
  <c r="C178" i="2"/>
  <c r="D179" i="2"/>
  <c r="F179" i="2"/>
  <c r="D20" i="2"/>
  <c r="R20" i="2"/>
  <c r="E21" i="2"/>
  <c r="S21" i="2"/>
  <c r="P22" i="2"/>
  <c r="C23" i="2"/>
  <c r="Q23" i="2"/>
  <c r="D24" i="2"/>
  <c r="R24" i="2"/>
  <c r="E25" i="2"/>
  <c r="S25" i="2"/>
  <c r="P26" i="2"/>
  <c r="C27" i="2"/>
  <c r="Q27" i="2"/>
  <c r="D28" i="2"/>
  <c r="R28" i="2"/>
  <c r="E31" i="2"/>
  <c r="C33" i="2"/>
  <c r="D34" i="2"/>
  <c r="E35" i="2"/>
  <c r="C37" i="2"/>
  <c r="D38" i="2"/>
  <c r="E49" i="2"/>
  <c r="C51" i="2"/>
  <c r="D52" i="2"/>
  <c r="E53" i="2"/>
  <c r="C55" i="2"/>
  <c r="D56" i="2"/>
  <c r="S76" i="2"/>
  <c r="S148" i="2"/>
  <c r="S77" i="2"/>
  <c r="S78" i="2"/>
  <c r="S150" i="2"/>
  <c r="S79" i="2"/>
  <c r="S151" i="2"/>
  <c r="S80" i="2"/>
  <c r="S152" i="2"/>
  <c r="S81" i="2"/>
  <c r="S153" i="2"/>
  <c r="S82" i="2"/>
  <c r="S154" i="2"/>
  <c r="S83" i="2"/>
  <c r="S5" i="2"/>
  <c r="S84" i="2"/>
  <c r="Q85" i="2"/>
  <c r="Q157" i="2"/>
  <c r="D88" i="2"/>
  <c r="E89" i="2"/>
  <c r="C91" i="2"/>
  <c r="D92" i="2"/>
  <c r="E93" i="2"/>
  <c r="C95" i="2"/>
  <c r="C112" i="2"/>
  <c r="C113" i="2"/>
  <c r="C114" i="2"/>
  <c r="C115" i="2"/>
  <c r="C116" i="2"/>
  <c r="C117" i="2"/>
  <c r="C118" i="2"/>
  <c r="C119" i="2"/>
  <c r="C143" i="2"/>
  <c r="E171" i="2"/>
  <c r="C173" i="2"/>
  <c r="D174" i="2"/>
  <c r="E175" i="2"/>
  <c r="C177" i="2"/>
  <c r="D178" i="2"/>
  <c r="I154" i="2"/>
  <c r="I130" i="2"/>
  <c r="M154" i="2"/>
  <c r="M130" i="2"/>
  <c r="Q69" i="2"/>
  <c r="I69" i="2"/>
  <c r="K125" i="2"/>
  <c r="K127" i="2"/>
  <c r="K129" i="2"/>
  <c r="K131" i="2"/>
  <c r="I149" i="2"/>
  <c r="I125" i="2"/>
  <c r="M149" i="2"/>
  <c r="M125" i="2"/>
  <c r="Q64" i="2"/>
  <c r="I153" i="2"/>
  <c r="I129" i="2"/>
  <c r="M153" i="2"/>
  <c r="M129" i="2"/>
  <c r="Q68" i="2"/>
  <c r="K157" i="2"/>
  <c r="K133" i="2"/>
  <c r="K11" i="2"/>
  <c r="K72" i="2"/>
  <c r="O157" i="2"/>
  <c r="O133" i="2"/>
  <c r="O11" i="2"/>
  <c r="S133" i="2"/>
  <c r="S11" i="2"/>
  <c r="S64" i="2"/>
  <c r="S66" i="2"/>
  <c r="S68" i="2"/>
  <c r="M69" i="2"/>
  <c r="S70" i="2"/>
  <c r="S72" i="2"/>
  <c r="H124" i="2"/>
  <c r="H136" i="2"/>
  <c r="H125" i="2"/>
  <c r="H137" i="2"/>
  <c r="H138" i="2"/>
  <c r="H126" i="2"/>
  <c r="H127" i="2"/>
  <c r="H139" i="2"/>
  <c r="H141" i="2"/>
  <c r="H129" i="2"/>
  <c r="H142" i="2"/>
  <c r="H130" i="2"/>
  <c r="M145" i="2"/>
  <c r="M9" i="2"/>
  <c r="M133" i="2"/>
  <c r="M11" i="2"/>
  <c r="L125" i="2"/>
  <c r="L127" i="2"/>
  <c r="L129" i="2"/>
  <c r="Q130" i="2"/>
  <c r="L131" i="2"/>
  <c r="H143" i="2"/>
  <c r="I151" i="2"/>
  <c r="I127" i="2"/>
  <c r="M151" i="2"/>
  <c r="M127" i="2"/>
  <c r="Q66" i="2"/>
  <c r="I155" i="2"/>
  <c r="I131" i="2"/>
  <c r="M155" i="2"/>
  <c r="M131" i="2"/>
  <c r="Q70" i="2"/>
  <c r="K156" i="2"/>
  <c r="K71" i="2"/>
  <c r="M70" i="2"/>
  <c r="S71" i="2"/>
  <c r="Q127" i="2"/>
  <c r="I150" i="2"/>
  <c r="I126" i="2"/>
  <c r="M150" i="2"/>
  <c r="M126" i="2"/>
  <c r="Q65" i="2"/>
  <c r="H156" i="2"/>
  <c r="I148" i="2"/>
  <c r="I124" i="2"/>
  <c r="M148" i="2"/>
  <c r="M124" i="2"/>
  <c r="Q63" i="2"/>
  <c r="K65" i="2"/>
  <c r="I152" i="2"/>
  <c r="I128" i="2"/>
  <c r="M152" i="2"/>
  <c r="M128" i="2"/>
  <c r="Q67" i="2"/>
  <c r="L157" i="2"/>
  <c r="L72" i="2"/>
  <c r="P133" i="2"/>
  <c r="P11" i="2"/>
  <c r="P72" i="2"/>
  <c r="P69" i="2"/>
  <c r="P67" i="2"/>
  <c r="P65" i="2"/>
  <c r="P63" i="2"/>
  <c r="P70" i="2"/>
  <c r="P68" i="2"/>
  <c r="P66" i="2"/>
  <c r="P64" i="2"/>
  <c r="O63" i="2"/>
  <c r="I64" i="2"/>
  <c r="O65" i="2"/>
  <c r="I66" i="2"/>
  <c r="O67" i="2"/>
  <c r="I68" i="2"/>
  <c r="O69" i="2"/>
  <c r="I70" i="2"/>
  <c r="O71" i="2"/>
  <c r="I136" i="2"/>
  <c r="I137" i="2"/>
  <c r="Q137" i="2"/>
  <c r="Q138" i="2"/>
  <c r="M139" i="2"/>
  <c r="M140" i="2"/>
  <c r="Q141" i="2"/>
  <c r="K124" i="2"/>
  <c r="P125" i="2"/>
  <c r="K126" i="2"/>
  <c r="P127" i="2"/>
  <c r="K128" i="2"/>
  <c r="P129" i="2"/>
  <c r="K130" i="2"/>
  <c r="P131" i="2"/>
  <c r="L133" i="2"/>
  <c r="L11" i="2"/>
  <c r="O148" i="2"/>
  <c r="K149" i="2"/>
  <c r="O150" i="2"/>
  <c r="K151" i="2"/>
  <c r="O152" i="2"/>
  <c r="O153" i="2"/>
  <c r="K154" i="2"/>
  <c r="K155" i="2"/>
  <c r="L156" i="2"/>
  <c r="M157" i="2"/>
  <c r="I138" i="2"/>
  <c r="I139" i="2"/>
  <c r="I140" i="2"/>
  <c r="I141" i="2"/>
  <c r="I142" i="2"/>
  <c r="M142" i="2"/>
  <c r="Q142" i="2"/>
  <c r="I143" i="2"/>
  <c r="M143" i="2"/>
  <c r="K148" i="2"/>
  <c r="O149" i="2"/>
  <c r="K150" i="2"/>
  <c r="O151" i="2"/>
  <c r="K152" i="2"/>
  <c r="K153" i="2"/>
  <c r="O154" i="2"/>
  <c r="O155" i="2"/>
  <c r="I157" i="2"/>
  <c r="K64" i="2"/>
  <c r="K66" i="2"/>
  <c r="K68" i="2"/>
  <c r="K69" i="2"/>
  <c r="K70" i="2"/>
  <c r="P71" i="2"/>
  <c r="Q143" i="2"/>
  <c r="K145" i="2"/>
  <c r="K9" i="2"/>
  <c r="O145" i="2"/>
  <c r="O9" i="2"/>
  <c r="S145" i="2"/>
  <c r="S9" i="2"/>
  <c r="S124" i="2"/>
  <c r="S125" i="2"/>
  <c r="S126" i="2"/>
  <c r="S127" i="2"/>
  <c r="S128" i="2"/>
  <c r="S129" i="2"/>
  <c r="S130" i="2"/>
  <c r="S131" i="2"/>
  <c r="I133" i="2"/>
  <c r="I11" i="2"/>
  <c r="L148" i="2"/>
  <c r="L149" i="2"/>
  <c r="L150" i="2"/>
  <c r="L151" i="2"/>
  <c r="L152" i="2"/>
  <c r="L153" i="2"/>
  <c r="L154" i="2"/>
  <c r="L155" i="2"/>
  <c r="I156" i="2"/>
  <c r="M156" i="2"/>
  <c r="L63" i="2"/>
  <c r="L64" i="2"/>
  <c r="L65" i="2"/>
  <c r="L66" i="2"/>
  <c r="L67" i="2"/>
  <c r="L68" i="2"/>
  <c r="L69" i="2"/>
  <c r="L70" i="2"/>
  <c r="L71" i="2"/>
  <c r="Q71" i="2"/>
  <c r="Q72" i="2"/>
  <c r="K144" i="2"/>
  <c r="O144" i="2"/>
  <c r="S144" i="2"/>
  <c r="L145" i="2"/>
  <c r="L9" i="2"/>
  <c r="P145" i="2"/>
  <c r="P9" i="2"/>
  <c r="O124" i="2"/>
  <c r="O125" i="2"/>
  <c r="O126" i="2"/>
  <c r="O127" i="2"/>
  <c r="O128" i="2"/>
  <c r="O129" i="2"/>
  <c r="O130" i="2"/>
  <c r="O131" i="2"/>
  <c r="J63" i="2"/>
  <c r="N63" i="2"/>
  <c r="R63" i="2"/>
  <c r="J64" i="2"/>
  <c r="N64" i="2"/>
  <c r="R64" i="2"/>
  <c r="J65" i="2"/>
  <c r="N65" i="2"/>
  <c r="R65" i="2"/>
  <c r="J66" i="2"/>
  <c r="N66" i="2"/>
  <c r="R66" i="2"/>
  <c r="J67" i="2"/>
  <c r="N67" i="2"/>
  <c r="R67" i="2"/>
  <c r="J68" i="2"/>
  <c r="N68" i="2"/>
  <c r="R68" i="2"/>
  <c r="J69" i="2"/>
  <c r="N69" i="2"/>
  <c r="R69" i="2"/>
  <c r="J70" i="2"/>
  <c r="N70" i="2"/>
  <c r="R70" i="2"/>
  <c r="J71" i="2"/>
  <c r="N71" i="2"/>
  <c r="R71" i="2"/>
  <c r="J72" i="2"/>
  <c r="N72" i="2"/>
  <c r="R72" i="2"/>
  <c r="J142" i="2"/>
  <c r="N142" i="2"/>
  <c r="R142" i="2"/>
  <c r="J143" i="2"/>
  <c r="N143" i="2"/>
  <c r="R143" i="2"/>
  <c r="J144" i="2"/>
  <c r="N144" i="2"/>
  <c r="R144" i="2"/>
  <c r="J145" i="2"/>
  <c r="J9" i="2"/>
  <c r="N145" i="2"/>
  <c r="N9" i="2"/>
  <c r="R145" i="2"/>
  <c r="R9" i="2"/>
  <c r="J124" i="2"/>
  <c r="N124" i="2"/>
  <c r="R124" i="2"/>
  <c r="J125" i="2"/>
  <c r="N125" i="2"/>
  <c r="R125" i="2"/>
  <c r="J126" i="2"/>
  <c r="N126" i="2"/>
  <c r="R126" i="2"/>
  <c r="J127" i="2"/>
  <c r="N127" i="2"/>
  <c r="R127" i="2"/>
  <c r="J128" i="2"/>
  <c r="N128" i="2"/>
  <c r="R128" i="2"/>
  <c r="J129" i="2"/>
  <c r="N129" i="2"/>
  <c r="R129" i="2"/>
  <c r="J130" i="2"/>
  <c r="N130" i="2"/>
  <c r="R130" i="2"/>
  <c r="J131" i="2"/>
  <c r="N131" i="2"/>
  <c r="R131" i="2"/>
  <c r="J133" i="2"/>
  <c r="J11" i="2"/>
  <c r="N133" i="2"/>
  <c r="N11" i="2"/>
  <c r="R133" i="2"/>
  <c r="R11" i="2"/>
  <c r="F38" i="2"/>
  <c r="F34" i="2"/>
  <c r="D131" i="2"/>
  <c r="F175" i="2"/>
  <c r="R155" i="2"/>
  <c r="F119" i="2"/>
  <c r="D138" i="2"/>
  <c r="P149" i="2"/>
  <c r="F92" i="2"/>
  <c r="F44" i="2"/>
  <c r="D124" i="2"/>
  <c r="F27" i="2"/>
  <c r="S42" i="2"/>
  <c r="P42" i="2"/>
  <c r="S149" i="2"/>
  <c r="S44" i="2"/>
  <c r="Q149" i="2"/>
  <c r="Q44" i="2"/>
  <c r="F24" i="2"/>
  <c r="D42" i="2"/>
  <c r="Q42" i="2"/>
  <c r="R42" i="2"/>
  <c r="R149" i="2"/>
  <c r="R44" i="2"/>
  <c r="C42" i="2"/>
  <c r="F23" i="2"/>
  <c r="E42" i="2"/>
  <c r="D143" i="2"/>
  <c r="F56" i="2"/>
  <c r="F33" i="2"/>
  <c r="F88" i="2"/>
  <c r="C149" i="2"/>
  <c r="Q156" i="2"/>
  <c r="D127" i="2"/>
  <c r="D120" i="2"/>
  <c r="D129" i="2"/>
  <c r="C148" i="2"/>
  <c r="C129" i="2"/>
  <c r="C150" i="2"/>
  <c r="D141" i="2"/>
  <c r="E155" i="2"/>
  <c r="F54" i="2"/>
  <c r="E143" i="2"/>
  <c r="Q155" i="2"/>
  <c r="D154" i="2"/>
  <c r="C84" i="2"/>
  <c r="C4" i="2"/>
  <c r="F50" i="2"/>
  <c r="F52" i="2"/>
  <c r="E127" i="2"/>
  <c r="P156" i="2"/>
  <c r="S155" i="2"/>
  <c r="C142" i="2"/>
  <c r="P155" i="2"/>
  <c r="E151" i="2"/>
  <c r="F177" i="2"/>
  <c r="E125" i="2"/>
  <c r="C152" i="2"/>
  <c r="E131" i="2"/>
  <c r="D137" i="2"/>
  <c r="C125" i="2"/>
  <c r="C131" i="2"/>
  <c r="F171" i="2"/>
  <c r="F28" i="2"/>
  <c r="C85" i="2"/>
  <c r="D150" i="2"/>
  <c r="R156" i="2"/>
  <c r="R4" i="2"/>
  <c r="S156" i="2"/>
  <c r="S4" i="2"/>
  <c r="C136" i="2"/>
  <c r="D148" i="2"/>
  <c r="F176" i="2"/>
  <c r="F82" i="2"/>
  <c r="F80" i="2"/>
  <c r="F78" i="2"/>
  <c r="E84" i="2"/>
  <c r="E4" i="2"/>
  <c r="F95" i="2"/>
  <c r="E129" i="2"/>
  <c r="D140" i="2"/>
  <c r="D128" i="2"/>
  <c r="C138" i="2"/>
  <c r="D97" i="2"/>
  <c r="D8" i="2"/>
  <c r="F20" i="2"/>
  <c r="F173" i="2"/>
  <c r="F55" i="2"/>
  <c r="D126" i="2"/>
  <c r="C58" i="2"/>
  <c r="D136" i="2"/>
  <c r="D149" i="2"/>
  <c r="C120" i="2"/>
  <c r="C139" i="2"/>
  <c r="E96" i="2"/>
  <c r="E7" i="2"/>
  <c r="E152" i="2"/>
  <c r="F152" i="2"/>
  <c r="E148" i="2"/>
  <c r="F172" i="2"/>
  <c r="D121" i="2"/>
  <c r="D10" i="2"/>
  <c r="C153" i="2"/>
  <c r="F37" i="2"/>
  <c r="D130" i="2"/>
  <c r="E180" i="2"/>
  <c r="E58" i="2"/>
  <c r="D58" i="2"/>
  <c r="D125" i="2"/>
  <c r="D59" i="2"/>
  <c r="D67" i="2"/>
  <c r="F51" i="2"/>
  <c r="C141" i="2"/>
  <c r="F35" i="2"/>
  <c r="F94" i="2"/>
  <c r="D153" i="2"/>
  <c r="D151" i="2"/>
  <c r="F151" i="2"/>
  <c r="F36" i="2"/>
  <c r="F22" i="2"/>
  <c r="F178" i="2"/>
  <c r="F118" i="2"/>
  <c r="E142" i="2"/>
  <c r="F114" i="2"/>
  <c r="E138" i="2"/>
  <c r="E97" i="2"/>
  <c r="C121" i="2"/>
  <c r="F53" i="2"/>
  <c r="F49" i="2"/>
  <c r="D96" i="2"/>
  <c r="D7" i="2"/>
  <c r="D180" i="2"/>
  <c r="E85" i="2"/>
  <c r="F76" i="2"/>
  <c r="F21" i="2"/>
  <c r="E141" i="2"/>
  <c r="F117" i="2"/>
  <c r="E137" i="2"/>
  <c r="F113" i="2"/>
  <c r="F26" i="2"/>
  <c r="C127" i="2"/>
  <c r="D142" i="2"/>
  <c r="D155" i="2"/>
  <c r="C137" i="2"/>
  <c r="F89" i="2"/>
  <c r="C155" i="2"/>
  <c r="C151" i="2"/>
  <c r="F25" i="2"/>
  <c r="C180" i="2"/>
  <c r="E140" i="2"/>
  <c r="F116" i="2"/>
  <c r="E136" i="2"/>
  <c r="F112" i="2"/>
  <c r="D84" i="2"/>
  <c r="D4" i="2"/>
  <c r="D85" i="2"/>
  <c r="C128" i="2"/>
  <c r="C124" i="2"/>
  <c r="C59" i="2"/>
  <c r="C70" i="2"/>
  <c r="E130" i="2"/>
  <c r="E128" i="2"/>
  <c r="E126" i="2"/>
  <c r="E124" i="2"/>
  <c r="E121" i="2"/>
  <c r="E120" i="2"/>
  <c r="E59" i="2"/>
  <c r="E63" i="2"/>
  <c r="C140" i="2"/>
  <c r="C130" i="2"/>
  <c r="C126" i="2"/>
  <c r="F93" i="2"/>
  <c r="C96" i="2"/>
  <c r="C7" i="2"/>
  <c r="C97" i="2"/>
  <c r="C8" i="2"/>
  <c r="F83" i="2"/>
  <c r="F5" i="2"/>
  <c r="E5" i="2"/>
  <c r="F81" i="2"/>
  <c r="F79" i="2"/>
  <c r="F77" i="2"/>
  <c r="E153" i="2"/>
  <c r="E149" i="2"/>
  <c r="F149" i="2"/>
  <c r="F31" i="2"/>
  <c r="E139" i="2"/>
  <c r="F139" i="2"/>
  <c r="F115" i="2"/>
  <c r="F90" i="2"/>
  <c r="E154" i="2"/>
  <c r="E150" i="2"/>
  <c r="F32" i="2"/>
  <c r="F174" i="2"/>
  <c r="C154" i="2"/>
  <c r="F131" i="2"/>
  <c r="F124" i="2"/>
  <c r="F138" i="2"/>
  <c r="F143" i="2"/>
  <c r="F42" i="2"/>
  <c r="F127" i="2"/>
  <c r="F150" i="2"/>
  <c r="C71" i="2"/>
  <c r="F154" i="2"/>
  <c r="F155" i="2"/>
  <c r="F130" i="2"/>
  <c r="F148" i="2"/>
  <c r="F140" i="2"/>
  <c r="F137" i="2"/>
  <c r="F141" i="2"/>
  <c r="F129" i="2"/>
  <c r="F128" i="2"/>
  <c r="D70" i="2"/>
  <c r="E157" i="2"/>
  <c r="E144" i="2"/>
  <c r="F136" i="2"/>
  <c r="C132" i="2"/>
  <c r="E156" i="2"/>
  <c r="D12" i="2"/>
  <c r="C156" i="2"/>
  <c r="F58" i="2"/>
  <c r="F125" i="2"/>
  <c r="F96" i="2"/>
  <c r="F7" i="2"/>
  <c r="F153" i="2"/>
  <c r="F121" i="2"/>
  <c r="F10" i="2"/>
  <c r="C69" i="2"/>
  <c r="F180" i="2"/>
  <c r="D68" i="2"/>
  <c r="D72" i="2"/>
  <c r="D65" i="2"/>
  <c r="F120" i="2"/>
  <c r="D66" i="2"/>
  <c r="D157" i="2"/>
  <c r="F85" i="2"/>
  <c r="D71" i="2"/>
  <c r="D63" i="2"/>
  <c r="F63" i="2"/>
  <c r="E132" i="2"/>
  <c r="D69" i="2"/>
  <c r="F59" i="2"/>
  <c r="F12" i="2"/>
  <c r="F142" i="2"/>
  <c r="F126" i="2"/>
  <c r="C63" i="2"/>
  <c r="C66" i="2"/>
  <c r="E71" i="2"/>
  <c r="D145" i="2"/>
  <c r="D9" i="2"/>
  <c r="E12" i="2"/>
  <c r="D132" i="2"/>
  <c r="C65" i="2"/>
  <c r="C145" i="2"/>
  <c r="C9" i="2"/>
  <c r="D133" i="2"/>
  <c r="D11" i="2"/>
  <c r="E72" i="2"/>
  <c r="E133" i="2"/>
  <c r="E11" i="2"/>
  <c r="C67" i="2"/>
  <c r="D64" i="2"/>
  <c r="C144" i="2"/>
  <c r="E10" i="2"/>
  <c r="C133" i="2"/>
  <c r="C11" i="2"/>
  <c r="C10" i="2"/>
  <c r="E145" i="2"/>
  <c r="E9" i="2"/>
  <c r="D156" i="2"/>
  <c r="E64" i="2"/>
  <c r="E65" i="2"/>
  <c r="F65" i="2"/>
  <c r="E66" i="2"/>
  <c r="E68" i="2"/>
  <c r="E69" i="2"/>
  <c r="E70" i="2"/>
  <c r="C72" i="2"/>
  <c r="C12" i="2"/>
  <c r="C68" i="2"/>
  <c r="C64" i="2"/>
  <c r="C157" i="2"/>
  <c r="E67" i="2"/>
  <c r="F67" i="2"/>
  <c r="E8" i="2"/>
  <c r="F97" i="2"/>
  <c r="F8" i="2"/>
  <c r="F84" i="2"/>
  <c r="F4" i="2"/>
  <c r="D144" i="2"/>
  <c r="F68" i="2"/>
  <c r="F156" i="2"/>
  <c r="F157" i="2"/>
  <c r="F144" i="2"/>
  <c r="F72" i="2"/>
  <c r="F70" i="2"/>
  <c r="F133" i="2"/>
  <c r="F11" i="2"/>
  <c r="F66" i="2"/>
  <c r="F71" i="2"/>
  <c r="F69" i="2"/>
  <c r="F64" i="2"/>
  <c r="F145" i="2"/>
  <c r="F9" i="2"/>
  <c r="F132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L17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F17" i="2"/>
  <c r="BG17" i="2"/>
  <c r="BH17" i="2"/>
  <c r="BI17" i="2"/>
  <c r="BJ17" i="2"/>
  <c r="BK17" i="2"/>
  <c r="BM17" i="2"/>
  <c r="BN17" i="2"/>
  <c r="BO17" i="2"/>
  <c r="BP17" i="2"/>
  <c r="BQ17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F5" i="2"/>
  <c r="BG5" i="2"/>
  <c r="BH5" i="2"/>
  <c r="BI5" i="2"/>
  <c r="BJ5" i="2"/>
  <c r="BK5" i="2"/>
  <c r="BL5" i="2"/>
  <c r="BM5" i="2"/>
  <c r="BN5" i="2"/>
  <c r="BO5" i="2"/>
  <c r="BP5" i="2"/>
  <c r="BQ5" i="2"/>
  <c r="BF6" i="2"/>
  <c r="BG6" i="2"/>
  <c r="BH6" i="2"/>
  <c r="BI6" i="2"/>
  <c r="BJ6" i="2"/>
  <c r="BK6" i="2"/>
  <c r="BL6" i="2"/>
  <c r="BM6" i="2"/>
  <c r="BN6" i="2"/>
  <c r="BO6" i="2"/>
  <c r="BP6" i="2"/>
  <c r="BQ6" i="2"/>
  <c r="BF7" i="2"/>
  <c r="BG7" i="2"/>
  <c r="BH7" i="2"/>
  <c r="BI7" i="2"/>
  <c r="BJ7" i="2"/>
  <c r="BK7" i="2"/>
  <c r="BL7" i="2"/>
  <c r="BM7" i="2"/>
  <c r="BN7" i="2"/>
  <c r="BO7" i="2"/>
  <c r="BP7" i="2"/>
  <c r="BQ7" i="2"/>
  <c r="BF8" i="2"/>
  <c r="BG8" i="2"/>
  <c r="BH8" i="2"/>
  <c r="BI8" i="2"/>
  <c r="BJ8" i="2"/>
  <c r="BK8" i="2"/>
  <c r="BL8" i="2"/>
  <c r="BM8" i="2"/>
  <c r="BN8" i="2"/>
  <c r="BO8" i="2"/>
  <c r="BP8" i="2"/>
  <c r="BQ8" i="2"/>
  <c r="BF9" i="2"/>
  <c r="BG9" i="2"/>
  <c r="BH9" i="2"/>
  <c r="BI9" i="2"/>
  <c r="BJ9" i="2"/>
  <c r="BK9" i="2"/>
  <c r="BL9" i="2"/>
  <c r="BM9" i="2"/>
  <c r="BN9" i="2"/>
  <c r="BO9" i="2"/>
  <c r="BP9" i="2"/>
  <c r="BQ9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Q4" i="2"/>
  <c r="BG4" i="2"/>
  <c r="BH4" i="2"/>
  <c r="BI4" i="2"/>
  <c r="BJ4" i="2"/>
  <c r="BK4" i="2"/>
  <c r="BL4" i="2"/>
  <c r="BM4" i="2"/>
  <c r="BN4" i="2"/>
  <c r="BO4" i="2"/>
  <c r="BP4" i="2"/>
  <c r="BF4" i="2"/>
</calcChain>
</file>

<file path=xl/sharedStrings.xml><?xml version="1.0" encoding="utf-8"?>
<sst xmlns="http://schemas.openxmlformats.org/spreadsheetml/2006/main" count="7389" uniqueCount="924">
  <si>
    <t>YoY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</si>
  <si>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</si>
  <si>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</si>
  <si>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</si>
  <si>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</si>
  <si>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</si>
  <si>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</si>
  <si>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</si>
  <si>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</si>
  <si>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</si>
  <si>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</si>
  <si>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</si>
  <si>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</si>
  <si>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</si>
  <si>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</si>
  <si>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</si>
  <si>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</si>
  <si>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</si>
  <si>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</si>
  <si>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</si>
  <si>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</si>
  <si>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</si>
  <si>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</si>
  <si>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</si>
  <si>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</si>
  <si>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</si>
  <si>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</si>
  <si>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</si>
  <si>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</si>
  <si>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</si>
  <si>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</si>
  <si>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Activity Ratio</t>
  </si>
  <si>
    <t># Active</t>
  </si>
  <si>
    <t/>
  </si>
  <si>
    <t xml:space="preserve">Overall KPI performance </t>
  </si>
  <si>
    <t xml:space="preserve">Ending MP </t>
  </si>
  <si>
    <t>AG</t>
  </si>
  <si>
    <t>US</t>
  </si>
  <si>
    <t>UM</t>
  </si>
  <si>
    <t>SUM</t>
  </si>
  <si>
    <t>BM</t>
  </si>
  <si>
    <t>SBM</t>
  </si>
  <si>
    <t xml:space="preserve">Recruitment </t>
  </si>
  <si>
    <t xml:space="preserve">AL recruitment KPIs </t>
  </si>
  <si>
    <t>Rookie in month</t>
  </si>
  <si>
    <t>Rookie last month</t>
  </si>
  <si>
    <t>2-3 months</t>
  </si>
  <si>
    <t>4 - 6 mths</t>
  </si>
  <si>
    <t>7-12mth</t>
  </si>
  <si>
    <t>13+mth</t>
  </si>
  <si>
    <t>SA</t>
  </si>
  <si>
    <t xml:space="preserve">APE </t>
  </si>
  <si>
    <t xml:space="preserve"># Active </t>
  </si>
  <si>
    <t># Case</t>
  </si>
  <si>
    <t>CaseSize</t>
  </si>
  <si>
    <t>Overall KPI performance:% case with 4 riders</t>
  </si>
  <si>
    <t>Overall KPI performance:Persistency K1</t>
  </si>
  <si>
    <t>Overall KPI performance:Persistency K2</t>
  </si>
  <si>
    <t>MDRT/ GEN Lion (from Apr '17)</t>
  </si>
  <si>
    <t xml:space="preserve"># Manpower </t>
  </si>
  <si>
    <t>APE contribution</t>
  </si>
  <si>
    <t>Total</t>
  </si>
  <si>
    <t>Ending Manpower_ExSA</t>
  </si>
  <si>
    <t># SA</t>
  </si>
  <si>
    <t># Active_ExSA</t>
  </si>
  <si>
    <t>#cases</t>
  </si>
  <si>
    <t>% case with 4 riders</t>
  </si>
  <si>
    <t>Persistency K1</t>
  </si>
  <si>
    <t>Persistency K2</t>
  </si>
  <si>
    <t># Case/active</t>
  </si>
  <si>
    <t>Casesize</t>
  </si>
  <si>
    <t>Ending Manpower_Total</t>
  </si>
  <si>
    <t># AG</t>
  </si>
  <si>
    <t># US</t>
  </si>
  <si>
    <t># UM</t>
  </si>
  <si>
    <t># SUM</t>
  </si>
  <si>
    <t># BM</t>
  </si>
  <si>
    <t># SBM</t>
  </si>
  <si>
    <t>Total # New recruits</t>
  </si>
  <si>
    <t>Total recruited AL</t>
  </si>
  <si>
    <t># recruit</t>
  </si>
  <si>
    <t>%active leader</t>
  </si>
  <si>
    <t>avg recruit/ a. leader</t>
  </si>
  <si>
    <t>APE/Manpower</t>
  </si>
  <si>
    <t>Case/Active</t>
  </si>
  <si>
    <t>API</t>
  </si>
  <si>
    <t>Rider attachment</t>
  </si>
  <si>
    <t>#leader</t>
  </si>
  <si>
    <t>#active leader</t>
  </si>
  <si>
    <t>Rookie Performance</t>
  </si>
  <si>
    <t>recruit</t>
  </si>
  <si>
    <t>1case/15d</t>
  </si>
  <si>
    <t>1case/30d</t>
  </si>
  <si>
    <t>3case/60d</t>
  </si>
  <si>
    <t>5case/90d</t>
  </si>
  <si>
    <t>%1case/15d</t>
  </si>
  <si>
    <t>%1case/30d</t>
  </si>
  <si>
    <t>%3case/60d</t>
  </si>
  <si>
    <t>%5case/90d</t>
  </si>
  <si>
    <t>Jul-17</t>
  </si>
  <si>
    <t>Aug-17</t>
  </si>
  <si>
    <t>Sep-17</t>
  </si>
  <si>
    <t>Oct-17</t>
  </si>
  <si>
    <t>Nov-17</t>
  </si>
  <si>
    <t>Dec-17</t>
  </si>
  <si>
    <t># Manpower_by_designation:Total (excl. SA)</t>
  </si>
  <si>
    <t># Manpower_by_designation:SA</t>
  </si>
  <si>
    <t># Manpower_by_designation:AG</t>
  </si>
  <si>
    <t># Manpower_by_designation:US</t>
  </si>
  <si>
    <t># Manpower_by_designation:UM</t>
  </si>
  <si>
    <t># Manpower_by_designation:SUM</t>
  </si>
  <si>
    <t># Manpower_by_designation:BM</t>
  </si>
  <si>
    <t># Manpower_by_designation:SBM</t>
  </si>
  <si>
    <t># Manpower_by_designation:Total</t>
  </si>
  <si>
    <t>Recruit_by_designation:AG</t>
  </si>
  <si>
    <t>Recruit_by_designation:US</t>
  </si>
  <si>
    <t>Recruit_by_designation:UM</t>
  </si>
  <si>
    <t>Recruit_by_designation:SUM</t>
  </si>
  <si>
    <t>Recruit_by_designation:BM</t>
  </si>
  <si>
    <t>Recruit_by_designation:SBM</t>
  </si>
  <si>
    <t>Q1 '15</t>
  </si>
  <si>
    <t>Q2 '15</t>
  </si>
  <si>
    <t>Q3 '15</t>
  </si>
  <si>
    <t>Q4 '15</t>
  </si>
  <si>
    <t>Q1 '17</t>
  </si>
  <si>
    <t>Q2 '17</t>
  </si>
  <si>
    <t>Q3 '17</t>
  </si>
  <si>
    <t>Q4 '17</t>
  </si>
  <si>
    <t>Q1 '16</t>
  </si>
  <si>
    <t>Q2 '16</t>
  </si>
  <si>
    <t>Q3 '16</t>
  </si>
  <si>
    <t>Q4 '16</t>
  </si>
  <si>
    <t>YTD '15</t>
  </si>
  <si>
    <t>YTD '16</t>
  </si>
  <si>
    <t>YTD '17</t>
  </si>
  <si>
    <t># Manpower_by_rookie_mdrt:MDRT</t>
  </si>
  <si>
    <t># Manpower_by_rookie_mdrt:Rookie in month</t>
  </si>
  <si>
    <t># Manpower_by_rookie_mdrt:Rookie last month</t>
  </si>
  <si>
    <t># Manpower_by_rookie_mdrt:2-3 months</t>
  </si>
  <si>
    <t># Manpower_by_rookie_mdrt:4 - 6 mths</t>
  </si>
  <si>
    <t># Manpower_by_rookie_mdrt:7-12mth</t>
  </si>
  <si>
    <t># Manpower_by_rookie_mdrt:13+mth</t>
  </si>
  <si>
    <t># Manpower_by_rookie_mdrt:SA</t>
  </si>
  <si>
    <t># Active_by_rookie_mdrt:MDRT</t>
  </si>
  <si>
    <t># Active_by_rookie_mdrt:Rookie in month</t>
  </si>
  <si>
    <t># Active_by_rookie_mdrt:Rookie last month</t>
  </si>
  <si>
    <t># Active_by_rookie_mdrt:2-3 months</t>
  </si>
  <si>
    <t># Active_by_rookie_mdrt:4 - 6 mths</t>
  </si>
  <si>
    <t># Active_by_rookie_mdrt:7-12mth</t>
  </si>
  <si>
    <t># Active_by_rookie_mdrt:13+mth</t>
  </si>
  <si>
    <t># Active_by_rookie_mdrt:SA</t>
  </si>
  <si>
    <t># Active_by_rookie_mdrt:Total (excl. SA)</t>
  </si>
  <si>
    <t># Active_by_rookie_mdrt:Total</t>
  </si>
  <si>
    <t>Total (excl. SA)</t>
  </si>
  <si>
    <t>Activity Ratio_by_rookie_mdrt:MDRT</t>
  </si>
  <si>
    <t>Activity Ratio_by_rookie_mdrt:Rookie in month</t>
  </si>
  <si>
    <t>Activity Ratio_by_rookie_mdrt:Rookie last month</t>
  </si>
  <si>
    <t>Activity Ratio_by_rookie_mdrt:2-3 months</t>
  </si>
  <si>
    <t>Activity Ratio_by_rookie_mdrt:4 - 6 mths</t>
  </si>
  <si>
    <t>Activity Ratio_by_rookie_mdrt:7-12mth</t>
  </si>
  <si>
    <t>Activity Ratio_by_rookie_mdrt:13+mth</t>
  </si>
  <si>
    <t>Activity Ratio_by_rookie_mdrt:SA</t>
  </si>
  <si>
    <t># Case_by_rookie_mdrt:MDRT</t>
  </si>
  <si>
    <t># Case_by_rookie_mdrt:Rookie in month</t>
  </si>
  <si>
    <t># Case_by_rookie_mdrt:Rookie last month</t>
  </si>
  <si>
    <t># Case_by_rookie_mdrt:2-3 months</t>
  </si>
  <si>
    <t># Case_by_rookie_mdrt:4 - 6 mths</t>
  </si>
  <si>
    <t># Case_by_rookie_mdrt:7-12mth</t>
  </si>
  <si>
    <t># Case_by_rookie_mdrt:13+mth</t>
  </si>
  <si>
    <t># Case_by_rookie_mdrt:SA</t>
  </si>
  <si>
    <t># Case/Active_by_rookie_mdrt:MDRT</t>
  </si>
  <si>
    <t># Case/Active_by_rookie_mdrt:Rookie in month</t>
  </si>
  <si>
    <t># Case/Active_by_rookie_mdrt:Rookie last month</t>
  </si>
  <si>
    <t># Case/Active_by_rookie_mdrt:2-3 months</t>
  </si>
  <si>
    <t># Case/Active_by_rookie_mdrt:4 - 6 mths</t>
  </si>
  <si>
    <t># Case/Active_by_rookie_mdrt:7-12mth</t>
  </si>
  <si>
    <t># Case/Active_by_rookie_mdrt:13+mth</t>
  </si>
  <si>
    <t># Case/Active_by_rookie_mdrt:SA</t>
  </si>
  <si>
    <t>CaseSize_by_rookie_mdrt:MDRT</t>
  </si>
  <si>
    <t>CaseSize_by_rookie_mdrt:Rookie in month</t>
  </si>
  <si>
    <t>CaseSize_by_rookie_mdrt:Rookie last month</t>
  </si>
  <si>
    <t>CaseSize_by_rookie_mdrt:2-3 months</t>
  </si>
  <si>
    <t>CaseSize_by_rookie_mdrt:4 - 6 mths</t>
  </si>
  <si>
    <t>CaseSize_by_rookie_mdrt:7-12mth</t>
  </si>
  <si>
    <t>CaseSize_by_rookie_mdrt:13+mth</t>
  </si>
  <si>
    <t>CaseSize_by_rookie_mdrt:SA</t>
  </si>
  <si>
    <t>APE_by_rookie_mdrt:MDRT</t>
  </si>
  <si>
    <t>APE_by_rookie_mdrt:Rookie in month</t>
  </si>
  <si>
    <t>APE_by_rookie_mdrt:Rookie last month</t>
  </si>
  <si>
    <t>APE_by_rookie_mdrt:2-3 months</t>
  </si>
  <si>
    <t>APE_by_rookie_mdrt:4 - 6 mths</t>
  </si>
  <si>
    <t>APE_by_rookie_mdrt:7-12mth</t>
  </si>
  <si>
    <t>APE_by_rookie_mdrt:13+mth</t>
  </si>
  <si>
    <t>APE_by_rookie_mdrt:SA</t>
  </si>
  <si>
    <t>APE contribution_by_rookie_mdrt:Rookie in month</t>
  </si>
  <si>
    <t>APE contribution_by_rookie_mdrt:Rookie last month</t>
  </si>
  <si>
    <t>APE contribution_by_rookie_mdrt:2-3 months</t>
  </si>
  <si>
    <t>APE contribution_by_rookie_mdrt:4 - 6 mths</t>
  </si>
  <si>
    <t>APE contribution_by_rookie_mdrt:7-12mth</t>
  </si>
  <si>
    <t>APE contribution_by_rookie_mdrt:13+mth</t>
  </si>
  <si>
    <t>APE contribution_by_rookie_mdrt:SA</t>
  </si>
  <si>
    <t>APE contribution_by_rookie_mdrt:Total</t>
  </si>
  <si>
    <t>APE contribution_by_rookie_mdrt:MDRT</t>
  </si>
  <si>
    <t>MoM</t>
  </si>
  <si>
    <t>Recruit_by_designation:Total</t>
  </si>
  <si>
    <t>Overall KPI performance</t>
  </si>
  <si>
    <t>Activity Ratio_by_rookie_mdrt:Total</t>
  </si>
  <si>
    <t># Case/Active_by_rookie_mdrt:Total</t>
  </si>
  <si>
    <t># Case_by_rookie_mdrt:Total</t>
  </si>
  <si>
    <t>CaseSize_by_rookie_mdrt:Total</t>
  </si>
  <si>
    <t>APE_by_rookie_mdrt:Total</t>
  </si>
  <si>
    <t>APE</t>
  </si>
  <si>
    <t># Manpower</t>
  </si>
  <si>
    <t>RYP</t>
  </si>
  <si>
    <t>RYP_by_rookie_mdrt:MDRT</t>
  </si>
  <si>
    <t>MDRT</t>
  </si>
  <si>
    <t>RYP_by_rookie_mdrt:Rookie in month</t>
  </si>
  <si>
    <t>RYP_by_rookie_mdrt:Rookie last month</t>
  </si>
  <si>
    <t>RYP_by_rookie_mdrt:2-3 months</t>
  </si>
  <si>
    <t>RYP_by_rookie_mdrt:4 - 6 mths</t>
  </si>
  <si>
    <t>RYP_by_rookie_mdrt:7-12mth</t>
  </si>
  <si>
    <t>RYP_by_rookie_mdrt:13+mth</t>
  </si>
  <si>
    <t>RYP_by_rookie_mdrt:SA</t>
  </si>
  <si>
    <t>RYP_by_rookie_mdrt:Total</t>
  </si>
  <si>
    <t>Generali Life Vietnam</t>
  </si>
  <si>
    <t>MONTHLY AGENCY PERFORMANCE REPORT</t>
  </si>
  <si>
    <t xml:space="preserve"> </t>
  </si>
  <si>
    <t>Content:</t>
  </si>
  <si>
    <t>GA Performance</t>
  </si>
  <si>
    <t xml:space="preserve">As at: </t>
  </si>
  <si>
    <t>Recruit_AL</t>
  </si>
  <si>
    <t>active_recruit_leader</t>
  </si>
  <si>
    <t>Level</t>
  </si>
  <si>
    <t>NAME</t>
  </si>
  <si>
    <t>Zone</t>
  </si>
  <si>
    <t>Region</t>
  </si>
  <si>
    <t>Territory</t>
  </si>
  <si>
    <t>Province</t>
  </si>
  <si>
    <t>KPIs</t>
  </si>
  <si>
    <t>YTD 2016</t>
  </si>
  <si>
    <t>YTD 2017</t>
  </si>
  <si>
    <t>Manpower &amp; Activity</t>
  </si>
  <si>
    <t>Production</t>
  </si>
  <si>
    <t>Persistency</t>
  </si>
  <si>
    <t>Office</t>
  </si>
  <si>
    <t>GA Name</t>
  </si>
  <si>
    <t>GAD</t>
  </si>
  <si>
    <t>GAD Name</t>
  </si>
  <si>
    <t>Contract</t>
  </si>
  <si>
    <t>Effective</t>
  </si>
  <si>
    <t>Opening</t>
  </si>
  <si>
    <t>Start</t>
  </si>
  <si>
    <t>End</t>
  </si>
  <si>
    <t>Recruit</t>
  </si>
  <si>
    <t>AL</t>
  </si>
  <si>
    <t>Actv AG</t>
  </si>
  <si>
    <t>Actv Ratio</t>
  </si>
  <si>
    <t>Feb APE</t>
  </si>
  <si>
    <t>YTD APE</t>
  </si>
  <si>
    <t>K2</t>
  </si>
  <si>
    <t>2K</t>
  </si>
  <si>
    <t>GA Total</t>
  </si>
  <si>
    <t>(*) Manpower excl. Servicing agent</t>
  </si>
  <si>
    <t>&gt;= 1bn</t>
  </si>
  <si>
    <t>&gt;= 500 mil</t>
  </si>
  <si>
    <t>&lt; 500 mil</t>
  </si>
  <si>
    <t>(**) TT APE: Production from Opening date</t>
  </si>
  <si>
    <t>Rider</t>
  </si>
  <si>
    <t>Agency retention ratio</t>
  </si>
  <si>
    <t>Back to cover page</t>
  </si>
  <si>
    <t>Recruits</t>
  </si>
  <si>
    <t># AG after 
mth 3</t>
  </si>
  <si>
    <t># AG after 
mth 6</t>
  </si>
  <si>
    <t># AG after 
mth 12</t>
  </si>
  <si>
    <t>%Retention after 
mth3</t>
  </si>
  <si>
    <t>%Retention
after
mth6</t>
  </si>
  <si>
    <t>%Retention
after
first year</t>
  </si>
  <si>
    <t>1) Team Production &amp; Recruitment in month:</t>
  </si>
  <si>
    <t>Production &amp; KPIs</t>
  </si>
  <si>
    <t>Manpower</t>
  </si>
  <si>
    <t>Recruitment</t>
  </si>
  <si>
    <t>AL Activity</t>
  </si>
  <si>
    <t>Active ratio</t>
  </si>
  <si>
    <t>Team</t>
  </si>
  <si>
    <t xml:space="preserve">Team Head </t>
  </si>
  <si>
    <t>Ter</t>
  </si>
  <si>
    <t>New AG,US</t>
  </si>
  <si>
    <t>New AL</t>
  </si>
  <si>
    <t>Actv AL</t>
  </si>
  <si>
    <t>% Actv AL</t>
  </si>
  <si>
    <t>Actv US</t>
  </si>
  <si>
    <t>%Actv US</t>
  </si>
  <si>
    <t>Jan APE</t>
  </si>
  <si>
    <t>CSize</t>
  </si>
  <si>
    <t>North</t>
  </si>
  <si>
    <t>South</t>
  </si>
  <si>
    <t>Production_AD Structure</t>
  </si>
  <si>
    <t>Ending MP_Structure</t>
  </si>
  <si>
    <t>Recruitment_Structure</t>
  </si>
  <si>
    <t>new_crecuted_inmonth</t>
  </si>
  <si>
    <t>agent_retention:recruited_in_201204</t>
  </si>
  <si>
    <t>agent_retention:recruited_in_201205</t>
  </si>
  <si>
    <t>agent_retention:recruited_in_201206</t>
  </si>
  <si>
    <t>agent_retention:recruited_in_201207</t>
  </si>
  <si>
    <t>agent_retention:recruited_in_201208</t>
  </si>
  <si>
    <t>agent_retention:recruited_in_201209</t>
  </si>
  <si>
    <t>agent_retention:recruited_in_201210</t>
  </si>
  <si>
    <t>agent_retention:recruited_in_201211</t>
  </si>
  <si>
    <t>agent_retention:recruited_in_201212</t>
  </si>
  <si>
    <t>agent_retention:recruited_in_201301</t>
  </si>
  <si>
    <t>agent_retention:recruited_in_201302</t>
  </si>
  <si>
    <t>agent_retention:recruited_in_201303</t>
  </si>
  <si>
    <t>agent_retention:recruited_in_201304</t>
  </si>
  <si>
    <t>agent_retention:recruited_in_201305</t>
  </si>
  <si>
    <t>agent_retention:recruited_in_201306</t>
  </si>
  <si>
    <t>agent_retention:recruited_in_201307</t>
  </si>
  <si>
    <t>agent_retention:recruited_in_201308</t>
  </si>
  <si>
    <t>agent_retention:recruited_in_201309</t>
  </si>
  <si>
    <t>agent_retention:recruited_in_201310</t>
  </si>
  <si>
    <t>agent_retention:recruited_in_201311</t>
  </si>
  <si>
    <t>agent_retention:recruited_in_201312</t>
  </si>
  <si>
    <t>agent_retention:recruited_in_201401</t>
  </si>
  <si>
    <t>agent_retention:recruited_in_201402</t>
  </si>
  <si>
    <t>agent_retention:recruited_in_201403</t>
  </si>
  <si>
    <t>agent_retention:recruited_in_201404</t>
  </si>
  <si>
    <t>agent_retention:recruited_in_201405</t>
  </si>
  <si>
    <t>agent_retention:recruited_in_201406</t>
  </si>
  <si>
    <t>agent_retention:recruited_in_201407</t>
  </si>
  <si>
    <t>agent_retention:recruited_in_201408</t>
  </si>
  <si>
    <t>agent_retention:recruited_in_201409</t>
  </si>
  <si>
    <t>agent_retention:recruited_in_201410</t>
  </si>
  <si>
    <t>agent_retention:recruited_in_201411</t>
  </si>
  <si>
    <t>agent_retention:recruited_in_201412</t>
  </si>
  <si>
    <t>agent_retention:recruited_in_201501</t>
  </si>
  <si>
    <t>agent_retention:recruited_in_201502</t>
  </si>
  <si>
    <t>agent_retention:recruited_in_201503</t>
  </si>
  <si>
    <t>agent_retention:recruited_in_201504</t>
  </si>
  <si>
    <t>agent_retention:recruited_in_201505</t>
  </si>
  <si>
    <t>agent_retention:recruited_in_201506</t>
  </si>
  <si>
    <t>agent_retention:recruited_in_201507</t>
  </si>
  <si>
    <t>agent_retention:recruited_in_201508</t>
  </si>
  <si>
    <t>agent_retention:recruited_in_201509</t>
  </si>
  <si>
    <t>agent_retention:recruited_in_201510</t>
  </si>
  <si>
    <t>agent_retention:recruited_in_201511</t>
  </si>
  <si>
    <t>agent_retention:recruited_in_201512</t>
  </si>
  <si>
    <t>agent_retention:recruited_in_201601</t>
  </si>
  <si>
    <t>agent_retention:recruited_in_201602</t>
  </si>
  <si>
    <t>agent_retention:recruited_in_201603</t>
  </si>
  <si>
    <t>agent_retention:recruited_in_201604</t>
  </si>
  <si>
    <t>agent_retention:recruited_in_201605</t>
  </si>
  <si>
    <t>agent_retention:recruited_in_201606</t>
  </si>
  <si>
    <t>agent_retention:recruited_in_201607</t>
  </si>
  <si>
    <t>agent_retention:recruited_in_201608</t>
  </si>
  <si>
    <t>agent_retention:recruited_in_201609</t>
  </si>
  <si>
    <t>agent_retention:recruited_in_201610</t>
  </si>
  <si>
    <t>agent_retention:recruited_in_201611</t>
  </si>
  <si>
    <t>agent_retention:recruited_in_201612</t>
  </si>
  <si>
    <t>agent_retention:recruited_in_201701</t>
  </si>
  <si>
    <t>agent_retention:recruited_in_201702</t>
  </si>
  <si>
    <t>agent_retention:recruited_in_201703</t>
  </si>
  <si>
    <t>agent_retention:recruited_in_201704</t>
  </si>
  <si>
    <t>agent_retention:recruited_in_201705</t>
  </si>
  <si>
    <t>agent_retention:recruited_in_201706</t>
  </si>
  <si>
    <t>agent_retention:recruited_in_201707</t>
  </si>
  <si>
    <t>agent_retention:recruited_in_201708</t>
  </si>
  <si>
    <t>agent_retention:recruited_in_201709</t>
  </si>
  <si>
    <t>agent_retention:recruited_in_201710</t>
  </si>
  <si>
    <t>agent_retention:recruited_in_201711</t>
  </si>
  <si>
    <t>agent_retention:recruited_in_201712</t>
  </si>
  <si>
    <t>Recruitment KPI_Structure</t>
  </si>
  <si>
    <t>Rookie Metric</t>
  </si>
  <si>
    <t>Retention</t>
  </si>
  <si>
    <t>APE_by_rookie_mdrt:SP 100%</t>
  </si>
  <si>
    <t>SP 100%</t>
  </si>
  <si>
    <t>APE_total_mdrt_rookie_sa_10%sp</t>
  </si>
  <si>
    <t>Total (incl. 10%SP)</t>
  </si>
  <si>
    <t>Sort by APE Jun '17</t>
  </si>
  <si>
    <t>Mar APE</t>
  </si>
  <si>
    <t>Apr APE</t>
  </si>
  <si>
    <t>May APE</t>
  </si>
  <si>
    <t>Jun APE</t>
  </si>
  <si>
    <t>Jul APE</t>
  </si>
  <si>
    <t>GA_Name</t>
  </si>
  <si>
    <t>GAD_Name</t>
  </si>
  <si>
    <t>Add</t>
  </si>
  <si>
    <t>Actv</t>
  </si>
  <si>
    <t>Ratio</t>
  </si>
  <si>
    <t>201701_APE</t>
  </si>
  <si>
    <t>201702_APE</t>
  </si>
  <si>
    <t>201703_APE</t>
  </si>
  <si>
    <t>201704_APE</t>
  </si>
  <si>
    <t>201705_APE</t>
  </si>
  <si>
    <t>201706_APE</t>
  </si>
  <si>
    <t>201707_APE</t>
  </si>
  <si>
    <t>2017_APE_YTD</t>
  </si>
  <si>
    <t>PERSISTENCY_Y2</t>
  </si>
  <si>
    <t>PERSISTENCY2Y</t>
  </si>
  <si>
    <t>201708_APE</t>
  </si>
  <si>
    <t>201709_APE</t>
  </si>
  <si>
    <t>201710_APE</t>
  </si>
  <si>
    <t>201711_APE</t>
  </si>
  <si>
    <t>201712_APE</t>
  </si>
  <si>
    <t>CASE_MTD</t>
  </si>
  <si>
    <t>REGION_NAME</t>
  </si>
  <si>
    <t>ZONE_NAME</t>
  </si>
  <si>
    <t>TEAM_NAME</t>
  </si>
  <si>
    <t>TEAM_HEAD_NAME</t>
  </si>
  <si>
    <t>RecruitAGUS</t>
  </si>
  <si>
    <t>RecruitAL</t>
  </si>
  <si>
    <t>ActvAL</t>
  </si>
  <si>
    <t>ActvALR</t>
  </si>
  <si>
    <t>ActvUS</t>
  </si>
  <si>
    <t>ActvUSR</t>
  </si>
  <si>
    <t>2017_APE</t>
  </si>
  <si>
    <t>territory</t>
  </si>
  <si>
    <t>kpi</t>
  </si>
  <si>
    <t>level</t>
  </si>
  <si>
    <t>province</t>
  </si>
  <si>
    <t>region</t>
  </si>
  <si>
    <t>zone</t>
  </si>
  <si>
    <t>name</t>
  </si>
  <si>
    <t>Agency Product mix</t>
  </si>
  <si>
    <t>Sort by Total mix</t>
  </si>
  <si>
    <t>Product Name</t>
  </si>
  <si>
    <t>Basic</t>
  </si>
  <si>
    <t>Activity Ratio_by_rookie_mdrt:Total_Excl_SA</t>
  </si>
  <si>
    <t>CaseSize_by_rookie_mdrt:Total_exclude_SA</t>
  </si>
  <si>
    <t># Case/Active_by_rookie_mdrt:Total_exclude_SA</t>
  </si>
  <si>
    <t>RYP_by_rookie_mdrt:Total_EXCL_SA</t>
  </si>
  <si>
    <t>product_code</t>
  </si>
  <si>
    <t>product_name</t>
  </si>
  <si>
    <t>Product Mix</t>
  </si>
  <si>
    <t>Product</t>
  </si>
  <si>
    <t>Aug APE</t>
  </si>
  <si>
    <t>Sep APE</t>
  </si>
  <si>
    <t>Oct APE</t>
  </si>
  <si>
    <t>Nov APE</t>
  </si>
  <si>
    <t>Dec APE</t>
  </si>
  <si>
    <t>BD  Performance</t>
  </si>
  <si>
    <t>Country</t>
  </si>
  <si>
    <t>CIB1</t>
  </si>
  <si>
    <t>CIB2</t>
  </si>
  <si>
    <t>ULP2</t>
  </si>
  <si>
    <t>YCB1</t>
  </si>
  <si>
    <t>WLP1</t>
  </si>
  <si>
    <t>EDU3</t>
  </si>
  <si>
    <t>EDU4</t>
  </si>
  <si>
    <t>ULP1</t>
  </si>
  <si>
    <t>YCB2</t>
  </si>
  <si>
    <t>END1</t>
  </si>
  <si>
    <t>YCB3</t>
  </si>
  <si>
    <t>YCB4</t>
  </si>
  <si>
    <t>TLB1</t>
  </si>
  <si>
    <t>EDU1</t>
  </si>
  <si>
    <t>CI Endowment</t>
  </si>
  <si>
    <t>Enhanced critial illness</t>
  </si>
  <si>
    <t>Universal Life</t>
  </si>
  <si>
    <t>Yearly Cash Back Basic Regular</t>
  </si>
  <si>
    <t>Education Endowment Enhancement</t>
  </si>
  <si>
    <t>Yearly Cash Back Basic Limited</t>
  </si>
  <si>
    <t>Years Term Endowment</t>
  </si>
  <si>
    <t>BAO AN DANG KHOA Regular</t>
  </si>
  <si>
    <t>BAO AN DANG KHOA Limited</t>
  </si>
  <si>
    <t>Level Term Basic</t>
  </si>
  <si>
    <t>Education Endowment</t>
  </si>
  <si>
    <t>Basic Total</t>
  </si>
  <si>
    <t>RIDER</t>
  </si>
  <si>
    <t>SME</t>
  </si>
  <si>
    <t>Grand Total</t>
  </si>
  <si>
    <t>APE (bil)</t>
  </si>
  <si>
    <t>HỒ CHÍ MINH</t>
  </si>
  <si>
    <t>MIỀN TRUNG</t>
  </si>
  <si>
    <t>ĐÔNG NAM</t>
  </si>
  <si>
    <t>BẮC TRUNG 2</t>
  </si>
  <si>
    <t>BẮC TRUNG 1</t>
  </si>
  <si>
    <t>DUYÊN HẢI</t>
  </si>
  <si>
    <t>TÂY NAM</t>
  </si>
  <si>
    <t>HÀ NỘI</t>
  </si>
  <si>
    <t>ĐÔNG BẮC</t>
  </si>
  <si>
    <t>TÂY BẮC</t>
  </si>
  <si>
    <t>010 GA TIỀN GIANG 1</t>
  </si>
  <si>
    <t>003 GA HCM 2</t>
  </si>
  <si>
    <t>018 GA HUẾ 1</t>
  </si>
  <si>
    <t>008 GA BÀ RỊA - VŨNG TÀU 1</t>
  </si>
  <si>
    <t>011 GA NGHỆ AN 2</t>
  </si>
  <si>
    <t>015 GA THANH HÓA 1</t>
  </si>
  <si>
    <t>023 GA QUẢNG NINH 1</t>
  </si>
  <si>
    <t>020 GA BẾN TRE 1</t>
  </si>
  <si>
    <t>014 GA ĐÀ NẴNG 1</t>
  </si>
  <si>
    <t>004 GA NGHỆ AN 1</t>
  </si>
  <si>
    <t>005 GA THÁI BÌNH 1</t>
  </si>
  <si>
    <t>021 GA HÀ NỘI 4</t>
  </si>
  <si>
    <t>028 GA BÀ RỊA - VŨNG TÀU 2</t>
  </si>
  <si>
    <t>025 GA HCM 4</t>
  </si>
  <si>
    <t>002 GA BẮC NINH 1</t>
  </si>
  <si>
    <t>022 GA LẠNG SƠN 1</t>
  </si>
  <si>
    <t>027 GA THANH HÓA 3</t>
  </si>
  <si>
    <t>029 GA HÀ NỘI 5</t>
  </si>
  <si>
    <t>026 GA HÀ TĨNH 1</t>
  </si>
  <si>
    <t>033 GA HẢI PHÒNG 1</t>
  </si>
  <si>
    <t>007 GA HÀ NỘI 1</t>
  </si>
  <si>
    <t>001 GA HCM 1</t>
  </si>
  <si>
    <t>034 GA LÀO CAI 1</t>
  </si>
  <si>
    <t>012 GA NAM ĐỊNH 1</t>
  </si>
  <si>
    <t>024 GA HẢI DƯƠNG 1</t>
  </si>
  <si>
    <t>016 GA THANH HÓA 2</t>
  </si>
  <si>
    <t>019 GA HCM 3</t>
  </si>
  <si>
    <t>030 GA AN GIANG 1</t>
  </si>
  <si>
    <t>013 GA YÊN BÁI 1</t>
  </si>
  <si>
    <t>036 GA ĐÀ NẴNG 2</t>
  </si>
  <si>
    <t>006 GA HƯNG YÊN 1</t>
  </si>
  <si>
    <t>031 GA HÀ NỘI 6</t>
  </si>
  <si>
    <t>009 GA HÀ NỘI 2</t>
  </si>
  <si>
    <t>017 GA HÀ NỘI 3</t>
  </si>
  <si>
    <t>032 GA HƯNG YÊN 2</t>
  </si>
  <si>
    <t>035 GA TUYÊN QUANG 1</t>
  </si>
  <si>
    <t>CÔNG TY TNHH MỘT THÀNH VIÊN VIỆT Ý TIỀN GIANG</t>
  </si>
  <si>
    <t>CÔNG TY TNHH TỔNG ĐẠI LÝ KHANG LỘC</t>
  </si>
  <si>
    <t>CÔNG TY TNHH MTV ĐẠI LÝ BHNT THIÊN HƯNG</t>
  </si>
  <si>
    <t>CÔNG TY TNHH KIM LONG NGƯ</t>
  </si>
  <si>
    <t>CÔNG TY TNHH GENCASA NGHỆ AN</t>
  </si>
  <si>
    <t>CÔNG TY TNHH MTV GIA ĐẠI HƯNG</t>
  </si>
  <si>
    <t>CÔNG TY TNHH MỘT THÀNH VIÊN GREEN P&amp;G</t>
  </si>
  <si>
    <t>CÔNG TY TNHH MTV ĐẠI LÝ BẢO HIỂM THUẬN PHÁT</t>
  </si>
  <si>
    <t>CÔNG TY TNHH MTV BẢO MINH KHOA</t>
  </si>
  <si>
    <t>CÔNG TY TNHH MỘT THÀNH VIÊN BẢO AN GIA VIỆT</t>
  </si>
  <si>
    <t>CÔNG TY TNHH MTV ĐẠI LÝ BẢO HIỂM THÁI BÌNH</t>
  </si>
  <si>
    <t>CÔNG TY TNHH MTK HÀ NỘI</t>
  </si>
  <si>
    <t>CÔNG TY TNHH GENCASA VŨNG TÀU</t>
  </si>
  <si>
    <t>CÔNG TY TNHH THÁI TƯỜNG NGÂN</t>
  </si>
  <si>
    <t>CÔNG TY TNHH CƯỜNG MINH BẮC NINH</t>
  </si>
  <si>
    <t>CÔNG TY TNHH MỘT THÀNH VIÊN HUYỀN ANH LẠNG SƠN</t>
  </si>
  <si>
    <t>CÔNG TY TNHH BẢO AN TOÀN PHÁT</t>
  </si>
  <si>
    <t>CÔNG TY TNHH GEN HỒNG MINH</t>
  </si>
  <si>
    <t>CÔNG TY TNHH ĐẠI VIỆT Ý</t>
  </si>
  <si>
    <t>CÔNG TY TNHH GEN NGỌC TRANG</t>
  </si>
  <si>
    <t>CÔNG TY TNHH MTV NGOAN ĐOÀN LONG BIÊN</t>
  </si>
  <si>
    <t>CTY TNHH MTV PHẠM PHƯƠNG THANH BẢO</t>
  </si>
  <si>
    <t>CÔNG TY TNHH MỘT THÀNH VIÊN THIÊN TRƯỜNG HẠNH PHÚC</t>
  </si>
  <si>
    <t>CÔNG TY TNHH MỘT THÀNH VIÊN GENCASA NAM ĐỊNH</t>
  </si>
  <si>
    <t>CÔNG TY TNHH MTV TÀI CHÍNH BẢO AN VIỆT</t>
  </si>
  <si>
    <t>CÔNG TY TNHH MTV HOÀNG GIA BẢO TH</t>
  </si>
  <si>
    <t>CÔNG TY TNHH TỔNG ĐẠI LÝ KIM NHẬT</t>
  </si>
  <si>
    <t>CTY TNHH MTV VĨNH LINH CHÂU ĐỐC</t>
  </si>
  <si>
    <t>CÔNG TY TNHH BẢO AN PHÁT YÊN BÁI</t>
  </si>
  <si>
    <t>CÔNG TY TNHH MTV KHA GIA LONG</t>
  </si>
  <si>
    <t>CÔNG TY TNHH BẢO AN BÌNH</t>
  </si>
  <si>
    <t>CÔNG TY TNHH GENCASA THANH XUÂN</t>
  </si>
  <si>
    <t>CÔNG TY TNHH MTV TÂM PHÚC HÀ ĐÔNG</t>
  </si>
  <si>
    <t>CÔNG TY TNHH MDRT TRÀNG AN</t>
  </si>
  <si>
    <t>CÔNG TY TNHH GIANG MINH HUY</t>
  </si>
  <si>
    <t>CÔNG TY TNHH MỘT THÀNH VIÊN TRỊNH XUÂN QUANG</t>
  </si>
  <si>
    <t>AG015629</t>
  </si>
  <si>
    <t>AG004412</t>
  </si>
  <si>
    <t>AG011599</t>
  </si>
  <si>
    <t>AG017653</t>
  </si>
  <si>
    <t>AG017309</t>
  </si>
  <si>
    <t>AG015967</t>
  </si>
  <si>
    <t>AG020350</t>
  </si>
  <si>
    <t>AG005391</t>
  </si>
  <si>
    <t>AG007574</t>
  </si>
  <si>
    <t>AG012344</t>
  </si>
  <si>
    <t>AG015537</t>
  </si>
  <si>
    <t>AG000698</t>
  </si>
  <si>
    <t>AG008864</t>
  </si>
  <si>
    <t>AG009553</t>
  </si>
  <si>
    <t>AG007815</t>
  </si>
  <si>
    <t>AG016511</t>
  </si>
  <si>
    <t>AG023677</t>
  </si>
  <si>
    <t>AG006640</t>
  </si>
  <si>
    <t>AG022170</t>
  </si>
  <si>
    <t>AG003132</t>
  </si>
  <si>
    <t>AG010997</t>
  </si>
  <si>
    <t>AG002040</t>
  </si>
  <si>
    <t>AG008253</t>
  </si>
  <si>
    <t>AG012233</t>
  </si>
  <si>
    <t>AG019466</t>
  </si>
  <si>
    <t>AG017662</t>
  </si>
  <si>
    <t>AG002921</t>
  </si>
  <si>
    <t>AG017832</t>
  </si>
  <si>
    <t>AG018066</t>
  </si>
  <si>
    <t>AG017312</t>
  </si>
  <si>
    <t>AG011259</t>
  </si>
  <si>
    <t>AG006939</t>
  </si>
  <si>
    <t>AG015409</t>
  </si>
  <si>
    <t>AG004172</t>
  </si>
  <si>
    <t>AG017307</t>
  </si>
  <si>
    <t>AG020141</t>
  </si>
  <si>
    <t>ĐẶNG PHONG LƯU</t>
  </si>
  <si>
    <t>PHAN THỊ TIỀN TUYẾN</t>
  </si>
  <si>
    <t>ĐỖ VĂN BIÊN</t>
  </si>
  <si>
    <t>NGUYỄN THỊ THANH THÚY</t>
  </si>
  <si>
    <t>BẠCH THỊ HẢI YẾN</t>
  </si>
  <si>
    <t>HÀ THỊ ĐÀO</t>
  </si>
  <si>
    <t>VŨ THỊ LỆ HẰNG</t>
  </si>
  <si>
    <t>TRƯƠNG LỆ HẰNG</t>
  </si>
  <si>
    <t>NGUYỄN ĐĂNG HUY</t>
  </si>
  <si>
    <t>NGUYỄN HẢI HOÀNG</t>
  </si>
  <si>
    <t>VŨ VĂN VĨNH</t>
  </si>
  <si>
    <t>TẠ THỊ THANH PHONG</t>
  </si>
  <si>
    <t>TRẦN THỊ BÍCH NGỌC</t>
  </si>
  <si>
    <t>ĐINH THỊ HIỀN</t>
  </si>
  <si>
    <t>PHẠM VĂN CƯỜNG</t>
  </si>
  <si>
    <t>BÙI THỊ HUYỀN</t>
  </si>
  <si>
    <t>NGUYỄN VĂN TUẤN</t>
  </si>
  <si>
    <t>LÊ THỊ HỒNG MINH</t>
  </si>
  <si>
    <t>NGUYỄN VĂN THỐNG</t>
  </si>
  <si>
    <t>TRẦN THỊ TOÀN</t>
  </si>
  <si>
    <t>ĐOÀN THỊ NGOAN</t>
  </si>
  <si>
    <t>PHẠM THỊ KIM HƯƠNG</t>
  </si>
  <si>
    <t>ĐOÀN NGỌC QUỲNH</t>
  </si>
  <si>
    <t>HOÀNG THỊ ĐÀO</t>
  </si>
  <si>
    <t>HOÀNG THỊ HỰU</t>
  </si>
  <si>
    <t>HOÀNG HỮU HẢI</t>
  </si>
  <si>
    <t>TRƯƠNG THỊ THU TRANG</t>
  </si>
  <si>
    <t>NGUYỄN VĨNH LINH</t>
  </si>
  <si>
    <t>PHAN THU HIÊN</t>
  </si>
  <si>
    <t>VŨ THỊ LY KHA</t>
  </si>
  <si>
    <t>HOÀNG VĂN MINH</t>
  </si>
  <si>
    <t>ĐỖ KIM DUNG</t>
  </si>
  <si>
    <t>NGUYỄN THỊ HỘI</t>
  </si>
  <si>
    <t>TRẦN THỊ KIỀU HOA</t>
  </si>
  <si>
    <t>ĐÀO GIANG HẢI</t>
  </si>
  <si>
    <t>TRỊNH XUÂN QUANG</t>
  </si>
  <si>
    <t>2016-10-14</t>
  </si>
  <si>
    <t>2016-07-12</t>
  </si>
  <si>
    <t>2016-12-07</t>
  </si>
  <si>
    <t>2016-10-21</t>
  </si>
  <si>
    <t>2016-11-15</t>
  </si>
  <si>
    <t>2016-12-05</t>
  </si>
  <si>
    <t>2017-03-13</t>
  </si>
  <si>
    <t>2016-12-15</t>
  </si>
  <si>
    <t>2016-12-08</t>
  </si>
  <si>
    <t>2016-07-15</t>
  </si>
  <si>
    <t>2016-07-26</t>
  </si>
  <si>
    <t>2017-03-03</t>
  </si>
  <si>
    <t>2017-06-08</t>
  </si>
  <si>
    <t>2017-05-31</t>
  </si>
  <si>
    <t>2016-09-01</t>
  </si>
  <si>
    <t>2017-06-06</t>
  </si>
  <si>
    <t>2017-06-20</t>
  </si>
  <si>
    <t>2017-06-02</t>
  </si>
  <si>
    <t>2017-08-04</t>
  </si>
  <si>
    <t>2016-10-27</t>
  </si>
  <si>
    <t>2016-06-22</t>
  </si>
  <si>
    <t>2016-10-17</t>
  </si>
  <si>
    <t>2016-12-19</t>
  </si>
  <si>
    <t>2016-12-02</t>
  </si>
  <si>
    <t>2017-07-19</t>
  </si>
  <si>
    <t>2016-11-03</t>
  </si>
  <si>
    <t>2016-09-19</t>
  </si>
  <si>
    <t>2016-10-28</t>
  </si>
  <si>
    <t>2017-07-14</t>
  </si>
  <si>
    <t>2017-07-27</t>
  </si>
  <si>
    <t>2016-11-14</t>
  </si>
  <si>
    <t>2016-12-26</t>
  </si>
  <si>
    <t>2016-11-21</t>
  </si>
  <si>
    <t>2016-11-24</t>
  </si>
  <si>
    <t>2016-12-16</t>
  </si>
  <si>
    <t>2017-04-20</t>
  </si>
  <si>
    <t>2016-12-29</t>
  </si>
  <si>
    <t>2016-10-19</t>
  </si>
  <si>
    <t>2016-09-23</t>
  </si>
  <si>
    <t>2017-03-27</t>
  </si>
  <si>
    <t>2017-07-06</t>
  </si>
  <si>
    <t>2017-06-13</t>
  </si>
  <si>
    <t>2017-04-07</t>
  </si>
  <si>
    <t>2017-06-30</t>
  </si>
  <si>
    <t>2017-07-24</t>
  </si>
  <si>
    <t>2017-06-23</t>
  </si>
  <si>
    <t>2017-08-16</t>
  </si>
  <si>
    <t>2016-07-05</t>
  </si>
  <si>
    <t>2017-08-17</t>
  </si>
  <si>
    <t>2016-11-25</t>
  </si>
  <si>
    <t>2017-05-19</t>
  </si>
  <si>
    <t>2016-12-23</t>
  </si>
  <si>
    <t>2017-08-02</t>
  </si>
  <si>
    <t>2016-11-29</t>
  </si>
  <si>
    <t>2017-08-23</t>
  </si>
  <si>
    <t>2016-09-30</t>
  </si>
  <si>
    <t>2017-08-14</t>
  </si>
  <si>
    <t>2017-08-21</t>
  </si>
  <si>
    <t>2016-09-28</t>
  </si>
  <si>
    <t>2016-11-22</t>
  </si>
  <si>
    <t>2016-12-13</t>
  </si>
  <si>
    <t>2016-12-21</t>
  </si>
  <si>
    <t>2017-04-27</t>
  </si>
  <si>
    <t>2016-12-31</t>
  </si>
  <si>
    <t>2016-10-22</t>
  </si>
  <si>
    <t>2016-09-24</t>
  </si>
  <si>
    <t>2017-04-13</t>
  </si>
  <si>
    <t>2017-07-18</t>
  </si>
  <si>
    <t>2017-06-22</t>
  </si>
  <si>
    <t>2017-04-21</t>
  </si>
  <si>
    <t>2017-07-13</t>
  </si>
  <si>
    <t>2017-08-15</t>
  </si>
  <si>
    <t>2017-07-11</t>
  </si>
  <si>
    <t>2016-07-22</t>
  </si>
  <si>
    <t>2017-05-30</t>
  </si>
  <si>
    <t>2016-12-14</t>
  </si>
  <si>
    <t>2017-08-25</t>
  </si>
  <si>
    <t>2016-11-30</t>
  </si>
  <si>
    <t>2016-12-28</t>
  </si>
  <si>
    <t>NA</t>
  </si>
  <si>
    <t>ANT</t>
  </si>
  <si>
    <t>PANDA</t>
  </si>
  <si>
    <t>REDBULL</t>
  </si>
  <si>
    <t>BATTLE HORSE</t>
  </si>
  <si>
    <t>RACE HORSE</t>
  </si>
  <si>
    <t>CAO NGUYÊN</t>
  </si>
  <si>
    <t>ĐÔNG NAM 1</t>
  </si>
  <si>
    <t>ĐÔNG NAM 2</t>
  </si>
  <si>
    <t>DOLPHIN</t>
  </si>
  <si>
    <t>SEALION</t>
  </si>
  <si>
    <t>HỒ CHÍ MINH 1</t>
  </si>
  <si>
    <t>HỒ CHÍ MINH 2</t>
  </si>
  <si>
    <t>HỒ CHÍ MINH 3</t>
  </si>
  <si>
    <t>HỒ CHÍ MINH 4</t>
  </si>
  <si>
    <t>HỒ CHÍ MINH 5</t>
  </si>
  <si>
    <t>HỒ CHÍ MINH 6</t>
  </si>
  <si>
    <t>DRAGON</t>
  </si>
  <si>
    <t>LION</t>
  </si>
  <si>
    <t>SPIDER</t>
  </si>
  <si>
    <t>MIỀN TRUNG 1</t>
  </si>
  <si>
    <t>BEAR</t>
  </si>
  <si>
    <t>PANTHER</t>
  </si>
  <si>
    <t>TÂY NAM 1</t>
  </si>
  <si>
    <t>TÂY NAM 2</t>
  </si>
  <si>
    <t>GENCASA HÀ TRUNG</t>
  </si>
  <si>
    <t>GENCASA LAM SƠN</t>
  </si>
  <si>
    <t>GENCASA THANH HÓA</t>
  </si>
  <si>
    <t>SPRING</t>
  </si>
  <si>
    <t>GENCASA NAM ĐỊNH</t>
  </si>
  <si>
    <t>GENCASA THÁI BÌNH</t>
  </si>
  <si>
    <t>TBH VĂN PHÒNG TVBH THÁI BÌNH</t>
  </si>
  <si>
    <t>GENCASA HÀ TĨNH</t>
  </si>
  <si>
    <t>GENCASA NGHỆ AN 1</t>
  </si>
  <si>
    <t>GENCASA NGHỆ AN 2</t>
  </si>
  <si>
    <t>HTI VĂN PHÒNG TVBH HÀ TĨNH</t>
  </si>
  <si>
    <t>BẮC GIANG</t>
  </si>
  <si>
    <t>GENCASA BẮC GIANG</t>
  </si>
  <si>
    <t>GENCASA BẮC NINH</t>
  </si>
  <si>
    <t>GENCASA LẠNG SƠN</t>
  </si>
  <si>
    <t>GENCASA HƯNG YÊN</t>
  </si>
  <si>
    <t>GENCASA NHƯ QUỲNH</t>
  </si>
  <si>
    <t>GENCASA THÁI NGUYÊN</t>
  </si>
  <si>
    <t>HYN VĂN PHÒNG TVBH HƯNG YÊN</t>
  </si>
  <si>
    <t>DAKLAK</t>
  </si>
  <si>
    <t>GIALAI</t>
  </si>
  <si>
    <t>LÂM ĐỒNG</t>
  </si>
  <si>
    <t>BIÊN HÒA 1</t>
  </si>
  <si>
    <t>BIÊN HÒA 2</t>
  </si>
  <si>
    <t>ĐẮK NÔNG</t>
  </si>
  <si>
    <t>TÂY NINH</t>
  </si>
  <si>
    <t>VTU VĂN PHÒNG TVBH VŨNG TÀU</t>
  </si>
  <si>
    <t>VŨNG TÀU</t>
  </si>
  <si>
    <t>BÌNH DƯƠNG</t>
  </si>
  <si>
    <t>GENCASA BÀ RỊA</t>
  </si>
  <si>
    <t>GENCASA HẢI PHÒNG</t>
  </si>
  <si>
    <t>HẢI DƯƠNG 1</t>
  </si>
  <si>
    <t>HẢI DƯƠNG 2</t>
  </si>
  <si>
    <t>HP2 VĂN PHÒNG TVBH HẢI PHÒNG</t>
  </si>
  <si>
    <t>GENCASA HẠ LONG 1</t>
  </si>
  <si>
    <t>GENCASA UÔNG BÍ</t>
  </si>
  <si>
    <t>ALLEGRO</t>
  </si>
  <si>
    <t>EVEREST</t>
  </si>
  <si>
    <t>GENCASA TÂN PHÚ</t>
  </si>
  <si>
    <t>LIB</t>
  </si>
  <si>
    <t>LLA VĂN PHÒNG CHÍNH LÊ LAI</t>
  </si>
  <si>
    <t>MIGHTY WARRIORS</t>
  </si>
  <si>
    <t>RAINBOW</t>
  </si>
  <si>
    <t>BELIEVE IN FUTURE</t>
  </si>
  <si>
    <t>GENCASA BÌNH THẠNH</t>
  </si>
  <si>
    <t>THE QUEEN</t>
  </si>
  <si>
    <t>BIG HERO</t>
  </si>
  <si>
    <t>GENCASA MỸ THO</t>
  </si>
  <si>
    <t>GENCASA PHÚ NHUẬN</t>
  </si>
  <si>
    <t>GENCASA TÂN BÌNH</t>
  </si>
  <si>
    <t>LUCKY STAR</t>
  </si>
  <si>
    <t>PHOENIX</t>
  </si>
  <si>
    <t>FAST</t>
  </si>
  <si>
    <t>FLYING HORSE</t>
  </si>
  <si>
    <t>LET WE GO</t>
  </si>
  <si>
    <t>GENCASA HÀ ĐÔNG</t>
  </si>
  <si>
    <t>GENCASA THANH XUÂN</t>
  </si>
  <si>
    <t>F.B.I</t>
  </si>
  <si>
    <t>GENCASA BA ĐÌNH</t>
  </si>
  <si>
    <t>GENCASA CẦU GIẤY</t>
  </si>
  <si>
    <t>LDH VĂN PHÒNG CHI NHÁNH 14 LÊ ĐẠI HÀNH</t>
  </si>
  <si>
    <t>NAN VĂN PHÒNG TVBH NGHỆ AN</t>
  </si>
  <si>
    <t>GENCASA HOÀNG MAI</t>
  </si>
  <si>
    <t>GENCASA LONG BIÊN</t>
  </si>
  <si>
    <t>THĂNG LONG</t>
  </si>
  <si>
    <t>DANANG1</t>
  </si>
  <si>
    <t>GENCASA ĐÀ NẴNG 1</t>
  </si>
  <si>
    <t>GENCASA ĐÀ NẴNG 2</t>
  </si>
  <si>
    <t>GENCASA HUẾ 1</t>
  </si>
  <si>
    <t>HUẾ 2</t>
  </si>
  <si>
    <t>KHÁNH HÒA</t>
  </si>
  <si>
    <t>PHÚ YÊN</t>
  </si>
  <si>
    <t>QUẢNG TRỊ</t>
  </si>
  <si>
    <t>GENCASA HÒA BÌNH</t>
  </si>
  <si>
    <t>GENCASA LÀO CAI</t>
  </si>
  <si>
    <t>GENCASA YÊN BÁI</t>
  </si>
  <si>
    <t>BÌNH MINH</t>
  </si>
  <si>
    <t>GENCASA TUYÊN QUANG</t>
  </si>
  <si>
    <t>PHÚ THỌ</t>
  </si>
  <si>
    <t>CÀ MAU</t>
  </si>
  <si>
    <t>CT2 VĂN PHÒNG TVBH CẦN THƠ</t>
  </si>
  <si>
    <t>ĐỒNG THÁP</t>
  </si>
  <si>
    <t>GENCASA LONG XUYÊN</t>
  </si>
  <si>
    <t>KIÊN GIANG</t>
  </si>
  <si>
    <t>CẦN THƠ</t>
  </si>
  <si>
    <t>GENCASA BẾN TRE</t>
  </si>
  <si>
    <t>LX1 VĂN PHÒNG TVBH LONG XUYÊN</t>
  </si>
  <si>
    <t>VĨNH LONG</t>
  </si>
  <si>
    <t>TRỊNH VĂN HÒA</t>
  </si>
  <si>
    <t>HOÀNG NGỌC PHƯƠNG</t>
  </si>
  <si>
    <t>LÊ VĂN TÙNG</t>
  </si>
  <si>
    <t>ĐINH THỊ KIM LIÊN</t>
  </si>
  <si>
    <t>TRẦN NGỌC ANH</t>
  </si>
  <si>
    <t>TRẦN ĐẮC THẾ</t>
  </si>
  <si>
    <t>NGUYỄN TUẤN VŨ</t>
  </si>
  <si>
    <t>NGUYỄN NGỌC BÁ</t>
  </si>
  <si>
    <t>TRẦN QUANG HÒA</t>
  </si>
  <si>
    <t>NGÔ XUÂN HƯỞNG</t>
  </si>
  <si>
    <t>NGUYỄN THÀNH LONG</t>
  </si>
  <si>
    <t>NGUYỄN HỒNG PHƯƠNG</t>
  </si>
  <si>
    <t>ĐỖ NGỌC PHƯƠNG QUỲNH</t>
  </si>
  <si>
    <t>TRÀ HỮU VINH</t>
  </si>
  <si>
    <t>TRẦN MAI PHƯƠNG</t>
  </si>
  <si>
    <t>NGUYỄN TRÍ TÀI</t>
  </si>
  <si>
    <t>NGUYỄN THÚY HÒA</t>
  </si>
  <si>
    <t>ĐỖ THỊ MƠ</t>
  </si>
  <si>
    <t>MẠC NGUYỄN DƯƠNG</t>
  </si>
  <si>
    <t>LÊ THỊ THƠI</t>
  </si>
  <si>
    <t>NGUYỄN HẢI LINH</t>
  </si>
  <si>
    <t>NGUYỄN THANH MỸ</t>
  </si>
  <si>
    <t>NGUYỄN DUY SƠN</t>
  </si>
  <si>
    <t>TRƯƠNG THỊ THU TRÂM</t>
  </si>
  <si>
    <t>THÁI THỊ ANH THƯ</t>
  </si>
  <si>
    <t>PHẠM TẤN PHÁT</t>
  </si>
  <si>
    <t>ĐẶNG THỊ THU THỦY</t>
  </si>
  <si>
    <t>TRẦN THỊ THÚY HẰNG</t>
  </si>
  <si>
    <t>TRẦN HOÀNG NGÂN KHÁNH</t>
  </si>
  <si>
    <t>LƯƠNG HỮU PHÚC</t>
  </si>
  <si>
    <t>NGUYỄN QUÝ NHÂN</t>
  </si>
  <si>
    <t>HOÀNG NGUYỆT HẰNG</t>
  </si>
  <si>
    <t>LÊ MINH HÙNG</t>
  </si>
  <si>
    <t>NGUYỄN HỮU NGHIỆM</t>
  </si>
  <si>
    <t>NGUYỄN THU HẰNG</t>
  </si>
  <si>
    <t>LƯƠNG CÔNG BẢO NGHIỆP</t>
  </si>
  <si>
    <t>HÀ VĂN NGỌC</t>
  </si>
  <si>
    <t>MAI VIỆT HÒA</t>
  </si>
  <si>
    <t>NGUYỄN THỊ HOÀNG YẾN</t>
  </si>
  <si>
    <t>NGUYỄN CAO MINH</t>
  </si>
  <si>
    <t>TRẦN THỊ THU GIANG</t>
  </si>
  <si>
    <t>NGUYỄN THỊ BÌNH</t>
  </si>
  <si>
    <t>TRẦN THỊ HẢI YẾN</t>
  </si>
  <si>
    <t>NGUYỄN ĐỨC DUY</t>
  </si>
  <si>
    <t>TRẦN TRUNG HIẾU</t>
  </si>
  <si>
    <t>NGUYỄN THỊ KIM CHUNG</t>
  </si>
  <si>
    <t>PHAN THỊ THANH LAN</t>
  </si>
  <si>
    <t>DƯƠNG NGỌC THANH</t>
  </si>
  <si>
    <t>NGUYỄN THỊ KIM HOÀNG</t>
  </si>
  <si>
    <t>PHAN ĐÌNH LONG</t>
  </si>
  <si>
    <t>NGUYỄN VĂN CÔNG</t>
  </si>
  <si>
    <t>TRẦN VĂN NAM</t>
  </si>
  <si>
    <t>PHẠM CHÍ THANH</t>
  </si>
  <si>
    <t>TÔ MI SA</t>
  </si>
  <si>
    <t>LÊ VIỆT DŨNG</t>
  </si>
  <si>
    <t>NGUYỄN THÀNH TRUNG</t>
  </si>
  <si>
    <t>TRẦN THẾ HUY</t>
  </si>
  <si>
    <t>NGUYỄN VĂN HUYỆN</t>
  </si>
  <si>
    <t>PHẠM THỊ THU CÚC</t>
  </si>
  <si>
    <t>NGUYỄN KHẮC BẢO CHUYÊN</t>
  </si>
  <si>
    <t>NGUYỄN MINH HIẾU</t>
  </si>
  <si>
    <t>NGUYỄN HỒNG TRÍ</t>
  </si>
  <si>
    <t>TERRITORY</t>
  </si>
  <si>
    <t>NORTH</t>
  </si>
  <si>
    <t>SOUTH</t>
  </si>
  <si>
    <t>COUNTRY</t>
  </si>
  <si>
    <t>MP</t>
  </si>
  <si>
    <t>AR</t>
  </si>
  <si>
    <t>Active</t>
  </si>
  <si>
    <t>Case</t>
  </si>
  <si>
    <t>Active_excSA</t>
  </si>
  <si>
    <t>Leader</t>
  </si>
  <si>
    <t>active_leader</t>
  </si>
  <si>
    <t>%a.leader</t>
  </si>
  <si>
    <t xml:space="preserve"> recruit/a.leader</t>
  </si>
  <si>
    <t>TEAM</t>
  </si>
  <si>
    <t>ZONE</t>
  </si>
  <si>
    <t>REGION</t>
  </si>
  <si>
    <t>EAGLES</t>
  </si>
  <si>
    <t>G-G</t>
  </si>
  <si>
    <t>THANH HÓA</t>
  </si>
  <si>
    <t>THIÊN SƠN</t>
  </si>
  <si>
    <t>GENCASA HẠ LONG 2</t>
  </si>
  <si>
    <t>HẢI PHÒNG</t>
  </si>
  <si>
    <t>THE CAPITAL</t>
  </si>
  <si>
    <t>DIAMOND</t>
  </si>
  <si>
    <t>LION 2</t>
  </si>
  <si>
    <t>THE TIGERS</t>
  </si>
  <si>
    <t>CUPID</t>
  </si>
  <si>
    <t>GOLD DRAGON</t>
  </si>
  <si>
    <t>LUCKY CAT</t>
  </si>
  <si>
    <t>RED DRAGON</t>
  </si>
  <si>
    <t>THÁI DƯƠNG</t>
  </si>
  <si>
    <t>THIÊN LONG</t>
  </si>
  <si>
    <t>MEGA</t>
  </si>
  <si>
    <t>BORN TO WIN</t>
  </si>
  <si>
    <t>WHITE HORSE</t>
  </si>
  <si>
    <t>PHI MÃ</t>
  </si>
  <si>
    <t>MARS</t>
  </si>
  <si>
    <t>NEW IDEA</t>
  </si>
  <si>
    <t>NEW VISION</t>
  </si>
  <si>
    <t>THE SUN</t>
  </si>
  <si>
    <t>THE WINNERS</t>
  </si>
  <si>
    <t>VENUS</t>
  </si>
  <si>
    <t>WE ARE 1</t>
  </si>
  <si>
    <t>LONG XUYÊN 1</t>
  </si>
  <si>
    <t>rider_attach</t>
  </si>
  <si>
    <t>ratio_case4riders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</si>
</sst>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3" formatCode="_(* #,##0.00_);_(* \(#,##0.00\);_(* &quot;-&quot;??_);_(@_)"/>
    <numFmt numFmtId="164" formatCode="#,##0.0"/>
    <numFmt numFmtId="165" formatCode="#,##0.0%"/>
    <numFmt numFmtId="166" formatCode="_(* #,##0_);_(* \(#,##0\);_(* &quot;-&quot;??_);_(@_)"/>
    <numFmt numFmtId="167" formatCode="_(* #,##0.0_);_(* \(#,##0.0\);_(* &quot;-&quot;??_);_(@_)"/>
    <numFmt numFmtId="168" formatCode="0%;\-0%;&quot;-&quot;"/>
    <numFmt numFmtId="169" formatCode="0.0;\-0.0;&quot;-&quot;"/>
    <numFmt numFmtId="170" formatCode="#,##0;\-#,##0;&quot;-&quot;"/>
    <numFmt numFmtId="171" formatCode="_-[$€]* #,##0.00_-;\-[$€]* #,##0.00_-;_-[$€]* &quot;-&quot;??_-;_-@_-"/>
    <numFmt numFmtId="172" formatCode="0.0%"/>
    <numFmt numFmtId="173" formatCode="[$-409]mmm\-yy;@"/>
    <numFmt numFmtId="174" formatCode="[$-409]mmm/yy;@"/>
    <numFmt numFmtId="175" formatCode="mmm\ \'yy"/>
    <numFmt numFmtId="176" formatCode="0;;&quot;-&quot;"/>
    <numFmt numFmtId="177" formatCode="0%;;&quot;-&quot;"/>
    <numFmt numFmtId="178" formatCode="\'yyyymm"/>
    <numFmt numFmtId="179" formatCode="B1mmm\-yy"/>
    <numFmt numFmtId="180" formatCode="#,###.0"/>
  </numFmts>
  <fonts count="6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4646FF"/>
      <name val="Arial"/>
      <family val="2"/>
      <charset val="163"/>
    </font>
    <font>
      <b/>
      <sz val="11"/>
      <color indexed="8"/>
      <name val="Calibri"/>
      <family val="2"/>
      <scheme val="minor"/>
    </font>
    <font>
      <sz val="11"/>
      <color rgb="FFFFF2CC"/>
      <name val="Calibri"/>
      <family val="2"/>
      <scheme val="minor"/>
    </font>
    <font>
      <sz val="11"/>
      <color rgb="FFD9E1F2"/>
      <name val="Calibri"/>
      <family val="2"/>
      <scheme val="minor"/>
    </font>
    <font>
      <sz val="11"/>
      <color rgb="FFC6E0B4"/>
      <name val="Calibri"/>
      <family val="2"/>
      <scheme val="minor"/>
    </font>
    <font>
      <sz val="11"/>
      <color rgb="FFFCE4D6"/>
      <name val="Calibri"/>
      <family val="2"/>
      <scheme val="minor"/>
    </font>
    <font>
      <b/>
      <sz val="11"/>
      <color rgb="FF4646FF"/>
      <name val="Arial"/>
      <family val="2"/>
      <charset val="163"/>
    </font>
    <font>
      <b/>
      <sz val="11"/>
      <color theme="1"/>
      <name val="Arial"/>
      <family val="2"/>
      <charset val="163"/>
    </font>
    <font>
      <sz val="16"/>
      <name val="Arial"/>
      <family val="2"/>
    </font>
    <font>
      <sz val="16"/>
      <color theme="1"/>
      <name val="Arial"/>
      <family val="2"/>
    </font>
    <font>
      <b/>
      <sz val="14"/>
      <name val="Calibri Light"/>
      <family val="1"/>
      <charset val="163"/>
      <scheme val="major"/>
    </font>
    <font>
      <b/>
      <i/>
      <sz val="14"/>
      <name val="Calibri Light"/>
      <family val="1"/>
      <charset val="163"/>
      <scheme val="major"/>
    </font>
    <font>
      <b/>
      <i/>
      <sz val="14"/>
      <color rgb="FFFF0000"/>
      <name val="Calibri Light"/>
      <family val="1"/>
      <charset val="163"/>
      <scheme val="major"/>
    </font>
    <font>
      <sz val="14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u/>
      <sz val="10"/>
      <color theme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0"/>
      <color theme="0"/>
      <name val="Arial"/>
      <family val="2"/>
      <charset val="163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rgb="FFC00000"/>
      <name val="Arial"/>
      <family val="2"/>
      <charset val="163"/>
    </font>
    <font>
      <i/>
      <sz val="10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theme="4" tint="-0.499984740745262"/>
      <name val="Arial"/>
      <family val="2"/>
    </font>
    <font>
      <sz val="10"/>
      <color rgb="FFFFFF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i/>
      <u/>
      <sz val="8"/>
      <color theme="10"/>
      <name val="Arial"/>
      <family val="2"/>
      <charset val="163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0"/>
      <color rgb="FF1F497D"/>
      <name val="Arial"/>
      <family val="2"/>
      <charset val="163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u/>
      <sz val="9"/>
      <color theme="10"/>
      <name val="Arial"/>
      <family val="2"/>
      <charset val="163"/>
    </font>
    <font>
      <b/>
      <u/>
      <sz val="11"/>
      <color rgb="FFC00000"/>
      <name val="Arial"/>
      <family val="2"/>
      <charset val="163"/>
    </font>
    <font>
      <b/>
      <u/>
      <sz val="10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10"/>
      <color theme="0"/>
      <name val="Lucida Console"/>
      <family val="3"/>
    </font>
    <font>
      <b/>
      <sz val="12"/>
      <color theme="1"/>
      <name val="Arial"/>
      <family val="2"/>
    </font>
    <font>
      <b/>
      <sz val="9"/>
      <name val="Arial"/>
      <family val="2"/>
    </font>
    <font>
      <sz val="10"/>
      <color rgb="FF000000"/>
      <name val="Lucida Console"/>
      <family val="3"/>
    </font>
  </fonts>
  <fills count="81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>
        <fgColor rgb="FFFFFF"/>
      </patternFill>
    </fill>
    <fill>
      <patternFill>
        <fgColor rgb="FFFFFF"/>
        <bgColor rgb="FFFFFF"/>
      </patternFill>
    </fill>
    <fill>
      <patternFill patternType="solid">
        <fgColor rgb="FFFFFF"/>
        <bgColor rgb="FFFFFF"/>
      </patternFill>
    </fill>
    <fill>
      <patternFill>
        <fgColor rgb="00CCFF"/>
      </patternFill>
    </fill>
    <fill>
      <patternFill>
        <fgColor rgb="00CCFF"/>
        <bgColor rgb="00CCFF"/>
      </patternFill>
    </fill>
    <fill>
      <patternFill patternType="solid">
        <fgColor rgb="00CCFF"/>
        <bgColor rgb="00CCFF"/>
      </patternFill>
    </fill>
    <fill>
      <patternFill>
        <fgColor rgb="993366"/>
      </patternFill>
    </fill>
    <fill>
      <patternFill>
        <fgColor rgb="993366"/>
        <bgColor rgb="993366"/>
      </patternFill>
    </fill>
    <fill>
      <patternFill patternType="solid">
        <fgColor rgb="993366"/>
        <bgColor rgb="993366"/>
      </patternFill>
    </fill>
    <fill>
      <patternFill>
        <fgColor rgb="CC99FF"/>
      </patternFill>
    </fill>
    <fill>
      <patternFill>
        <fgColor rgb="CC99FF"/>
        <bgColor rgb="CC99FF"/>
      </patternFill>
    </fill>
    <fill>
      <patternFill patternType="solid">
        <fgColor rgb="CC99FF"/>
        <bgColor rgb="CC99FF"/>
      </patternFill>
    </fill>
    <fill>
      <patternFill>
        <fgColor rgb="FFFFFF"/>
      </patternFill>
    </fill>
    <fill>
      <patternFill>
        <fgColor rgb="FFFFFF"/>
        <bgColor rgb="FFFFFF"/>
      </patternFill>
    </fill>
    <fill>
      <patternFill patternType="solid">
        <fgColor rgb="FFFFFF"/>
        <bgColor rgb="FFFFFF"/>
      </patternFill>
    </fill>
    <fill>
      <patternFill>
        <fgColor rgb="CCFFFF"/>
      </patternFill>
    </fill>
    <fill>
      <patternFill>
        <fgColor rgb="CCFFFF"/>
        <bgColor rgb="CCFFFF"/>
      </patternFill>
    </fill>
    <fill>
      <patternFill patternType="solid">
        <fgColor rgb="CCFFFF"/>
        <bgColor rgb="CCFFFF"/>
      </patternFill>
    </fill>
    <fill>
      <patternFill>
        <fgColor rgb="00CCFF"/>
      </patternFill>
    </fill>
    <fill>
      <patternFill>
        <fgColor rgb="00CCFF"/>
        <bgColor rgb="00CCFF"/>
      </patternFill>
    </fill>
    <fill>
      <patternFill patternType="solid">
        <fgColor rgb="00CCFF"/>
        <bgColor rgb="00CCFF"/>
      </patternFill>
    </fill>
    <fill>
      <patternFill>
        <fgColor rgb="CCFFFF"/>
      </patternFill>
    </fill>
    <fill>
      <patternFill>
        <fgColor rgb="CCFFFF"/>
        <bgColor rgb="CCFFFF"/>
      </patternFill>
    </fill>
    <fill>
      <patternFill patternType="solid">
        <fgColor rgb="CCFFFF"/>
        <bgColor rgb="CCFFFF"/>
      </patternFill>
    </fill>
    <fill>
      <patternFill>
        <fgColor rgb="00CCFF"/>
      </patternFill>
    </fill>
    <fill>
      <patternFill>
        <fgColor rgb="00CCFF"/>
        <bgColor rgb="00CCFF"/>
      </patternFill>
    </fill>
    <fill>
      <patternFill patternType="solid">
        <fgColor rgb="00CCFF"/>
        <bgColor rgb="00CCFF"/>
      </patternFill>
    </fill>
    <fill>
      <patternFill>
        <fgColor rgb="CCFFFF"/>
      </patternFill>
    </fill>
    <fill>
      <patternFill>
        <fgColor rgb="CCFFFF"/>
        <bgColor rgb="CCFFFF"/>
      </patternFill>
    </fill>
    <fill>
      <patternFill patternType="solid">
        <fgColor rgb="CCFFFF"/>
        <bgColor rgb="CCFFFF"/>
      </patternFill>
    </fill>
    <fill>
      <patternFill>
        <fgColor rgb="00CCFF"/>
      </patternFill>
    </fill>
    <fill>
      <patternFill>
        <fgColor rgb="00CCFF"/>
        <bgColor rgb="00CCFF"/>
      </patternFill>
    </fill>
    <fill>
      <patternFill patternType="solid">
        <fgColor rgb="00CCFF"/>
        <bgColor rgb="00CCFF"/>
      </patternFill>
    </fill>
    <fill>
      <patternFill>
        <fgColor rgb="CCFFFF"/>
      </patternFill>
    </fill>
    <fill>
      <patternFill>
        <fgColor rgb="CCFFFF"/>
        <bgColor rgb="CCFFFF"/>
      </patternFill>
    </fill>
    <fill>
      <patternFill patternType="solid">
        <fgColor rgb="CCFFFF"/>
        <bgColor rgb="CCFFFF"/>
      </patternFill>
    </fill>
    <fill>
      <patternFill>
        <fgColor rgb="00CCFF"/>
      </patternFill>
    </fill>
    <fill>
      <patternFill>
        <fgColor rgb="00CCFF"/>
        <bgColor rgb="00CCFF"/>
      </patternFill>
    </fill>
    <fill>
      <patternFill patternType="solid">
        <fgColor rgb="00CCFF"/>
        <bgColor rgb="00CCFF"/>
      </patternFill>
    </fill>
    <fill>
      <patternFill>
        <fgColor rgb="CCFFFF"/>
      </patternFill>
    </fill>
    <fill>
      <patternFill>
        <fgColor rgb="CCFFFF"/>
        <bgColor rgb="CCFFFF"/>
      </patternFill>
    </fill>
    <fill>
      <patternFill patternType="solid">
        <fgColor rgb="CCFFFF"/>
        <bgColor rgb="CCFFFF"/>
      </patternFill>
    </fill>
    <fill>
      <patternFill>
        <fgColor rgb="00CCFF"/>
      </patternFill>
    </fill>
    <fill>
      <patternFill>
        <fgColor rgb="00CCFF"/>
        <bgColor rgb="00CCFF"/>
      </patternFill>
    </fill>
    <fill>
      <patternFill patternType="solid">
        <fgColor rgb="00CCFF"/>
        <bgColor rgb="00CCFF"/>
      </patternFill>
    </fill>
    <fill>
      <patternFill>
        <fgColor rgb="FFFF99"/>
      </patternFill>
    </fill>
    <fill>
      <patternFill>
        <fgColor rgb="FFFF99"/>
        <bgColor rgb="FFFF99"/>
      </patternFill>
    </fill>
    <fill>
      <patternFill patternType="solid">
        <fgColor rgb="FFFF99"/>
        <bgColor rgb="FFFF99"/>
      </patternFill>
    </fill>
    <fill>
      <patternFill>
        <fgColor rgb="CCFFFF"/>
      </patternFill>
    </fill>
    <fill>
      <patternFill>
        <fgColor rgb="CCFFFF"/>
        <bgColor rgb="CCFFFF"/>
      </patternFill>
    </fill>
    <fill>
      <patternFill patternType="solid">
        <fgColor rgb="CCFFFF"/>
        <bgColor rgb="CCFFFF"/>
      </patternFill>
    </fill>
    <fill>
      <patternFill>
        <fgColor rgb="00CCFF"/>
      </patternFill>
    </fill>
    <fill>
      <patternFill>
        <fgColor rgb="00CCFF"/>
        <bgColor rgb="00CCFF"/>
      </patternFill>
    </fill>
    <fill>
      <patternFill patternType="solid">
        <fgColor rgb="00CCFF"/>
        <bgColor rgb="00CCFF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</borders>
  <cellStyleXfs count="32">
    <xf numFmtId="0" fontId="0" fillId="0" borderId="0"/>
    <xf numFmtId="43" fontId="12" fillId="0" borderId="0" applyFont="0" applyFill="0" applyBorder="0" applyAlignment="0" applyProtection="0"/>
    <xf numFmtId="0" fontId="16" fillId="0" borderId="0"/>
    <xf numFmtId="43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7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171" fontId="17" fillId="0" borderId="0"/>
    <xf numFmtId="171" fontId="34" fillId="0" borderId="0" applyNumberFormat="0" applyFill="0" applyBorder="0" applyAlignment="0" applyProtection="0">
      <alignment vertical="top"/>
      <protection locked="0"/>
    </xf>
    <xf numFmtId="171" fontId="44" fillId="0" borderId="3">
      <alignment horizontal="left" vertical="center"/>
    </xf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8" fillId="0" borderId="0"/>
    <xf numFmtId="171" fontId="16" fillId="0" borderId="0"/>
    <xf numFmtId="0" fontId="48" fillId="0" borderId="0"/>
    <xf numFmtId="0" fontId="35" fillId="25" borderId="0" applyNumberFormat="0" applyBorder="0" applyAlignment="0" applyProtection="0"/>
  </cellStyleXfs>
  <cellXfs count="5803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1" fillId="0" borderId="0" xfId="0" applyFont="1" applyAlignment="1">
      <alignment horizontal="right" wrapText="1"/>
    </xf>
    <xf numFmtId="3" fontId="0" fillId="0" borderId="0" xfId="0" applyNumberFormat="1"/>
    <xf numFmtId="0" fontId="14" fillId="0" borderId="0" xfId="0" applyFont="1"/>
    <xf numFmtId="3" fontId="14" fillId="0" borderId="0" xfId="0" applyNumberFormat="1" applyFont="1"/>
    <xf numFmtId="0" fontId="0" fillId="0" borderId="0" xfId="0" applyAlignment="1">
      <alignment horizontal="left" indent="2"/>
    </xf>
    <xf numFmtId="9" fontId="0" fillId="0" borderId="0" xfId="0" applyNumberFormat="1"/>
    <xf numFmtId="9" fontId="14" fillId="0" borderId="0" xfId="0" applyNumberFormat="1" applyFont="1"/>
    <xf numFmtId="164" fontId="14" fillId="0" borderId="0" xfId="0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14" fillId="0" borderId="0" xfId="1" applyNumberFormat="1" applyFont="1"/>
    <xf numFmtId="0" fontId="11" fillId="0" borderId="0" xfId="0" applyFont="1" applyBorder="1" applyAlignment="1">
      <alignment horizontal="right" wrapText="1"/>
    </xf>
    <xf numFmtId="0" fontId="15" fillId="0" borderId="0" xfId="0" applyFont="1" applyBorder="1" applyAlignment="1">
      <alignment horizontal="right" wrapText="1"/>
    </xf>
    <xf numFmtId="0" fontId="15" fillId="0" borderId="0" xfId="0" applyFont="1" applyAlignment="1">
      <alignment horizontal="right" wrapText="1"/>
    </xf>
    <xf numFmtId="0" fontId="11" fillId="0" borderId="2" xfId="0" applyFont="1" applyBorder="1" applyAlignment="1">
      <alignment horizontal="right" wrapText="1"/>
    </xf>
    <xf numFmtId="3" fontId="13" fillId="0" borderId="0" xfId="0" applyNumberFormat="1" applyFont="1"/>
    <xf numFmtId="0" fontId="13" fillId="0" borderId="0" xfId="0" applyFont="1"/>
    <xf numFmtId="0" fontId="6" fillId="3" borderId="0" xfId="17" applyBorder="1" applyAlignment="1">
      <alignment horizontal="right" wrapText="1"/>
    </xf>
    <xf numFmtId="0" fontId="6" fillId="3" borderId="2" xfId="17" applyBorder="1" applyAlignment="1">
      <alignment horizontal="right" wrapText="1"/>
    </xf>
    <xf numFmtId="0" fontId="0" fillId="0" borderId="0" xfId="0" applyAlignment="1">
      <alignment horizontal="right"/>
    </xf>
    <xf numFmtId="0" fontId="18" fillId="0" borderId="1" xfId="0" applyFont="1" applyBorder="1" applyAlignment="1">
      <alignment horizontal="right"/>
    </xf>
    <xf numFmtId="0" fontId="6" fillId="2" borderId="0" xfId="16" applyBorder="1" applyAlignment="1">
      <alignment horizontal="right" wrapText="1"/>
    </xf>
    <xf numFmtId="0" fontId="6" fillId="2" borderId="2" xfId="16" applyBorder="1" applyAlignment="1">
      <alignment horizontal="right" wrapText="1"/>
    </xf>
    <xf numFmtId="0" fontId="6" fillId="5" borderId="0" xfId="19" applyBorder="1" applyAlignment="1">
      <alignment horizontal="right" wrapText="1"/>
    </xf>
    <xf numFmtId="0" fontId="6" fillId="5" borderId="2" xfId="19" applyBorder="1" applyAlignment="1">
      <alignment horizontal="right" wrapText="1"/>
    </xf>
    <xf numFmtId="0" fontId="6" fillId="4" borderId="0" xfId="18" applyBorder="1" applyAlignment="1">
      <alignment horizontal="right" wrapText="1"/>
    </xf>
    <xf numFmtId="0" fontId="6" fillId="4" borderId="2" xfId="18" applyBorder="1" applyAlignment="1">
      <alignment horizontal="right" wrapText="1"/>
    </xf>
    <xf numFmtId="0" fontId="6" fillId="6" borderId="2" xfId="20" applyBorder="1" applyAlignment="1">
      <alignment horizontal="right" wrapText="1"/>
    </xf>
    <xf numFmtId="49" fontId="6" fillId="2" borderId="2" xfId="16" applyNumberFormat="1" applyBorder="1" applyAlignment="1">
      <alignment horizontal="right" wrapText="1"/>
    </xf>
    <xf numFmtId="17" fontId="6" fillId="4" borderId="1" xfId="18" applyNumberFormat="1" applyBorder="1"/>
    <xf numFmtId="165" fontId="19" fillId="0" borderId="0" xfId="0" applyNumberFormat="1" applyFont="1"/>
    <xf numFmtId="164" fontId="19" fillId="0" borderId="0" xfId="0" applyNumberFormat="1" applyFont="1"/>
    <xf numFmtId="0" fontId="19" fillId="0" borderId="0" xfId="0" applyFont="1"/>
    <xf numFmtId="3" fontId="13" fillId="0" borderId="0" xfId="0" applyNumberFormat="1" applyFont="1" applyFill="1"/>
    <xf numFmtId="3" fontId="5" fillId="0" borderId="0" xfId="0" applyNumberFormat="1" applyFont="1"/>
    <xf numFmtId="0" fontId="20" fillId="3" borderId="0" xfId="17" applyFont="1" applyBorder="1" applyAlignment="1">
      <alignment horizontal="right" wrapText="1"/>
    </xf>
    <xf numFmtId="0" fontId="21" fillId="5" borderId="0" xfId="19" applyFont="1" applyBorder="1" applyAlignment="1">
      <alignment horizontal="right" wrapText="1"/>
    </xf>
    <xf numFmtId="0" fontId="22" fillId="6" borderId="0" xfId="20" applyFont="1" applyBorder="1" applyAlignment="1">
      <alignment horizontal="right" wrapText="1"/>
    </xf>
    <xf numFmtId="0" fontId="23" fillId="2" borderId="0" xfId="16" applyFont="1" applyBorder="1" applyAlignment="1">
      <alignment horizontal="right" wrapText="1"/>
    </xf>
    <xf numFmtId="0" fontId="0" fillId="0" borderId="0" xfId="0" applyFont="1"/>
    <xf numFmtId="0" fontId="24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6" fillId="4" borderId="0" xfId="18" applyBorder="1" applyAlignment="1">
      <alignment horizontal="left" wrapText="1"/>
    </xf>
    <xf numFmtId="168" fontId="0" fillId="0" borderId="0" xfId="0" applyNumberFormat="1" applyFill="1" applyBorder="1"/>
    <xf numFmtId="169" fontId="0" fillId="0" borderId="0" xfId="0" applyNumberFormat="1"/>
    <xf numFmtId="170" fontId="0" fillId="0" borderId="0" xfId="0" applyNumberFormat="1"/>
    <xf numFmtId="9" fontId="0" fillId="0" borderId="0" xfId="0" applyNumberFormat="1" applyAlignment="1">
      <alignment horizontal="left" indent="2"/>
    </xf>
    <xf numFmtId="171" fontId="26" fillId="7" borderId="0" xfId="21" applyFont="1" applyFill="1"/>
    <xf numFmtId="171" fontId="27" fillId="0" borderId="0" xfId="21" applyFont="1"/>
    <xf numFmtId="171" fontId="29" fillId="7" borderId="0" xfId="21" applyFont="1" applyFill="1" applyAlignment="1">
      <alignment horizontal="left" indent="4"/>
    </xf>
    <xf numFmtId="171" fontId="29" fillId="7" borderId="0" xfId="21" applyFont="1" applyFill="1" applyAlignment="1">
      <alignment horizontal="left" indent="8"/>
    </xf>
    <xf numFmtId="171" fontId="29" fillId="7" borderId="0" xfId="21" applyFont="1" applyFill="1" applyAlignment="1">
      <alignment horizontal="right"/>
    </xf>
    <xf numFmtId="14" fontId="30" fillId="7" borderId="0" xfId="21" quotePrefix="1" applyNumberFormat="1" applyFont="1" applyFill="1" applyAlignment="1">
      <alignment horizontal="left"/>
    </xf>
    <xf numFmtId="171" fontId="31" fillId="7" borderId="0" xfId="21" applyFont="1" applyFill="1"/>
    <xf numFmtId="171" fontId="32" fillId="7" borderId="0" xfId="21" applyFont="1" applyFill="1"/>
    <xf numFmtId="171" fontId="33" fillId="7" borderId="0" xfId="21" applyFont="1" applyFill="1"/>
    <xf numFmtId="171" fontId="17" fillId="0" borderId="0" xfId="21"/>
    <xf numFmtId="3" fontId="0" fillId="0" borderId="0" xfId="1" applyNumberFormat="1" applyFont="1"/>
    <xf numFmtId="3" fontId="0" fillId="0" borderId="0" xfId="0" applyNumberFormat="1" applyAlignment="1">
      <alignment horizontal="left" indent="2"/>
    </xf>
    <xf numFmtId="3" fontId="19" fillId="0" borderId="0" xfId="0" applyNumberFormat="1" applyFont="1"/>
    <xf numFmtId="3" fontId="13" fillId="0" borderId="0" xfId="1" applyNumberFormat="1" applyFont="1"/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9" fontId="19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0" fillId="0" borderId="0" xfId="1" applyNumberFormat="1" applyFont="1" applyAlignment="1">
      <alignment horizontal="right"/>
    </xf>
    <xf numFmtId="3" fontId="0" fillId="0" borderId="0" xfId="1" applyNumberFormat="1" applyFont="1" applyAlignment="1">
      <alignment horizontal="right"/>
    </xf>
    <xf numFmtId="3" fontId="19" fillId="0" borderId="0" xfId="1" applyNumberFormat="1" applyFont="1" applyAlignment="1">
      <alignment horizontal="right"/>
    </xf>
    <xf numFmtId="172" fontId="0" fillId="0" borderId="0" xfId="0" applyNumberFormat="1" applyAlignment="1">
      <alignment horizontal="right"/>
    </xf>
    <xf numFmtId="172" fontId="0" fillId="0" borderId="0" xfId="0" applyNumberFormat="1"/>
    <xf numFmtId="172" fontId="0" fillId="0" borderId="0" xfId="1" applyNumberFormat="1" applyFont="1"/>
    <xf numFmtId="172" fontId="0" fillId="0" borderId="0" xfId="0" applyNumberFormat="1" applyFill="1" applyBorder="1"/>
    <xf numFmtId="1" fontId="0" fillId="0" borderId="0" xfId="0" applyNumberFormat="1" applyFill="1" applyBorder="1"/>
    <xf numFmtId="1" fontId="0" fillId="0" borderId="0" xfId="1" applyNumberFormat="1" applyFont="1"/>
    <xf numFmtId="1" fontId="0" fillId="0" borderId="0" xfId="0" applyNumberFormat="1"/>
    <xf numFmtId="0" fontId="3" fillId="3" borderId="2" xfId="17" applyFont="1" applyBorder="1" applyAlignment="1">
      <alignment horizontal="right" wrapText="1"/>
    </xf>
    <xf numFmtId="3" fontId="3" fillId="0" borderId="0" xfId="0" applyNumberFormat="1" applyFont="1" applyAlignment="1">
      <alignment horizontal="right"/>
    </xf>
    <xf numFmtId="37" fontId="0" fillId="0" borderId="0" xfId="1" applyNumberFormat="1" applyFont="1" applyAlignment="1">
      <alignment horizontal="right"/>
    </xf>
    <xf numFmtId="37" fontId="0" fillId="0" borderId="0" xfId="0" applyNumberFormat="1" applyAlignment="1">
      <alignment horizontal="right"/>
    </xf>
    <xf numFmtId="172" fontId="0" fillId="0" borderId="0" xfId="0" applyNumberFormat="1" applyFill="1" applyBorder="1" applyAlignment="1">
      <alignment horizontal="right"/>
    </xf>
    <xf numFmtId="0" fontId="35" fillId="0" borderId="0" xfId="0" applyFont="1"/>
    <xf numFmtId="0" fontId="36" fillId="0" borderId="0" xfId="0" applyFont="1" applyBorder="1" applyAlignment="1">
      <alignment horizontal="right" wrapText="1"/>
    </xf>
    <xf numFmtId="165" fontId="35" fillId="0" borderId="0" xfId="0" applyNumberFormat="1" applyFont="1"/>
    <xf numFmtId="0" fontId="24" fillId="0" borderId="0" xfId="0" applyFont="1" applyBorder="1" applyAlignment="1">
      <alignment horizontal="right"/>
    </xf>
    <xf numFmtId="1" fontId="37" fillId="8" borderId="0" xfId="21" applyNumberFormat="1" applyFont="1" applyFill="1" applyAlignment="1">
      <alignment horizontal="left"/>
    </xf>
    <xf numFmtId="1" fontId="37" fillId="8" borderId="0" xfId="21" applyNumberFormat="1" applyFont="1" applyFill="1"/>
    <xf numFmtId="171" fontId="17" fillId="0" borderId="0" xfId="21" applyAlignment="1">
      <alignment horizontal="right"/>
    </xf>
    <xf numFmtId="3" fontId="2" fillId="0" borderId="0" xfId="0" applyNumberFormat="1" applyFont="1"/>
    <xf numFmtId="0" fontId="0" fillId="0" borderId="0" xfId="0" applyNumberFormat="1" applyAlignment="1">
      <alignment horizontal="right"/>
    </xf>
    <xf numFmtId="3" fontId="35" fillId="0" borderId="0" xfId="0" applyNumberFormat="1" applyFont="1"/>
    <xf numFmtId="0" fontId="49" fillId="0" borderId="0" xfId="26" applyFont="1" applyProtection="1">
      <protection locked="0"/>
    </xf>
    <xf numFmtId="0" fontId="1" fillId="0" borderId="0" xfId="26" applyProtection="1">
      <protection locked="0"/>
    </xf>
    <xf numFmtId="171" fontId="50" fillId="0" borderId="0" xfId="22" applyFont="1" applyAlignment="1" applyProtection="1"/>
    <xf numFmtId="0" fontId="1" fillId="0" borderId="0" xfId="26" applyAlignment="1" applyProtection="1">
      <alignment horizontal="center" vertical="center"/>
      <protection locked="0"/>
    </xf>
    <xf numFmtId="0" fontId="51" fillId="0" borderId="0" xfId="26" applyFont="1" applyProtection="1">
      <protection locked="0"/>
    </xf>
    <xf numFmtId="0" fontId="35" fillId="0" borderId="0" xfId="26" applyFont="1" applyAlignment="1" applyProtection="1">
      <alignment horizontal="center" vertical="center"/>
      <protection locked="0"/>
    </xf>
    <xf numFmtId="0" fontId="39" fillId="0" borderId="0" xfId="26" applyFont="1" applyAlignment="1" applyProtection="1">
      <alignment horizontal="center" vertical="center"/>
      <protection locked="0"/>
    </xf>
    <xf numFmtId="0" fontId="52" fillId="0" borderId="0" xfId="26" applyFont="1" applyAlignment="1" applyProtection="1">
      <alignment horizontal="center" vertical="center"/>
      <protection locked="0"/>
    </xf>
    <xf numFmtId="0" fontId="1" fillId="0" borderId="12" xfId="26" applyBorder="1" applyProtection="1">
      <protection locked="0"/>
    </xf>
    <xf numFmtId="0" fontId="1" fillId="19" borderId="12" xfId="26" applyFill="1" applyBorder="1" applyAlignment="1" applyProtection="1">
      <alignment horizontal="center" vertical="center"/>
      <protection locked="0"/>
    </xf>
    <xf numFmtId="0" fontId="1" fillId="9" borderId="12" xfId="26" applyFill="1" applyBorder="1" applyAlignment="1" applyProtection="1">
      <alignment horizontal="center" vertical="center" wrapText="1"/>
      <protection locked="0"/>
    </xf>
    <xf numFmtId="0" fontId="53" fillId="20" borderId="12" xfId="26" applyFont="1" applyFill="1" applyBorder="1" applyAlignment="1" applyProtection="1">
      <alignment horizontal="center" vertical="center" wrapText="1"/>
      <protection locked="0"/>
    </xf>
    <xf numFmtId="174" fontId="1" fillId="0" borderId="0" xfId="26" applyNumberFormat="1" applyProtection="1">
      <protection locked="0"/>
    </xf>
    <xf numFmtId="175" fontId="1" fillId="13" borderId="12" xfId="26" applyNumberFormat="1" applyFill="1" applyBorder="1" applyAlignment="1" applyProtection="1">
      <alignment horizontal="center" vertical="center"/>
      <protection locked="0"/>
    </xf>
    <xf numFmtId="175" fontId="14" fillId="13" borderId="12" xfId="26" applyNumberFormat="1" applyFont="1" applyFill="1" applyBorder="1" applyAlignment="1" applyProtection="1">
      <alignment horizontal="center" vertical="center"/>
      <protection locked="0"/>
    </xf>
    <xf numFmtId="175" fontId="54" fillId="13" borderId="12" xfId="26" applyNumberFormat="1" applyFont="1" applyFill="1" applyBorder="1" applyAlignment="1" applyProtection="1">
      <alignment horizontal="center" vertical="center"/>
      <protection locked="0"/>
    </xf>
    <xf numFmtId="0" fontId="55" fillId="0" borderId="12" xfId="26" applyFont="1" applyFill="1" applyBorder="1" applyAlignment="1" applyProtection="1">
      <alignment horizontal="right"/>
      <protection locked="0"/>
    </xf>
    <xf numFmtId="3" fontId="0" fillId="21" borderId="12" xfId="27" applyNumberFormat="1" applyFont="1" applyFill="1" applyBorder="1" applyProtection="1">
      <protection locked="0"/>
    </xf>
    <xf numFmtId="9" fontId="56" fillId="22" borderId="12" xfId="27" applyNumberFormat="1" applyFont="1" applyFill="1" applyBorder="1" applyAlignment="1" applyProtection="1">
      <alignment vertical="center" wrapText="1"/>
    </xf>
    <xf numFmtId="0" fontId="55" fillId="21" borderId="0" xfId="26" applyFont="1" applyFill="1" applyProtection="1">
      <protection locked="0"/>
    </xf>
    <xf numFmtId="174" fontId="55" fillId="21" borderId="12" xfId="26" applyNumberFormat="1" applyFont="1" applyFill="1" applyBorder="1" applyAlignment="1" applyProtection="1">
      <alignment horizontal="center" vertical="center"/>
      <protection locked="0"/>
    </xf>
    <xf numFmtId="3" fontId="55" fillId="21" borderId="12" xfId="26" applyNumberFormat="1" applyFont="1" applyFill="1" applyBorder="1" applyAlignment="1" applyProtection="1">
      <alignment horizontal="center" vertical="center"/>
      <protection locked="0"/>
    </xf>
    <xf numFmtId="9" fontId="55" fillId="22" borderId="12" xfId="27" applyNumberFormat="1" applyFont="1" applyFill="1" applyBorder="1" applyAlignment="1" applyProtection="1">
      <alignment vertical="center" wrapText="1"/>
    </xf>
    <xf numFmtId="0" fontId="1" fillId="21" borderId="3" xfId="26" applyFill="1" applyBorder="1" applyProtection="1">
      <protection locked="0"/>
    </xf>
    <xf numFmtId="0" fontId="35" fillId="21" borderId="3" xfId="26" applyFont="1" applyFill="1" applyBorder="1" applyAlignment="1" applyProtection="1">
      <alignment horizontal="center" vertical="center" wrapText="1"/>
      <protection locked="0"/>
    </xf>
    <xf numFmtId="171" fontId="57" fillId="0" borderId="0" xfId="21" applyFont="1"/>
    <xf numFmtId="0" fontId="1" fillId="21" borderId="0" xfId="26" applyFill="1" applyBorder="1" applyProtection="1">
      <protection locked="0"/>
    </xf>
    <xf numFmtId="174" fontId="1" fillId="0" borderId="0" xfId="26" applyNumberFormat="1" applyFill="1" applyBorder="1" applyAlignment="1" applyProtection="1">
      <alignment horizontal="center" vertical="center"/>
      <protection locked="0"/>
    </xf>
    <xf numFmtId="174" fontId="1" fillId="21" borderId="0" xfId="26" applyNumberFormat="1" applyFill="1" applyBorder="1" applyAlignment="1" applyProtection="1">
      <alignment horizontal="center" vertical="center"/>
      <protection locked="0"/>
    </xf>
    <xf numFmtId="174" fontId="1" fillId="21" borderId="1" xfId="26" applyNumberFormat="1" applyFill="1" applyBorder="1" applyAlignment="1" applyProtection="1">
      <alignment horizontal="center" vertical="center"/>
      <protection locked="0"/>
    </xf>
    <xf numFmtId="174" fontId="1" fillId="21" borderId="3" xfId="26" applyNumberFormat="1" applyFill="1" applyBorder="1" applyAlignment="1" applyProtection="1">
      <alignment horizontal="center" vertical="center"/>
      <protection locked="0"/>
    </xf>
    <xf numFmtId="0" fontId="1" fillId="21" borderId="0" xfId="26" applyFill="1" applyBorder="1" applyAlignment="1" applyProtection="1">
      <alignment horizontal="center" vertical="center"/>
      <protection locked="0"/>
    </xf>
    <xf numFmtId="0" fontId="1" fillId="21" borderId="0" xfId="26" applyFill="1" applyAlignment="1" applyProtection="1">
      <alignment horizontal="center" vertical="center"/>
      <protection locked="0"/>
    </xf>
    <xf numFmtId="175" fontId="1" fillId="0" borderId="13" xfId="26" applyNumberFormat="1" applyBorder="1" applyAlignment="1" applyProtection="1">
      <alignment horizontal="right" indent="1"/>
      <protection locked="0"/>
    </xf>
    <xf numFmtId="0" fontId="1" fillId="19" borderId="13" xfId="26" applyFill="1" applyBorder="1" applyAlignment="1" applyProtection="1">
      <alignment horizontal="right" indent="1"/>
      <protection locked="0"/>
    </xf>
    <xf numFmtId="176" fontId="1" fillId="9" borderId="13" xfId="26" applyNumberFormat="1" applyFill="1" applyBorder="1" applyAlignment="1" applyProtection="1">
      <alignment horizontal="right" indent="1"/>
      <protection locked="0"/>
    </xf>
    <xf numFmtId="177" fontId="0" fillId="0" borderId="13" xfId="27" applyNumberFormat="1" applyFont="1" applyBorder="1" applyAlignment="1" applyProtection="1">
      <alignment horizontal="right" indent="1"/>
      <protection locked="0"/>
    </xf>
    <xf numFmtId="0" fontId="1" fillId="0" borderId="15" xfId="26" applyBorder="1" applyAlignment="1" applyProtection="1">
      <alignment horizontal="right" vertical="center" indent="1"/>
      <protection locked="0"/>
    </xf>
    <xf numFmtId="0" fontId="1" fillId="21" borderId="15" xfId="26" applyFill="1" applyBorder="1" applyAlignment="1" applyProtection="1">
      <alignment horizontal="right" vertical="center" indent="1"/>
      <protection locked="0"/>
    </xf>
    <xf numFmtId="0" fontId="59" fillId="21" borderId="15" xfId="28" applyFont="1" applyFill="1" applyBorder="1" applyAlignment="1">
      <alignment horizontal="right" vertical="center" wrapText="1" indent="1"/>
    </xf>
    <xf numFmtId="3" fontId="1" fillId="21" borderId="15" xfId="26" applyNumberFormat="1" applyFill="1" applyBorder="1" applyAlignment="1" applyProtection="1">
      <alignment horizontal="right" vertical="center" indent="1"/>
      <protection locked="0"/>
    </xf>
    <xf numFmtId="9" fontId="0" fillId="0" borderId="12" xfId="27" applyFont="1" applyBorder="1" applyProtection="1">
      <protection locked="0"/>
    </xf>
    <xf numFmtId="0" fontId="1" fillId="0" borderId="16" xfId="26" applyBorder="1" applyAlignment="1" applyProtection="1">
      <alignment horizontal="right" vertical="center" indent="1"/>
      <protection locked="0"/>
    </xf>
    <xf numFmtId="0" fontId="1" fillId="21" borderId="13" xfId="26" applyFill="1" applyBorder="1" applyAlignment="1" applyProtection="1">
      <alignment horizontal="right" vertical="center" indent="1"/>
      <protection locked="0"/>
    </xf>
    <xf numFmtId="0" fontId="58" fillId="21" borderId="13" xfId="28" applyFill="1" applyBorder="1" applyAlignment="1">
      <alignment horizontal="right" vertical="center" indent="1"/>
    </xf>
    <xf numFmtId="3" fontId="1" fillId="21" borderId="13" xfId="26" applyNumberFormat="1" applyFill="1" applyBorder="1" applyAlignment="1" applyProtection="1">
      <alignment horizontal="right" vertical="center" indent="1"/>
      <protection locked="0"/>
    </xf>
    <xf numFmtId="0" fontId="59" fillId="21" borderId="13" xfId="28" applyFont="1" applyFill="1" applyBorder="1" applyAlignment="1">
      <alignment horizontal="right" vertical="center" wrapText="1" indent="1"/>
    </xf>
    <xf numFmtId="0" fontId="1" fillId="0" borderId="13" xfId="26" applyBorder="1" applyAlignment="1" applyProtection="1">
      <alignment horizontal="right" vertical="center" indent="1"/>
      <protection locked="0"/>
    </xf>
    <xf numFmtId="0" fontId="52" fillId="21" borderId="13" xfId="26" applyFont="1" applyFill="1" applyBorder="1" applyAlignment="1" applyProtection="1">
      <alignment horizontal="right" vertical="center" indent="1"/>
      <protection locked="0"/>
    </xf>
    <xf numFmtId="9" fontId="0" fillId="21" borderId="12" xfId="27" applyFont="1" applyFill="1" applyBorder="1" applyProtection="1">
      <protection locked="0"/>
    </xf>
    <xf numFmtId="3" fontId="1" fillId="19" borderId="13" xfId="26" applyNumberFormat="1" applyFill="1" applyBorder="1" applyAlignment="1" applyProtection="1">
      <alignment horizontal="right" indent="1"/>
      <protection locked="0"/>
    </xf>
    <xf numFmtId="175" fontId="1" fillId="0" borderId="17" xfId="26" applyNumberFormat="1" applyBorder="1" applyAlignment="1" applyProtection="1">
      <alignment horizontal="right" indent="1"/>
      <protection locked="0"/>
    </xf>
    <xf numFmtId="0" fontId="1" fillId="19" borderId="17" xfId="26" applyFill="1" applyBorder="1" applyAlignment="1" applyProtection="1">
      <alignment horizontal="right" indent="1"/>
      <protection locked="0"/>
    </xf>
    <xf numFmtId="176" fontId="1" fillId="9" borderId="17" xfId="26" applyNumberFormat="1" applyFill="1" applyBorder="1" applyAlignment="1" applyProtection="1">
      <alignment horizontal="right" indent="1"/>
      <protection locked="0"/>
    </xf>
    <xf numFmtId="177" fontId="0" fillId="0" borderId="17" xfId="27" applyNumberFormat="1" applyFont="1" applyBorder="1" applyAlignment="1" applyProtection="1">
      <alignment horizontal="right" indent="1"/>
      <protection locked="0"/>
    </xf>
    <xf numFmtId="0" fontId="1" fillId="0" borderId="17" xfId="26" applyBorder="1" applyAlignment="1" applyProtection="1">
      <alignment horizontal="right" vertical="center" indent="1"/>
      <protection locked="0"/>
    </xf>
    <xf numFmtId="0" fontId="1" fillId="21" borderId="17" xfId="26" applyFill="1" applyBorder="1" applyAlignment="1" applyProtection="1">
      <alignment horizontal="right" vertical="center" indent="1"/>
      <protection locked="0"/>
    </xf>
    <xf numFmtId="3" fontId="1" fillId="21" borderId="17" xfId="26" applyNumberFormat="1" applyFill="1" applyBorder="1" applyAlignment="1" applyProtection="1">
      <alignment horizontal="right" vertical="center" indent="1"/>
      <protection locked="0"/>
    </xf>
    <xf numFmtId="171" fontId="16" fillId="12" borderId="0" xfId="29" applyFont="1" applyFill="1"/>
    <xf numFmtId="171" fontId="16" fillId="0" borderId="0" xfId="29" applyFont="1"/>
    <xf numFmtId="171" fontId="60" fillId="0" borderId="0" xfId="22" applyFont="1" applyAlignment="1" applyProtection="1"/>
    <xf numFmtId="0" fontId="48" fillId="0" borderId="0" xfId="30"/>
    <xf numFmtId="171" fontId="33" fillId="0" borderId="0" xfId="29" applyFont="1"/>
    <xf numFmtId="171" fontId="43" fillId="0" borderId="0" xfId="29" applyFont="1"/>
    <xf numFmtId="171" fontId="61" fillId="0" borderId="0" xfId="29" applyFont="1" applyAlignment="1">
      <alignment vertical="top"/>
    </xf>
    <xf numFmtId="171" fontId="62" fillId="0" borderId="0" xfId="29" applyFont="1" applyBorder="1"/>
    <xf numFmtId="171" fontId="16" fillId="0" borderId="0" xfId="29" applyFont="1" applyBorder="1"/>
    <xf numFmtId="0" fontId="47" fillId="15" borderId="0" xfId="30" applyFont="1" applyFill="1"/>
    <xf numFmtId="0" fontId="48" fillId="15" borderId="0" xfId="30" applyFill="1"/>
    <xf numFmtId="0" fontId="47" fillId="23" borderId="0" xfId="30" applyFont="1" applyFill="1"/>
    <xf numFmtId="0" fontId="48" fillId="23" borderId="0" xfId="30" applyFill="1"/>
    <xf numFmtId="0" fontId="47" fillId="24" borderId="0" xfId="30" applyFont="1" applyFill="1"/>
    <xf numFmtId="0" fontId="48" fillId="24" borderId="0" xfId="30" applyFill="1"/>
    <xf numFmtId="0" fontId="47" fillId="11" borderId="0" xfId="30" applyFont="1" applyFill="1"/>
    <xf numFmtId="1" fontId="31" fillId="7" borderId="0" xfId="21" quotePrefix="1" applyNumberFormat="1" applyFont="1" applyFill="1" applyAlignment="1">
      <alignment horizontal="right"/>
    </xf>
    <xf numFmtId="0" fontId="35" fillId="0" borderId="0" xfId="26" applyFont="1" applyProtection="1">
      <protection locked="0"/>
    </xf>
    <xf numFmtId="0" fontId="38" fillId="21" borderId="0" xfId="26" applyFont="1" applyFill="1" applyProtection="1">
      <protection locked="0"/>
    </xf>
    <xf numFmtId="0" fontId="35" fillId="21" borderId="0" xfId="26" applyFont="1" applyFill="1" applyBorder="1" applyProtection="1">
      <protection locked="0"/>
    </xf>
    <xf numFmtId="177" fontId="0" fillId="0" borderId="15" xfId="27" applyNumberFormat="1" applyFont="1" applyBorder="1" applyAlignment="1" applyProtection="1">
      <alignment horizontal="right" indent="1"/>
      <protection locked="0"/>
    </xf>
    <xf numFmtId="178" fontId="0" fillId="0" borderId="14" xfId="27" applyNumberFormat="1" applyFont="1" applyBorder="1" applyProtection="1">
      <protection locked="0"/>
    </xf>
    <xf numFmtId="177" fontId="1" fillId="0" borderId="0" xfId="26" applyNumberFormat="1" applyProtection="1">
      <protection locked="0"/>
    </xf>
    <xf numFmtId="1" fontId="63" fillId="0" borderId="0" xfId="21" applyNumberFormat="1" applyFont="1"/>
    <xf numFmtId="171" fontId="63" fillId="0" borderId="0" xfId="21" applyFont="1"/>
    <xf numFmtId="0" fontId="6" fillId="4" borderId="0" xfId="18" applyBorder="1" applyAlignment="1">
      <alignment horizontal="left" wrapText="1"/>
    </xf>
    <xf numFmtId="0" fontId="40" fillId="0" borderId="0" xfId="0" applyFont="1"/>
    <xf numFmtId="173" fontId="41" fillId="12" borderId="0" xfId="0" applyNumberFormat="1" applyFont="1" applyFill="1" applyAlignment="1">
      <alignment horizontal="left" indent="1"/>
    </xf>
    <xf numFmtId="0" fontId="42" fillId="0" borderId="0" xfId="0" applyFont="1"/>
    <xf numFmtId="0" fontId="40" fillId="13" borderId="4" xfId="0" applyFont="1" applyFill="1" applyBorder="1" applyAlignment="1">
      <alignment horizontal="centerContinuous"/>
    </xf>
    <xf numFmtId="0" fontId="40" fillId="13" borderId="5" xfId="0" applyFont="1" applyFill="1" applyBorder="1" applyAlignment="1">
      <alignment horizontal="centerContinuous"/>
    </xf>
    <xf numFmtId="0" fontId="43" fillId="14" borderId="5" xfId="0" applyFont="1" applyFill="1" applyBorder="1" applyAlignment="1">
      <alignment horizontal="centerContinuous"/>
    </xf>
    <xf numFmtId="0" fontId="40" fillId="15" borderId="5" xfId="0" applyFont="1" applyFill="1" applyBorder="1" applyAlignment="1">
      <alignment horizontal="centerContinuous"/>
    </xf>
    <xf numFmtId="0" fontId="40" fillId="15" borderId="19" xfId="0" applyFont="1" applyFill="1" applyBorder="1" applyAlignment="1">
      <alignment horizontal="centerContinuous"/>
    </xf>
    <xf numFmtId="171" fontId="44" fillId="0" borderId="4" xfId="23" applyBorder="1" applyAlignment="1">
      <alignment horizontal="center" vertical="center" wrapText="1"/>
    </xf>
    <xf numFmtId="171" fontId="44" fillId="0" borderId="5" xfId="23" applyBorder="1" applyAlignment="1">
      <alignment horizontal="center" vertical="center" wrapText="1"/>
    </xf>
    <xf numFmtId="171" fontId="44" fillId="10" borderId="6" xfId="23" applyFill="1" applyBorder="1" applyAlignment="1">
      <alignment horizontal="center" vertical="center" wrapText="1"/>
    </xf>
    <xf numFmtId="171" fontId="44" fillId="9" borderId="6" xfId="23" applyFill="1" applyBorder="1" applyAlignment="1">
      <alignment horizontal="center" vertical="center" wrapText="1"/>
    </xf>
    <xf numFmtId="171" fontId="44" fillId="14" borderId="6" xfId="23" applyFill="1" applyBorder="1" applyAlignment="1">
      <alignment horizontal="center" vertical="center" wrapText="1"/>
    </xf>
    <xf numFmtId="171" fontId="44" fillId="16" borderId="7" xfId="23" applyFill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8" xfId="0" applyBorder="1"/>
    <xf numFmtId="15" fontId="0" fillId="0" borderId="8" xfId="0" applyNumberFormat="1" applyBorder="1"/>
    <xf numFmtId="14" fontId="0" fillId="0" borderId="8" xfId="0" applyNumberFormat="1" applyBorder="1"/>
    <xf numFmtId="14" fontId="0" fillId="0" borderId="9" xfId="0" applyNumberFormat="1" applyBorder="1"/>
    <xf numFmtId="0" fontId="0" fillId="10" borderId="23" xfId="0" applyNumberFormat="1" applyFill="1" applyBorder="1"/>
    <xf numFmtId="0" fontId="0" fillId="10" borderId="24" xfId="0" applyNumberFormat="1" applyFill="1" applyBorder="1"/>
    <xf numFmtId="9" fontId="0" fillId="10" borderId="24" xfId="24" applyNumberFormat="1" applyFont="1" applyFill="1" applyBorder="1"/>
    <xf numFmtId="166" fontId="0" fillId="9" borderId="24" xfId="25" applyNumberFormat="1" applyFont="1" applyFill="1" applyBorder="1"/>
    <xf numFmtId="166" fontId="40" fillId="14" borderId="24" xfId="25" applyNumberFormat="1" applyFont="1" applyFill="1" applyBorder="1"/>
    <xf numFmtId="0" fontId="0" fillId="14" borderId="24" xfId="0" applyNumberFormat="1" applyFill="1" applyBorder="1"/>
    <xf numFmtId="166" fontId="0" fillId="16" borderId="24" xfId="25" applyNumberFormat="1" applyFont="1" applyFill="1" applyBorder="1"/>
    <xf numFmtId="9" fontId="0" fillId="0" borderId="24" xfId="0" applyNumberFormat="1" applyBorder="1"/>
    <xf numFmtId="9" fontId="0" fillId="0" borderId="21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0" xfId="0" applyBorder="1"/>
    <xf numFmtId="15" fontId="0" fillId="0" borderId="10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0" fontId="0" fillId="10" borderId="28" xfId="0" applyNumberFormat="1" applyFill="1" applyBorder="1"/>
    <xf numFmtId="0" fontId="0" fillId="10" borderId="29" xfId="0" applyNumberFormat="1" applyFill="1" applyBorder="1"/>
    <xf numFmtId="9" fontId="0" fillId="10" borderId="29" xfId="24" applyNumberFormat="1" applyFont="1" applyFill="1" applyBorder="1"/>
    <xf numFmtId="166" fontId="0" fillId="9" borderId="29" xfId="25" applyNumberFormat="1" applyFont="1" applyFill="1" applyBorder="1"/>
    <xf numFmtId="166" fontId="40" fillId="14" borderId="29" xfId="25" applyNumberFormat="1" applyFont="1" applyFill="1" applyBorder="1"/>
    <xf numFmtId="0" fontId="0" fillId="14" borderId="29" xfId="0" applyNumberFormat="1" applyFill="1" applyBorder="1"/>
    <xf numFmtId="166" fontId="0" fillId="16" borderId="29" xfId="25" applyNumberFormat="1" applyFont="1" applyFill="1" applyBorder="1"/>
    <xf numFmtId="9" fontId="0" fillId="0" borderId="29" xfId="0" applyNumberFormat="1" applyBorder="1"/>
    <xf numFmtId="9" fontId="0" fillId="0" borderId="26" xfId="0" applyNumberForma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15" fontId="0" fillId="0" borderId="33" xfId="0" applyNumberFormat="1" applyBorder="1"/>
    <xf numFmtId="0" fontId="0" fillId="10" borderId="34" xfId="0" applyNumberFormat="1" applyFill="1" applyBorder="1"/>
    <xf numFmtId="0" fontId="0" fillId="10" borderId="35" xfId="0" applyNumberFormat="1" applyFill="1" applyBorder="1"/>
    <xf numFmtId="9" fontId="0" fillId="10" borderId="35" xfId="24" applyNumberFormat="1" applyFont="1" applyFill="1" applyBorder="1"/>
    <xf numFmtId="166" fontId="0" fillId="9" borderId="35" xfId="25" applyNumberFormat="1" applyFont="1" applyFill="1" applyBorder="1"/>
    <xf numFmtId="166" fontId="40" fillId="14" borderId="35" xfId="25" applyNumberFormat="1" applyFont="1" applyFill="1" applyBorder="1"/>
    <xf numFmtId="0" fontId="0" fillId="14" borderId="35" xfId="0" applyNumberFormat="1" applyFill="1" applyBorder="1"/>
    <xf numFmtId="166" fontId="0" fillId="16" borderId="35" xfId="25" applyNumberFormat="1" applyFont="1" applyFill="1" applyBorder="1"/>
    <xf numFmtId="9" fontId="0" fillId="0" borderId="35" xfId="0" applyNumberFormat="1" applyBorder="1"/>
    <xf numFmtId="9" fontId="0" fillId="0" borderId="31" xfId="0" applyNumberFormat="1" applyBorder="1"/>
    <xf numFmtId="0" fontId="0" fillId="0" borderId="36" xfId="0" applyBorder="1"/>
    <xf numFmtId="0" fontId="45" fillId="0" borderId="37" xfId="0" applyFont="1" applyBorder="1"/>
    <xf numFmtId="0" fontId="0" fillId="0" borderId="38" xfId="0" applyBorder="1"/>
    <xf numFmtId="3" fontId="40" fillId="10" borderId="39" xfId="0" applyNumberFormat="1" applyFont="1" applyFill="1" applyBorder="1"/>
    <xf numFmtId="3" fontId="40" fillId="10" borderId="40" xfId="0" applyNumberFormat="1" applyFont="1" applyFill="1" applyBorder="1"/>
    <xf numFmtId="9" fontId="40" fillId="10" borderId="40" xfId="0" applyNumberFormat="1" applyFont="1" applyFill="1" applyBorder="1"/>
    <xf numFmtId="3" fontId="40" fillId="9" borderId="40" xfId="0" applyNumberFormat="1" applyFont="1" applyFill="1" applyBorder="1"/>
    <xf numFmtId="3" fontId="40" fillId="14" borderId="40" xfId="0" applyNumberFormat="1" applyFont="1" applyFill="1" applyBorder="1"/>
    <xf numFmtId="3" fontId="40" fillId="16" borderId="40" xfId="0" applyNumberFormat="1" applyFont="1" applyFill="1" applyBorder="1"/>
    <xf numFmtId="3" fontId="40" fillId="0" borderId="40" xfId="0" applyNumberFormat="1" applyFont="1" applyFill="1" applyBorder="1"/>
    <xf numFmtId="3" fontId="40" fillId="0" borderId="37" xfId="0" applyNumberFormat="1" applyFont="1" applyFill="1" applyBorder="1"/>
    <xf numFmtId="0" fontId="0" fillId="0" borderId="0" xfId="0" quotePrefix="1"/>
    <xf numFmtId="0" fontId="0" fillId="17" borderId="0" xfId="0" applyFill="1"/>
    <xf numFmtId="0" fontId="0" fillId="12" borderId="0" xfId="0" applyFill="1"/>
    <xf numFmtId="0" fontId="46" fillId="18" borderId="0" xfId="0" applyFont="1" applyFill="1"/>
    <xf numFmtId="0" fontId="63" fillId="0" borderId="0" xfId="0" quotePrefix="1" applyFont="1"/>
    <xf numFmtId="17" fontId="41" fillId="21" borderId="0" xfId="0" applyNumberFormat="1" applyFont="1" applyFill="1" applyAlignment="1">
      <alignment horizontal="center"/>
    </xf>
    <xf numFmtId="0" fontId="35" fillId="25" borderId="0" xfId="31" applyAlignment="1">
      <alignment horizontal="center"/>
    </xf>
    <xf numFmtId="0" fontId="35" fillId="25" borderId="18" xfId="31" applyBorder="1" applyAlignment="1">
      <alignment horizontal="center"/>
    </xf>
    <xf numFmtId="0" fontId="35" fillId="25" borderId="14" xfId="31" applyBorder="1" applyAlignment="1">
      <alignment horizontal="center"/>
    </xf>
    <xf numFmtId="0" fontId="35" fillId="25" borderId="0" xfId="31" applyBorder="1" applyAlignment="1">
      <alignment horizontal="center"/>
    </xf>
    <xf numFmtId="0" fontId="64" fillId="0" borderId="0" xfId="30" applyFont="1" applyFill="1"/>
    <xf numFmtId="0" fontId="65" fillId="0" borderId="0" xfId="0" applyFont="1" applyAlignment="1">
      <alignment vertical="center"/>
    </xf>
    <xf numFmtId="0" fontId="64" fillId="0" borderId="0" xfId="30" applyFont="1"/>
    <xf numFmtId="164" fontId="17" fillId="0" borderId="0" xfId="21" applyNumberFormat="1"/>
    <xf numFmtId="164" fontId="17" fillId="0" borderId="0" xfId="21" applyNumberFormat="1" applyAlignment="1">
      <alignment horizontal="right"/>
    </xf>
    <xf numFmtId="171" fontId="17" fillId="0" borderId="0" xfId="21" applyFill="1"/>
    <xf numFmtId="164" fontId="17" fillId="0" borderId="0" xfId="21" applyNumberFormat="1" applyFill="1"/>
    <xf numFmtId="164" fontId="17" fillId="0" borderId="0" xfId="21" applyNumberFormat="1" applyFill="1" applyAlignment="1">
      <alignment horizontal="right"/>
    </xf>
    <xf numFmtId="1" fontId="63" fillId="0" borderId="0" xfId="21" applyNumberFormat="1" applyFont="1" applyAlignment="1">
      <alignment horizontal="right"/>
    </xf>
    <xf numFmtId="171" fontId="63" fillId="0" borderId="0" xfId="21" applyFont="1" applyAlignment="1">
      <alignment horizontal="right"/>
    </xf>
    <xf numFmtId="171" fontId="17" fillId="0" borderId="0" xfId="21" applyFill="1" applyAlignment="1">
      <alignment horizontal="right"/>
    </xf>
    <xf numFmtId="171" fontId="66" fillId="0" borderId="0" xfId="21" applyFont="1"/>
    <xf numFmtId="171" fontId="42" fillId="0" borderId="0" xfId="21" applyFont="1"/>
    <xf numFmtId="171" fontId="47" fillId="26" borderId="1" xfId="21" applyFont="1" applyFill="1" applyBorder="1"/>
    <xf numFmtId="179" fontId="67" fillId="26" borderId="1" xfId="21" applyNumberFormat="1" applyFont="1" applyFill="1" applyBorder="1" applyAlignment="1">
      <alignment horizontal="center"/>
    </xf>
    <xf numFmtId="171" fontId="47" fillId="0" borderId="0" xfId="21" applyFont="1"/>
    <xf numFmtId="171" fontId="47" fillId="0" borderId="0" xfId="21" applyFont="1" applyFill="1" applyBorder="1"/>
    <xf numFmtId="171" fontId="48" fillId="0" borderId="0" xfId="21" applyFont="1" applyAlignment="1">
      <alignment horizontal="left" indent="1"/>
    </xf>
    <xf numFmtId="171" fontId="17" fillId="0" borderId="0" xfId="21" applyFont="1" applyAlignment="1">
      <alignment horizontal="left" indent="1"/>
    </xf>
    <xf numFmtId="172" fontId="17" fillId="0" borderId="0" xfId="21" applyNumberFormat="1" applyFont="1"/>
    <xf numFmtId="0" fontId="68" fillId="0" borderId="0" xfId="0" applyFont="1" applyAlignment="1">
      <alignment vertical="center"/>
    </xf>
    <xf numFmtId="0" fontId="6" fillId="4" borderId="0" xfId="18" applyBorder="1" applyAlignment="1">
      <alignment horizontal="left" wrapText="1"/>
    </xf>
    <xf numFmtId="171" fontId="31" fillId="7" borderId="0" xfId="22" applyFont="1" applyFill="1" applyAlignment="1" applyProtection="1">
      <alignment horizontal="left" indent="3"/>
    </xf>
    <xf numFmtId="171" fontId="28" fillId="7" borderId="0" xfId="21" applyFont="1" applyFill="1" applyAlignment="1">
      <alignment horizontal="center"/>
    </xf>
    <xf numFmtId="0" fontId="4" fillId="4" borderId="0" xfId="18" applyFont="1" applyBorder="1" applyAlignment="1">
      <alignment horizontal="left" wrapText="1"/>
    </xf>
    <xf numFmtId="0" fontId="6" fillId="4" borderId="0" xfId="18" applyBorder="1" applyAlignment="1">
      <alignment horizontal="left" wrapText="1"/>
    </xf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29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2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172" fontId="0" fillId="0" borderId="0" xfId="0" applyNumberFormat="true"/>
    <xf numFmtId="172" fontId="0" fillId="35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38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1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9" fontId="0" fillId="0" borderId="0" xfId="0" applyNumberFormat="true"/>
    <xf numFmtId="9" fontId="0" fillId="44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9" fontId="0" fillId="0" borderId="0" xfId="0" applyNumberFormat="true"/>
    <xf numFmtId="9" fontId="0" fillId="47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0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3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164" fontId="0" fillId="0" borderId="0" xfId="0" applyNumberFormat="true"/>
    <xf numFmtId="164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6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164" fontId="0" fillId="0" borderId="0" xfId="0" applyNumberFormat="true"/>
    <xf numFmtId="164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59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2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5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68" borderId="0" xfId="0" applyNumberFormat="true" applyFill="true"/>
    <xf numFmtId="0" fontId="0" fillId="0" borderId="0" xfId="0"/>
    <xf numFmtId="172" fontId="0" fillId="0" borderId="0" xfId="0" applyNumberFormat="true"/>
    <xf numFmtId="172" fontId="0" fillId="68" borderId="0" xfId="0" applyNumberFormat="true" applyFill="true"/>
    <xf numFmtId="0" fontId="0" fillId="0" borderId="0" xfId="0"/>
    <xf numFmtId="180" fontId="0" fillId="0" borderId="0" xfId="0" applyNumberFormat="true"/>
    <xf numFmtId="180" fontId="0" fillId="68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1" borderId="0" xfId="0" applyNumberFormat="true" applyFill="true"/>
    <xf numFmtId="0" fontId="0" fillId="0" borderId="0" xfId="0"/>
    <xf numFmtId="172" fontId="0" fillId="0" borderId="0" xfId="0" applyNumberFormat="true"/>
    <xf numFmtId="172" fontId="0" fillId="71" borderId="0" xfId="0" applyNumberFormat="true" applyFill="true"/>
    <xf numFmtId="0" fontId="0" fillId="0" borderId="0" xfId="0"/>
    <xf numFmtId="180" fontId="0" fillId="0" borderId="0" xfId="0" applyNumberFormat="true"/>
    <xf numFmtId="180" fontId="0" fillId="71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172" fontId="0" fillId="0" borderId="0" xfId="0" applyNumberFormat="true"/>
    <xf numFmtId="172" fontId="0" fillId="74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77" borderId="0" xfId="0" applyNumberFormat="true" applyFill="true"/>
    <xf numFmtId="0" fontId="0" fillId="0" borderId="0" xfId="0"/>
    <xf numFmtId="172" fontId="0" fillId="0" borderId="0" xfId="0" applyNumberFormat="true"/>
    <xf numFmtId="172" fontId="0" fillId="77" borderId="0" xfId="0" applyNumberFormat="true" applyFill="true"/>
    <xf numFmtId="0" fontId="0" fillId="0" borderId="0" xfId="0"/>
    <xf numFmtId="3" fontId="0" fillId="0" borderId="0" xfId="0" applyNumberFormat="true"/>
    <xf numFmtId="3" fontId="0" fillId="80" borderId="0" xfId="0" applyNumberFormat="true" applyFill="true"/>
    <xf numFmtId="0" fontId="0" fillId="0" borderId="0" xfId="0"/>
    <xf numFmtId="172" fontId="0" fillId="0" borderId="0" xfId="0" applyNumberFormat="true"/>
    <xf numFmtId="172" fontId="0" fillId="80" borderId="0" xfId="0" applyNumberFormat="true" applyFill="true"/>
  </cellXfs>
  <cellStyles count="32">
    <cellStyle name="20% - Accent2" xfId="16" builtinId="34"/>
    <cellStyle name="20% - Accent4" xfId="17" builtinId="42"/>
    <cellStyle name="20% - Accent5" xfId="19" builtinId="46"/>
    <cellStyle name="40% - Accent4" xfId="18" builtinId="43"/>
    <cellStyle name="40% - Accent6" xfId="20" builtinId="51"/>
    <cellStyle name="Accent5" xfId="31" builtinId="45"/>
    <cellStyle name="Comma" xfId="1" builtinId="3"/>
    <cellStyle name="Comma 2" xfId="3"/>
    <cellStyle name="Comma 3" xfId="7"/>
    <cellStyle name="Comma 4" xfId="11"/>
    <cellStyle name="Comma 5" xfId="15"/>
    <cellStyle name="Comma 6" xfId="25"/>
    <cellStyle name="Header2" xfId="23"/>
    <cellStyle name="Hyperlink" xfId="22" builtinId="8"/>
    <cellStyle name="Normal" xfId="0" builtinId="0"/>
    <cellStyle name="Normal 13" xfId="26"/>
    <cellStyle name="Normal 15" xfId="30"/>
    <cellStyle name="Normal 2" xfId="4"/>
    <cellStyle name="Normal 3" xfId="6"/>
    <cellStyle name="Normal 4" xfId="10"/>
    <cellStyle name="Normal 4 2" xfId="2"/>
    <cellStyle name="Normal 5" xfId="13"/>
    <cellStyle name="Normal 6" xfId="9"/>
    <cellStyle name="Normal 7" xfId="21"/>
    <cellStyle name="Normal_KPI_BDM" xfId="29"/>
    <cellStyle name="Normal_Sheet3" xfId="28"/>
    <cellStyle name="Percent 2" xfId="5"/>
    <cellStyle name="Percent 3" xfId="8"/>
    <cellStyle name="Percent 4" xfId="12"/>
    <cellStyle name="Percent 5" xfId="14"/>
    <cellStyle name="Percent 6" xfId="24"/>
    <cellStyle name="Percent 7" xfId="27"/>
  </cellStyles>
  <dxfs count="3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CE4D6"/>
      <color rgb="FFC6E0B4"/>
      <color rgb="FFD9E1F2"/>
      <color rgb="FFFFF2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externalLink" Target="externalLinks/externalLink1.xml"/>
  <Relationship Id="rId16" Type="http://schemas.openxmlformats.org/officeDocument/2006/relationships/externalLink" Target="externalLinks/externalLink2.xml"/>
  <Relationship Id="rId17" Type="http://schemas.openxmlformats.org/officeDocument/2006/relationships/externalLink" Target="externalLinks/externalLink3.xml"/>
  <Relationship Id="rId18" Type="http://schemas.openxmlformats.org/officeDocument/2006/relationships/externalLink" Target="externalLinks/externalLink4.xml"/>
  <Relationship Id="rId19" Type="http://schemas.openxmlformats.org/officeDocument/2006/relationships/externalLink" Target="externalLinks/externalLink5.xml"/>
  <Relationship Id="rId2" Type="http://schemas.openxmlformats.org/officeDocument/2006/relationships/worksheet" Target="worksheets/sheet2.xml"/>
  <Relationship Id="rId20" Type="http://schemas.openxmlformats.org/officeDocument/2006/relationships/externalLink" Target="externalLinks/externalLink6.xml"/>
  <Relationship Id="rId21" Type="http://schemas.openxmlformats.org/officeDocument/2006/relationships/externalLink" Target="externalLinks/externalLink7.xml"/>
  <Relationship Id="rId22" Type="http://schemas.openxmlformats.org/officeDocument/2006/relationships/externalLink" Target="externalLinks/externalLink8.xml"/>
  <Relationship Id="rId23" Type="http://schemas.openxmlformats.org/officeDocument/2006/relationships/theme" Target="theme/theme1.xml"/>
  <Relationship Id="rId24" Type="http://schemas.openxmlformats.org/officeDocument/2006/relationships/styles" Target="styles.xml"/>
  <Relationship Id="rId25" Type="http://schemas.openxmlformats.org/officeDocument/2006/relationships/sharedStrings" Target="sharedStrings.xml"/>
  <Relationship Id="rId26" Type="http://schemas.openxmlformats.org/officeDocument/2006/relationships/calcChain" Target="calcChain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K:/DOCUME~1/hcmtmd/LOCALS~1/Temp/notesE1EF34/Temp/notesE1EF34/MRTA%20TestScript,%20Feb%2005.xls"/>
</Relationships>

</file>

<file path=xl/externalLinks/_rels/externalLink2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/DOCUME~1/hcmddn/LOCALS~1/Temp/notesE1EF34/DOCUME~1/HCMNTH~1/LOCALS~1/Temp/notesE1EF34/Products/Thach_PremCal/Prem%20Calculation_VT6.3.xls"/>
</Relationships>

</file>

<file path=xl/externalLinks/_rels/externalLink3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K:/DOCUME~1/hcmtmd/LOCALS~1/Temp/_ZCTmp.Dir/MRTA_NB%20Test%20Plan.xls"/>
</Relationships>

</file>

<file path=xl/externalLinks/_rels/externalLink4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T:/DOMS/MIS/Monthly/201706/201706_GVL_Agency%20reports_v1.xlsm"/>
</Relationships>

</file>

<file path=xl/externalLinks/_rels/externalLink5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/workspace_data_processing/gvl_data_utilities/KPI_PRODUCTION/output/Agency%20Performance%20by%20Segmentation/201702_GVL_Agency%20reports_Revised%20Template.xlsm"/>
</Relationships>

</file>

<file path=xl/externalLinks/_rels/externalLink6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/DOM/Chi%20Diem/Project%201%20-%20Phan%20tich%20Agency%20Performance/201702_GVL_Agency%20reports_Revised%20Template.xlsm"/>
</Relationships>

</file>

<file path=xl/externalLinks/_rels/externalLink7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T:/DOMS/MIS/Monthly/201609/201609_GVL_Agency%20reports.xlsm"/>
</Relationships>

</file>

<file path=xl/externalLinks/_rels/externalLink8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/1.0%20Agency%20Model/Agency%20Plan_SP2013%202015_hybrid_Jan%209.xlsx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P41"/>
      <sheetName val="ENP42"/>
      <sheetName val="ADD41"/>
      <sheetName val="ADD42"/>
      <sheetName val="TLR41"/>
      <sheetName val="TLR42"/>
      <sheetName val="TLR1"/>
      <sheetName val="CIR1"/>
      <sheetName val="DSR2"/>
      <sheetName val="ADD1"/>
      <sheetName val="ADB1"/>
      <sheetName val="OPW2"/>
      <sheetName val="OPW1"/>
      <sheetName val="HSR1"/>
      <sheetName val="Mort Fac"/>
      <sheetName val="PM Fac"/>
      <sheetName val="EEN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"/>
      <sheetName val="PremCal"/>
      <sheetName val="Mix"/>
      <sheetName val="ENP1"/>
      <sheetName val="ENP2"/>
      <sheetName val="EEP1"/>
      <sheetName val="EAP1"/>
      <sheetName val="WLP1"/>
      <sheetName val="TLR1"/>
      <sheetName val="CIR1"/>
      <sheetName val="DSR1"/>
      <sheetName val="DSR2"/>
      <sheetName val="OPW2"/>
      <sheetName val="OPW3"/>
      <sheetName val="OPW1"/>
      <sheetName val="TLN1"/>
      <sheetName val="FCR"/>
      <sheetName val="FSR"/>
      <sheetName val="TLN1X"/>
      <sheetName val="EAP2"/>
    </sheetNames>
    <sheetDataSet>
      <sheetData sheetId="0" refreshError="1"/>
      <sheetData sheetId="1" refreshError="1"/>
      <sheetData sheetId="2" refreshError="1"/>
      <sheetData sheetId="3" refreshError="1">
        <row r="7">
          <cell r="A7">
            <v>0</v>
          </cell>
          <cell r="B7">
            <v>202.06</v>
          </cell>
          <cell r="C7">
            <v>180.83</v>
          </cell>
          <cell r="D7">
            <v>159.11000000000001</v>
          </cell>
          <cell r="E7">
            <v>136.91</v>
          </cell>
          <cell r="F7">
            <v>114.22</v>
          </cell>
          <cell r="G7">
            <v>91.01</v>
          </cell>
          <cell r="H7">
            <v>83.71</v>
          </cell>
          <cell r="I7">
            <v>76.3</v>
          </cell>
          <cell r="J7">
            <v>68.78</v>
          </cell>
          <cell r="K7">
            <v>61.16</v>
          </cell>
          <cell r="L7">
            <v>53.39</v>
          </cell>
          <cell r="M7">
            <v>49.94</v>
          </cell>
          <cell r="N7">
            <v>46.45</v>
          </cell>
          <cell r="O7">
            <v>42.91</v>
          </cell>
          <cell r="P7">
            <v>39.31</v>
          </cell>
          <cell r="Q7">
            <v>35.64</v>
          </cell>
          <cell r="R7">
            <v>33.33</v>
          </cell>
          <cell r="S7">
            <v>30.99</v>
          </cell>
          <cell r="T7">
            <v>28.62</v>
          </cell>
          <cell r="U7">
            <v>26.21</v>
          </cell>
          <cell r="V7">
            <v>23.72</v>
          </cell>
          <cell r="W7">
            <v>22.34</v>
          </cell>
          <cell r="X7">
            <v>20.94</v>
          </cell>
          <cell r="Y7">
            <v>19.510000000000002</v>
          </cell>
          <cell r="Z7">
            <v>18.07</v>
          </cell>
          <cell r="AA7">
            <v>16.559999999999999</v>
          </cell>
        </row>
        <row r="8">
          <cell r="A8">
            <v>1</v>
          </cell>
          <cell r="B8">
            <v>202.49</v>
          </cell>
          <cell r="C8">
            <v>181.3</v>
          </cell>
          <cell r="D8">
            <v>159.61000000000001</v>
          </cell>
          <cell r="E8">
            <v>137.44999999999999</v>
          </cell>
          <cell r="F8">
            <v>114.79</v>
          </cell>
          <cell r="G8">
            <v>91.63</v>
          </cell>
          <cell r="H8">
            <v>84.37</v>
          </cell>
          <cell r="I8">
            <v>76.989999999999995</v>
          </cell>
          <cell r="J8">
            <v>69.510000000000005</v>
          </cell>
          <cell r="K8">
            <v>61.92</v>
          </cell>
          <cell r="L8">
            <v>54.21</v>
          </cell>
          <cell r="M8">
            <v>50.82</v>
          </cell>
          <cell r="N8">
            <v>47.37</v>
          </cell>
          <cell r="O8">
            <v>43.88</v>
          </cell>
          <cell r="P8">
            <v>40.33</v>
          </cell>
          <cell r="Q8">
            <v>36.69</v>
          </cell>
          <cell r="R8">
            <v>34.39</v>
          </cell>
          <cell r="S8">
            <v>32.049999999999997</v>
          </cell>
          <cell r="T8">
            <v>29.69</v>
          </cell>
          <cell r="U8">
            <v>27.29</v>
          </cell>
          <cell r="V8">
            <v>24.84</v>
          </cell>
          <cell r="W8">
            <v>23.45</v>
          </cell>
          <cell r="X8">
            <v>22.04</v>
          </cell>
          <cell r="Y8">
            <v>20.62</v>
          </cell>
          <cell r="Z8">
            <v>19.170000000000002</v>
          </cell>
          <cell r="AA8">
            <v>17.670000000000002</v>
          </cell>
        </row>
        <row r="9">
          <cell r="A9">
            <v>2</v>
          </cell>
          <cell r="B9">
            <v>202.88</v>
          </cell>
          <cell r="C9">
            <v>181.72</v>
          </cell>
          <cell r="D9">
            <v>160.07</v>
          </cell>
          <cell r="E9">
            <v>137.94</v>
          </cell>
          <cell r="F9">
            <v>115.32</v>
          </cell>
          <cell r="G9">
            <v>92.18</v>
          </cell>
          <cell r="H9">
            <v>84.96</v>
          </cell>
          <cell r="I9">
            <v>77.63</v>
          </cell>
          <cell r="J9">
            <v>70.19</v>
          </cell>
          <cell r="K9">
            <v>62.65</v>
          </cell>
          <cell r="L9">
            <v>54.96</v>
          </cell>
          <cell r="M9">
            <v>51.6</v>
          </cell>
          <cell r="N9">
            <v>48.19</v>
          </cell>
          <cell r="O9">
            <v>44.73</v>
          </cell>
          <cell r="P9">
            <v>41.22</v>
          </cell>
          <cell r="Q9">
            <v>37.65</v>
          </cell>
          <cell r="R9">
            <v>35.369999999999997</v>
          </cell>
          <cell r="S9">
            <v>33.049999999999997</v>
          </cell>
          <cell r="T9">
            <v>30.7</v>
          </cell>
          <cell r="U9">
            <v>28.32</v>
          </cell>
          <cell r="V9">
            <v>25.86</v>
          </cell>
          <cell r="W9">
            <v>24.46</v>
          </cell>
          <cell r="X9">
            <v>23.05</v>
          </cell>
          <cell r="Y9">
            <v>21.62</v>
          </cell>
          <cell r="Z9">
            <v>20.170000000000002</v>
          </cell>
          <cell r="AA9">
            <v>18.670000000000002</v>
          </cell>
        </row>
        <row r="10">
          <cell r="A10">
            <v>3</v>
          </cell>
          <cell r="B10">
            <v>203.24</v>
          </cell>
          <cell r="C10">
            <v>182.1</v>
          </cell>
          <cell r="D10">
            <v>160.47999999999999</v>
          </cell>
          <cell r="E10">
            <v>138.37</v>
          </cell>
          <cell r="F10">
            <v>115.77</v>
          </cell>
          <cell r="G10">
            <v>92.69</v>
          </cell>
          <cell r="H10">
            <v>85.5</v>
          </cell>
          <cell r="I10">
            <v>78.209999999999994</v>
          </cell>
          <cell r="J10">
            <v>70.81</v>
          </cell>
          <cell r="K10">
            <v>63.29</v>
          </cell>
          <cell r="L10">
            <v>55.63</v>
          </cell>
          <cell r="M10">
            <v>52.31</v>
          </cell>
          <cell r="N10">
            <v>48.94</v>
          </cell>
          <cell r="O10">
            <v>45.51</v>
          </cell>
          <cell r="P10">
            <v>42.04</v>
          </cell>
          <cell r="Q10">
            <v>38.51</v>
          </cell>
          <cell r="R10">
            <v>36.229999999999997</v>
          </cell>
          <cell r="S10">
            <v>33.92</v>
          </cell>
          <cell r="T10">
            <v>31.57</v>
          </cell>
          <cell r="U10">
            <v>29.2</v>
          </cell>
          <cell r="V10">
            <v>26.77</v>
          </cell>
          <cell r="W10">
            <v>25.38</v>
          </cell>
          <cell r="X10">
            <v>23.96</v>
          </cell>
          <cell r="Y10">
            <v>22.52</v>
          </cell>
          <cell r="Z10">
            <v>21.06</v>
          </cell>
          <cell r="AA10">
            <v>19.559999999999999</v>
          </cell>
        </row>
        <row r="11">
          <cell r="A11">
            <v>4</v>
          </cell>
          <cell r="B11">
            <v>203.56</v>
          </cell>
          <cell r="C11">
            <v>182.45</v>
          </cell>
          <cell r="D11">
            <v>160.86000000000001</v>
          </cell>
          <cell r="E11">
            <v>138.78</v>
          </cell>
          <cell r="F11">
            <v>116.22</v>
          </cell>
          <cell r="G11">
            <v>93.14</v>
          </cell>
          <cell r="H11">
            <v>85.98</v>
          </cell>
          <cell r="I11">
            <v>78.709999999999994</v>
          </cell>
          <cell r="J11">
            <v>71.33</v>
          </cell>
          <cell r="K11">
            <v>63.84</v>
          </cell>
          <cell r="L11">
            <v>56.24</v>
          </cell>
          <cell r="M11">
            <v>52.95</v>
          </cell>
          <cell r="N11">
            <v>49.62</v>
          </cell>
          <cell r="O11">
            <v>46.23</v>
          </cell>
          <cell r="P11">
            <v>42.8</v>
          </cell>
          <cell r="Q11">
            <v>39.28</v>
          </cell>
          <cell r="R11">
            <v>37.020000000000003</v>
          </cell>
          <cell r="S11">
            <v>34.72</v>
          </cell>
          <cell r="T11">
            <v>32.39</v>
          </cell>
          <cell r="U11">
            <v>30.03</v>
          </cell>
          <cell r="V11">
            <v>27.59</v>
          </cell>
          <cell r="W11">
            <v>26.19</v>
          </cell>
          <cell r="X11">
            <v>24.76</v>
          </cell>
          <cell r="Y11">
            <v>23.32</v>
          </cell>
          <cell r="Z11">
            <v>21.86</v>
          </cell>
          <cell r="AA11">
            <v>20.37</v>
          </cell>
        </row>
        <row r="12">
          <cell r="A12">
            <v>5</v>
          </cell>
          <cell r="B12">
            <v>203.84</v>
          </cell>
          <cell r="C12">
            <v>182.76</v>
          </cell>
          <cell r="D12">
            <v>161.18</v>
          </cell>
          <cell r="E12">
            <v>139.13</v>
          </cell>
          <cell r="F12">
            <v>116.59</v>
          </cell>
          <cell r="G12">
            <v>93.55</v>
          </cell>
          <cell r="H12">
            <v>86.42</v>
          </cell>
          <cell r="I12">
            <v>79.180000000000007</v>
          </cell>
          <cell r="J12">
            <v>71.84</v>
          </cell>
          <cell r="K12">
            <v>64.38</v>
          </cell>
          <cell r="L12">
            <v>56.78</v>
          </cell>
          <cell r="M12">
            <v>53.52</v>
          </cell>
          <cell r="N12">
            <v>50.21</v>
          </cell>
          <cell r="O12">
            <v>46.84</v>
          </cell>
          <cell r="P12">
            <v>43.43</v>
          </cell>
          <cell r="Q12">
            <v>39.96</v>
          </cell>
          <cell r="R12">
            <v>37.71</v>
          </cell>
          <cell r="S12">
            <v>35.409999999999997</v>
          </cell>
          <cell r="T12">
            <v>33.090000000000003</v>
          </cell>
          <cell r="U12">
            <v>30.73</v>
          </cell>
          <cell r="V12">
            <v>28.31</v>
          </cell>
          <cell r="W12">
            <v>26.91</v>
          </cell>
          <cell r="X12">
            <v>25.49</v>
          </cell>
          <cell r="Y12">
            <v>24.05</v>
          </cell>
          <cell r="Z12">
            <v>22.59</v>
          </cell>
          <cell r="AA12">
            <v>21.09</v>
          </cell>
        </row>
        <row r="13">
          <cell r="A13">
            <v>6</v>
          </cell>
          <cell r="B13">
            <v>204.1</v>
          </cell>
          <cell r="C13">
            <v>183.03</v>
          </cell>
          <cell r="D13">
            <v>161.49</v>
          </cell>
          <cell r="E13">
            <v>139.44999999999999</v>
          </cell>
          <cell r="F13">
            <v>116.94</v>
          </cell>
          <cell r="G13">
            <v>93.9</v>
          </cell>
          <cell r="H13">
            <v>86.79</v>
          </cell>
          <cell r="I13">
            <v>79.58</v>
          </cell>
          <cell r="J13">
            <v>72.260000000000005</v>
          </cell>
          <cell r="K13">
            <v>64.83</v>
          </cell>
          <cell r="L13">
            <v>57.26</v>
          </cell>
          <cell r="M13">
            <v>54.02</v>
          </cell>
          <cell r="N13">
            <v>50.73</v>
          </cell>
          <cell r="O13">
            <v>47.39</v>
          </cell>
          <cell r="P13">
            <v>44.01</v>
          </cell>
          <cell r="Q13">
            <v>40.57</v>
          </cell>
          <cell r="R13">
            <v>38.32</v>
          </cell>
          <cell r="S13">
            <v>36.03</v>
          </cell>
          <cell r="T13">
            <v>33.71</v>
          </cell>
          <cell r="U13">
            <v>31.36</v>
          </cell>
          <cell r="V13">
            <v>28.95</v>
          </cell>
          <cell r="W13">
            <v>27.54</v>
          </cell>
          <cell r="X13">
            <v>26.12</v>
          </cell>
          <cell r="Y13">
            <v>24.67</v>
          </cell>
          <cell r="Z13">
            <v>23.2</v>
          </cell>
          <cell r="AA13">
            <v>21.72</v>
          </cell>
        </row>
        <row r="14">
          <cell r="A14">
            <v>7</v>
          </cell>
          <cell r="B14">
            <v>204.32</v>
          </cell>
          <cell r="C14">
            <v>183.26</v>
          </cell>
          <cell r="D14">
            <v>161.72999999999999</v>
          </cell>
          <cell r="E14">
            <v>139.71</v>
          </cell>
          <cell r="F14">
            <v>117.21</v>
          </cell>
          <cell r="G14">
            <v>94.22</v>
          </cell>
          <cell r="H14">
            <v>87.13</v>
          </cell>
          <cell r="I14">
            <v>79.92</v>
          </cell>
          <cell r="J14">
            <v>72.61</v>
          </cell>
          <cell r="K14">
            <v>65.2</v>
          </cell>
          <cell r="L14">
            <v>57.67</v>
          </cell>
          <cell r="M14">
            <v>54.45</v>
          </cell>
          <cell r="N14">
            <v>51.19</v>
          </cell>
          <cell r="O14">
            <v>47.88</v>
          </cell>
          <cell r="P14">
            <v>44.52</v>
          </cell>
          <cell r="Q14">
            <v>41.1</v>
          </cell>
          <cell r="R14">
            <v>38.85</v>
          </cell>
          <cell r="S14">
            <v>36.56</v>
          </cell>
          <cell r="T14">
            <v>34.25</v>
          </cell>
          <cell r="U14">
            <v>31.9</v>
          </cell>
          <cell r="V14">
            <v>29.51</v>
          </cell>
          <cell r="W14">
            <v>28.11</v>
          </cell>
          <cell r="X14">
            <v>26.69</v>
          </cell>
          <cell r="Y14">
            <v>25.24</v>
          </cell>
          <cell r="Z14">
            <v>23.78</v>
          </cell>
          <cell r="AA14">
            <v>22.26</v>
          </cell>
        </row>
        <row r="15">
          <cell r="A15">
            <v>8</v>
          </cell>
          <cell r="B15">
            <v>204.52</v>
          </cell>
          <cell r="C15">
            <v>183.48</v>
          </cell>
          <cell r="D15">
            <v>161.97</v>
          </cell>
          <cell r="E15">
            <v>139.97</v>
          </cell>
          <cell r="F15">
            <v>117.49</v>
          </cell>
          <cell r="G15">
            <v>94.49</v>
          </cell>
          <cell r="H15">
            <v>87.42</v>
          </cell>
          <cell r="I15">
            <v>80.239999999999995</v>
          </cell>
          <cell r="J15">
            <v>72.95</v>
          </cell>
          <cell r="K15">
            <v>65.56</v>
          </cell>
          <cell r="L15">
            <v>58.03</v>
          </cell>
          <cell r="M15">
            <v>54.84</v>
          </cell>
          <cell r="N15">
            <v>51.6</v>
          </cell>
          <cell r="O15">
            <v>48.31</v>
          </cell>
          <cell r="P15">
            <v>44.98</v>
          </cell>
          <cell r="Q15">
            <v>41.56</v>
          </cell>
          <cell r="R15">
            <v>39.32</v>
          </cell>
          <cell r="S15">
            <v>37.049999999999997</v>
          </cell>
          <cell r="T15">
            <v>34.75</v>
          </cell>
          <cell r="U15">
            <v>32.409999999999997</v>
          </cell>
          <cell r="V15">
            <v>30</v>
          </cell>
          <cell r="W15">
            <v>28.59</v>
          </cell>
          <cell r="X15">
            <v>27.16</v>
          </cell>
          <cell r="Y15">
            <v>25.71</v>
          </cell>
          <cell r="Z15">
            <v>24.23</v>
          </cell>
          <cell r="AA15">
            <v>22.74</v>
          </cell>
        </row>
        <row r="16">
          <cell r="A16">
            <v>9</v>
          </cell>
          <cell r="B16">
            <v>204.68</v>
          </cell>
          <cell r="C16">
            <v>183.66</v>
          </cell>
          <cell r="D16">
            <v>162.15</v>
          </cell>
          <cell r="E16">
            <v>140.16999999999999</v>
          </cell>
          <cell r="F16">
            <v>117.7</v>
          </cell>
          <cell r="G16">
            <v>94.72</v>
          </cell>
          <cell r="H16">
            <v>87.66</v>
          </cell>
          <cell r="I16">
            <v>80.489999999999995</v>
          </cell>
          <cell r="J16">
            <v>73.22</v>
          </cell>
          <cell r="K16">
            <v>65.83</v>
          </cell>
          <cell r="L16">
            <v>58.34</v>
          </cell>
          <cell r="M16">
            <v>55.16</v>
          </cell>
          <cell r="N16">
            <v>51.94</v>
          </cell>
          <cell r="O16">
            <v>48.66</v>
          </cell>
          <cell r="P16">
            <v>45.34</v>
          </cell>
          <cell r="Q16">
            <v>41.95</v>
          </cell>
          <cell r="R16">
            <v>39.72</v>
          </cell>
          <cell r="S16">
            <v>37.450000000000003</v>
          </cell>
          <cell r="T16">
            <v>35.15</v>
          </cell>
          <cell r="U16">
            <v>32.82</v>
          </cell>
          <cell r="V16">
            <v>30.41</v>
          </cell>
          <cell r="W16">
            <v>29</v>
          </cell>
          <cell r="X16">
            <v>27.57</v>
          </cell>
          <cell r="Y16">
            <v>26.12</v>
          </cell>
          <cell r="Z16">
            <v>24.65</v>
          </cell>
          <cell r="AA16">
            <v>23.15</v>
          </cell>
        </row>
        <row r="17">
          <cell r="A17">
            <v>10</v>
          </cell>
          <cell r="B17">
            <v>204.82</v>
          </cell>
          <cell r="C17">
            <v>183.81</v>
          </cell>
          <cell r="D17">
            <v>162.32</v>
          </cell>
          <cell r="E17">
            <v>140.35</v>
          </cell>
          <cell r="F17">
            <v>117.89</v>
          </cell>
          <cell r="G17">
            <v>94.92</v>
          </cell>
          <cell r="H17">
            <v>87.87</v>
          </cell>
          <cell r="I17">
            <v>80.709999999999994</v>
          </cell>
          <cell r="J17">
            <v>73.45</v>
          </cell>
          <cell r="K17">
            <v>66.08</v>
          </cell>
          <cell r="L17">
            <v>58.6</v>
          </cell>
          <cell r="M17">
            <v>55.43</v>
          </cell>
          <cell r="N17">
            <v>52.22</v>
          </cell>
          <cell r="O17">
            <v>48.96</v>
          </cell>
          <cell r="P17">
            <v>45.65</v>
          </cell>
          <cell r="Q17">
            <v>42.29</v>
          </cell>
          <cell r="R17">
            <v>40.049999999999997</v>
          </cell>
          <cell r="S17">
            <v>37.79</v>
          </cell>
          <cell r="T17">
            <v>35.49</v>
          </cell>
          <cell r="U17">
            <v>33.159999999999997</v>
          </cell>
          <cell r="V17">
            <v>30.76</v>
          </cell>
          <cell r="W17">
            <v>29.36</v>
          </cell>
          <cell r="X17">
            <v>27.93</v>
          </cell>
          <cell r="Y17">
            <v>26.48</v>
          </cell>
          <cell r="Z17">
            <v>25.02</v>
          </cell>
          <cell r="AA17">
            <v>23.5</v>
          </cell>
        </row>
        <row r="18">
          <cell r="A18">
            <v>11</v>
          </cell>
          <cell r="B18">
            <v>204.94</v>
          </cell>
          <cell r="C18">
            <v>183.94</v>
          </cell>
          <cell r="D18">
            <v>162.44999999999999</v>
          </cell>
          <cell r="E18">
            <v>140.47</v>
          </cell>
          <cell r="F18">
            <v>118.02</v>
          </cell>
          <cell r="G18">
            <v>95.08</v>
          </cell>
          <cell r="H18">
            <v>88.04</v>
          </cell>
          <cell r="I18">
            <v>80.900000000000006</v>
          </cell>
          <cell r="J18">
            <v>73.64</v>
          </cell>
          <cell r="K18">
            <v>66.290000000000006</v>
          </cell>
          <cell r="L18">
            <v>58.82</v>
          </cell>
          <cell r="M18">
            <v>55.66</v>
          </cell>
          <cell r="N18">
            <v>52.46</v>
          </cell>
          <cell r="O18">
            <v>49.21</v>
          </cell>
          <cell r="P18">
            <v>45.91</v>
          </cell>
          <cell r="Q18">
            <v>42.55</v>
          </cell>
          <cell r="R18">
            <v>40.32</v>
          </cell>
          <cell r="S18">
            <v>38.06</v>
          </cell>
          <cell r="T18">
            <v>35.76</v>
          </cell>
          <cell r="U18">
            <v>33.43</v>
          </cell>
          <cell r="V18">
            <v>31.04</v>
          </cell>
          <cell r="W18">
            <v>29.63</v>
          </cell>
          <cell r="X18">
            <v>28.21</v>
          </cell>
          <cell r="Y18">
            <v>26.77</v>
          </cell>
          <cell r="Z18">
            <v>25.3</v>
          </cell>
          <cell r="AA18">
            <v>23.78</v>
          </cell>
        </row>
        <row r="19">
          <cell r="A19">
            <v>12</v>
          </cell>
          <cell r="B19">
            <v>205.04</v>
          </cell>
          <cell r="C19">
            <v>184.04</v>
          </cell>
          <cell r="D19">
            <v>162.56</v>
          </cell>
          <cell r="E19">
            <v>140.6</v>
          </cell>
          <cell r="F19">
            <v>118.16</v>
          </cell>
          <cell r="G19">
            <v>95.21</v>
          </cell>
          <cell r="H19">
            <v>88.18</v>
          </cell>
          <cell r="I19">
            <v>81.05</v>
          </cell>
          <cell r="J19">
            <v>73.81</v>
          </cell>
          <cell r="K19">
            <v>66.459999999999994</v>
          </cell>
          <cell r="L19">
            <v>58.98</v>
          </cell>
          <cell r="M19">
            <v>55.84</v>
          </cell>
          <cell r="N19">
            <v>52.65</v>
          </cell>
          <cell r="O19">
            <v>49.41</v>
          </cell>
          <cell r="P19">
            <v>46.12</v>
          </cell>
          <cell r="Q19">
            <v>42.77</v>
          </cell>
          <cell r="R19">
            <v>40.54</v>
          </cell>
          <cell r="S19">
            <v>38.28</v>
          </cell>
          <cell r="T19">
            <v>35.979999999999997</v>
          </cell>
          <cell r="U19">
            <v>33.65</v>
          </cell>
          <cell r="V19">
            <v>31.27</v>
          </cell>
          <cell r="W19">
            <v>29.87</v>
          </cell>
          <cell r="X19">
            <v>28.44</v>
          </cell>
          <cell r="Y19">
            <v>27</v>
          </cell>
          <cell r="Z19">
            <v>25.54</v>
          </cell>
          <cell r="AA19">
            <v>24.01</v>
          </cell>
        </row>
        <row r="20">
          <cell r="A20">
            <v>13</v>
          </cell>
          <cell r="B20">
            <v>205.11</v>
          </cell>
          <cell r="C20">
            <v>184.13</v>
          </cell>
          <cell r="D20">
            <v>162.66</v>
          </cell>
          <cell r="E20">
            <v>140.71</v>
          </cell>
          <cell r="F20">
            <v>118.28</v>
          </cell>
          <cell r="G20">
            <v>95.32</v>
          </cell>
          <cell r="H20">
            <v>88.29</v>
          </cell>
          <cell r="I20">
            <v>81.16</v>
          </cell>
          <cell r="J20">
            <v>73.92</v>
          </cell>
          <cell r="K20">
            <v>66.569999999999993</v>
          </cell>
          <cell r="L20">
            <v>59.12</v>
          </cell>
          <cell r="M20">
            <v>55.99</v>
          </cell>
          <cell r="N20">
            <v>52.81</v>
          </cell>
          <cell r="O20">
            <v>49.58</v>
          </cell>
          <cell r="P20">
            <v>46.3</v>
          </cell>
          <cell r="Q20">
            <v>42.94</v>
          </cell>
          <cell r="R20">
            <v>40.71</v>
          </cell>
          <cell r="S20">
            <v>38.450000000000003</v>
          </cell>
          <cell r="T20">
            <v>36.159999999999997</v>
          </cell>
          <cell r="U20">
            <v>33.83</v>
          </cell>
          <cell r="V20">
            <v>31.45</v>
          </cell>
          <cell r="W20">
            <v>30.05</v>
          </cell>
          <cell r="X20">
            <v>28.62</v>
          </cell>
          <cell r="Y20">
            <v>27.18</v>
          </cell>
          <cell r="Z20">
            <v>25.72</v>
          </cell>
          <cell r="AA20">
            <v>24.19</v>
          </cell>
        </row>
        <row r="21">
          <cell r="A21">
            <v>14</v>
          </cell>
          <cell r="B21">
            <v>205.17</v>
          </cell>
          <cell r="C21">
            <v>184.19</v>
          </cell>
          <cell r="D21">
            <v>162.72</v>
          </cell>
          <cell r="E21">
            <v>140.77000000000001</v>
          </cell>
          <cell r="F21">
            <v>118.33</v>
          </cell>
          <cell r="G21">
            <v>95.39</v>
          </cell>
          <cell r="H21">
            <v>88.37</v>
          </cell>
          <cell r="I21">
            <v>81.25</v>
          </cell>
          <cell r="J21">
            <v>74.02</v>
          </cell>
          <cell r="K21">
            <v>66.69</v>
          </cell>
          <cell r="L21">
            <v>59.21</v>
          </cell>
          <cell r="M21">
            <v>56.08</v>
          </cell>
          <cell r="N21">
            <v>52.9</v>
          </cell>
          <cell r="O21">
            <v>49.67</v>
          </cell>
          <cell r="P21">
            <v>46.4</v>
          </cell>
          <cell r="Q21">
            <v>43.06</v>
          </cell>
          <cell r="R21">
            <v>40.83</v>
          </cell>
          <cell r="S21">
            <v>38.57</v>
          </cell>
          <cell r="T21">
            <v>36.28</v>
          </cell>
          <cell r="U21">
            <v>33.950000000000003</v>
          </cell>
          <cell r="V21">
            <v>31.58</v>
          </cell>
          <cell r="W21">
            <v>30.18</v>
          </cell>
          <cell r="X21">
            <v>28.76</v>
          </cell>
          <cell r="Y21">
            <v>27.32</v>
          </cell>
          <cell r="Z21">
            <v>25.86</v>
          </cell>
          <cell r="AA21">
            <v>24.33</v>
          </cell>
        </row>
        <row r="22">
          <cell r="A22">
            <v>15</v>
          </cell>
          <cell r="B22">
            <v>205.21</v>
          </cell>
          <cell r="C22">
            <v>184.22</v>
          </cell>
          <cell r="D22">
            <v>162.76</v>
          </cell>
          <cell r="E22">
            <v>140.81</v>
          </cell>
          <cell r="F22">
            <v>118.37</v>
          </cell>
          <cell r="G22">
            <v>95.44</v>
          </cell>
          <cell r="H22">
            <v>88.42</v>
          </cell>
          <cell r="I22">
            <v>81.3</v>
          </cell>
          <cell r="J22">
            <v>74.069999999999993</v>
          </cell>
          <cell r="K22">
            <v>66.739999999999995</v>
          </cell>
          <cell r="L22">
            <v>59.28</v>
          </cell>
          <cell r="M22">
            <v>56.15</v>
          </cell>
          <cell r="N22">
            <v>52.97</v>
          </cell>
          <cell r="O22">
            <v>49.75</v>
          </cell>
          <cell r="P22">
            <v>46.47</v>
          </cell>
          <cell r="Q22">
            <v>43.14</v>
          </cell>
          <cell r="R22">
            <v>40.92</v>
          </cell>
          <cell r="S22">
            <v>38.659999999999997</v>
          </cell>
          <cell r="T22">
            <v>36.36</v>
          </cell>
          <cell r="U22">
            <v>34.04</v>
          </cell>
          <cell r="V22">
            <v>31.67</v>
          </cell>
          <cell r="W22">
            <v>30.27</v>
          </cell>
          <cell r="X22">
            <v>28.85</v>
          </cell>
          <cell r="Y22">
            <v>27.41</v>
          </cell>
          <cell r="Z22">
            <v>25.95</v>
          </cell>
          <cell r="AA22">
            <v>24.42</v>
          </cell>
        </row>
        <row r="23">
          <cell r="A23">
            <v>16</v>
          </cell>
          <cell r="B23">
            <v>205.23</v>
          </cell>
          <cell r="C23">
            <v>184.24</v>
          </cell>
          <cell r="D23">
            <v>162.78</v>
          </cell>
          <cell r="E23">
            <v>140.83000000000001</v>
          </cell>
          <cell r="F23">
            <v>118.39</v>
          </cell>
          <cell r="G23">
            <v>95.47</v>
          </cell>
          <cell r="H23">
            <v>88.45</v>
          </cell>
          <cell r="I23">
            <v>81.33</v>
          </cell>
          <cell r="J23">
            <v>74.099999999999994</v>
          </cell>
          <cell r="K23">
            <v>66.77</v>
          </cell>
          <cell r="L23">
            <v>59.32</v>
          </cell>
          <cell r="M23">
            <v>56.18</v>
          </cell>
          <cell r="N23">
            <v>53.01</v>
          </cell>
          <cell r="O23">
            <v>49.78</v>
          </cell>
          <cell r="P23">
            <v>46.51</v>
          </cell>
          <cell r="Q23">
            <v>43.19</v>
          </cell>
          <cell r="R23">
            <v>40.96</v>
          </cell>
          <cell r="S23">
            <v>38.700000000000003</v>
          </cell>
          <cell r="T23">
            <v>36.409999999999997</v>
          </cell>
          <cell r="U23">
            <v>34.08</v>
          </cell>
          <cell r="V23">
            <v>31.72</v>
          </cell>
          <cell r="W23">
            <v>30.32</v>
          </cell>
          <cell r="X23">
            <v>28.9</v>
          </cell>
          <cell r="Y23">
            <v>27.46</v>
          </cell>
          <cell r="Z23">
            <v>26</v>
          </cell>
          <cell r="AA23">
            <v>24.49</v>
          </cell>
        </row>
        <row r="24">
          <cell r="A24">
            <v>17</v>
          </cell>
          <cell r="B24">
            <v>205.24</v>
          </cell>
          <cell r="C24">
            <v>184.25</v>
          </cell>
          <cell r="D24">
            <v>162.79</v>
          </cell>
          <cell r="E24">
            <v>140.84</v>
          </cell>
          <cell r="F24">
            <v>118.4</v>
          </cell>
          <cell r="G24">
            <v>95.49</v>
          </cell>
          <cell r="H24">
            <v>88.48</v>
          </cell>
          <cell r="I24">
            <v>81.349999999999994</v>
          </cell>
          <cell r="J24">
            <v>74.12</v>
          </cell>
          <cell r="K24">
            <v>66.790000000000006</v>
          </cell>
          <cell r="L24">
            <v>59.33</v>
          </cell>
          <cell r="M24">
            <v>56.21</v>
          </cell>
          <cell r="N24">
            <v>53.04</v>
          </cell>
          <cell r="O24">
            <v>49.82</v>
          </cell>
          <cell r="P24">
            <v>46.56</v>
          </cell>
          <cell r="Q24">
            <v>43.21</v>
          </cell>
          <cell r="R24">
            <v>40.98</v>
          </cell>
          <cell r="S24">
            <v>38.72</v>
          </cell>
          <cell r="T24">
            <v>36.43</v>
          </cell>
          <cell r="U24">
            <v>34.1</v>
          </cell>
          <cell r="V24">
            <v>31.75</v>
          </cell>
          <cell r="W24">
            <v>30.35</v>
          </cell>
          <cell r="X24">
            <v>28.93</v>
          </cell>
          <cell r="Y24">
            <v>27.49</v>
          </cell>
          <cell r="Z24">
            <v>26.03</v>
          </cell>
          <cell r="AA24">
            <v>24.52</v>
          </cell>
        </row>
        <row r="25">
          <cell r="A25">
            <v>18</v>
          </cell>
          <cell r="B25">
            <v>205.24</v>
          </cell>
          <cell r="C25">
            <v>184.25</v>
          </cell>
          <cell r="D25">
            <v>162.79</v>
          </cell>
          <cell r="E25">
            <v>140.84</v>
          </cell>
          <cell r="F25">
            <v>118.4</v>
          </cell>
          <cell r="G25">
            <v>95.49</v>
          </cell>
          <cell r="H25">
            <v>88.48</v>
          </cell>
          <cell r="I25">
            <v>81.349999999999994</v>
          </cell>
          <cell r="J25">
            <v>74.12</v>
          </cell>
          <cell r="K25">
            <v>66.790000000000006</v>
          </cell>
          <cell r="L25">
            <v>59.33</v>
          </cell>
          <cell r="M25">
            <v>56.21</v>
          </cell>
          <cell r="N25">
            <v>53.04</v>
          </cell>
          <cell r="O25">
            <v>49.82</v>
          </cell>
          <cell r="P25">
            <v>46.56</v>
          </cell>
          <cell r="Q25">
            <v>43.21</v>
          </cell>
          <cell r="R25">
            <v>40.98</v>
          </cell>
          <cell r="S25">
            <v>38.72</v>
          </cell>
          <cell r="T25">
            <v>36.43</v>
          </cell>
          <cell r="U25">
            <v>34.1</v>
          </cell>
          <cell r="V25">
            <v>31.75</v>
          </cell>
          <cell r="W25">
            <v>30.35</v>
          </cell>
          <cell r="X25">
            <v>28.93</v>
          </cell>
          <cell r="Y25">
            <v>27.49</v>
          </cell>
          <cell r="Z25">
            <v>26.03</v>
          </cell>
          <cell r="AA25">
            <v>24.53</v>
          </cell>
        </row>
        <row r="26">
          <cell r="A26">
            <v>19</v>
          </cell>
          <cell r="B26">
            <v>205.24</v>
          </cell>
          <cell r="C26">
            <v>184.25</v>
          </cell>
          <cell r="D26">
            <v>162.79</v>
          </cell>
          <cell r="E26">
            <v>140.84</v>
          </cell>
          <cell r="F26">
            <v>118.4</v>
          </cell>
          <cell r="G26">
            <v>95.49</v>
          </cell>
          <cell r="H26">
            <v>88.48</v>
          </cell>
          <cell r="I26">
            <v>81.349999999999994</v>
          </cell>
          <cell r="J26">
            <v>74.12</v>
          </cell>
          <cell r="K26">
            <v>66.790000000000006</v>
          </cell>
          <cell r="L26">
            <v>59.33</v>
          </cell>
          <cell r="M26">
            <v>56.21</v>
          </cell>
          <cell r="N26">
            <v>53.04</v>
          </cell>
          <cell r="O26">
            <v>49.82</v>
          </cell>
          <cell r="P26">
            <v>46.56</v>
          </cell>
          <cell r="Q26">
            <v>43.21</v>
          </cell>
          <cell r="R26">
            <v>40.98</v>
          </cell>
          <cell r="S26">
            <v>38.72</v>
          </cell>
          <cell r="T26">
            <v>36.43</v>
          </cell>
          <cell r="U26">
            <v>34.1</v>
          </cell>
          <cell r="V26">
            <v>31.75</v>
          </cell>
          <cell r="W26">
            <v>30.35</v>
          </cell>
          <cell r="X26">
            <v>28.93</v>
          </cell>
          <cell r="Y26">
            <v>27.49</v>
          </cell>
          <cell r="Z26">
            <v>26.03</v>
          </cell>
          <cell r="AA26">
            <v>24.53</v>
          </cell>
        </row>
        <row r="27">
          <cell r="A27">
            <v>20</v>
          </cell>
          <cell r="B27">
            <v>205.24</v>
          </cell>
          <cell r="C27">
            <v>184.25</v>
          </cell>
          <cell r="D27">
            <v>162.79</v>
          </cell>
          <cell r="E27">
            <v>140.84</v>
          </cell>
          <cell r="F27">
            <v>118.4</v>
          </cell>
          <cell r="G27">
            <v>95.49</v>
          </cell>
          <cell r="H27">
            <v>88.48</v>
          </cell>
          <cell r="I27">
            <v>81.349999999999994</v>
          </cell>
          <cell r="J27">
            <v>74.12</v>
          </cell>
          <cell r="K27">
            <v>66.790000000000006</v>
          </cell>
          <cell r="L27">
            <v>59.33</v>
          </cell>
          <cell r="M27">
            <v>56.21</v>
          </cell>
          <cell r="N27">
            <v>53.04</v>
          </cell>
          <cell r="O27">
            <v>49.82</v>
          </cell>
          <cell r="P27">
            <v>46.56</v>
          </cell>
          <cell r="Q27">
            <v>43.21</v>
          </cell>
          <cell r="R27">
            <v>40.98</v>
          </cell>
          <cell r="S27">
            <v>38.72</v>
          </cell>
          <cell r="T27">
            <v>36.43</v>
          </cell>
          <cell r="U27">
            <v>34.1</v>
          </cell>
          <cell r="V27">
            <v>31.75</v>
          </cell>
          <cell r="W27">
            <v>30.35</v>
          </cell>
          <cell r="X27">
            <v>28.93</v>
          </cell>
          <cell r="Y27">
            <v>27.49</v>
          </cell>
          <cell r="Z27">
            <v>26.03</v>
          </cell>
          <cell r="AA27">
            <v>24.53</v>
          </cell>
        </row>
        <row r="28">
          <cell r="A28">
            <v>21</v>
          </cell>
          <cell r="B28">
            <v>205.24</v>
          </cell>
          <cell r="C28">
            <v>184.25</v>
          </cell>
          <cell r="D28">
            <v>162.79</v>
          </cell>
          <cell r="E28">
            <v>140.84</v>
          </cell>
          <cell r="F28">
            <v>118.4</v>
          </cell>
          <cell r="G28">
            <v>95.49</v>
          </cell>
          <cell r="H28">
            <v>88.48</v>
          </cell>
          <cell r="I28">
            <v>81.349999999999994</v>
          </cell>
          <cell r="J28">
            <v>74.12</v>
          </cell>
          <cell r="K28">
            <v>66.790000000000006</v>
          </cell>
          <cell r="L28">
            <v>59.33</v>
          </cell>
          <cell r="M28">
            <v>56.21</v>
          </cell>
          <cell r="N28">
            <v>53.04</v>
          </cell>
          <cell r="O28">
            <v>49.82</v>
          </cell>
          <cell r="P28">
            <v>46.56</v>
          </cell>
          <cell r="Q28">
            <v>43.21</v>
          </cell>
          <cell r="R28">
            <v>40.98</v>
          </cell>
          <cell r="S28">
            <v>38.72</v>
          </cell>
          <cell r="T28">
            <v>36.43</v>
          </cell>
          <cell r="U28">
            <v>34.1</v>
          </cell>
          <cell r="V28">
            <v>31.75</v>
          </cell>
          <cell r="W28">
            <v>30.35</v>
          </cell>
          <cell r="X28">
            <v>28.93</v>
          </cell>
          <cell r="Y28">
            <v>27.49</v>
          </cell>
          <cell r="Z28">
            <v>26.03</v>
          </cell>
          <cell r="AA28">
            <v>24.53</v>
          </cell>
        </row>
        <row r="29">
          <cell r="A29">
            <v>22</v>
          </cell>
          <cell r="B29">
            <v>205.24</v>
          </cell>
          <cell r="C29">
            <v>184.25</v>
          </cell>
          <cell r="D29">
            <v>162.79</v>
          </cell>
          <cell r="E29">
            <v>140.84</v>
          </cell>
          <cell r="F29">
            <v>118.4</v>
          </cell>
          <cell r="G29">
            <v>95.49</v>
          </cell>
          <cell r="H29">
            <v>88.48</v>
          </cell>
          <cell r="I29">
            <v>81.349999999999994</v>
          </cell>
          <cell r="J29">
            <v>74.12</v>
          </cell>
          <cell r="K29">
            <v>66.790000000000006</v>
          </cell>
          <cell r="L29">
            <v>59.33</v>
          </cell>
          <cell r="M29">
            <v>56.21</v>
          </cell>
          <cell r="N29">
            <v>53.04</v>
          </cell>
          <cell r="O29">
            <v>49.82</v>
          </cell>
          <cell r="P29">
            <v>46.56</v>
          </cell>
          <cell r="Q29">
            <v>43.21</v>
          </cell>
          <cell r="R29">
            <v>40.98</v>
          </cell>
          <cell r="S29">
            <v>38.72</v>
          </cell>
          <cell r="T29">
            <v>36.43</v>
          </cell>
          <cell r="U29">
            <v>34.1</v>
          </cell>
          <cell r="V29">
            <v>31.75</v>
          </cell>
          <cell r="W29">
            <v>30.35</v>
          </cell>
          <cell r="X29">
            <v>28.93</v>
          </cell>
          <cell r="Y29">
            <v>27.49</v>
          </cell>
          <cell r="Z29">
            <v>26.03</v>
          </cell>
          <cell r="AA29">
            <v>24.53</v>
          </cell>
        </row>
        <row r="30">
          <cell r="A30">
            <v>23</v>
          </cell>
          <cell r="B30">
            <v>205.24</v>
          </cell>
          <cell r="C30">
            <v>184.25</v>
          </cell>
          <cell r="D30">
            <v>162.79</v>
          </cell>
          <cell r="E30">
            <v>140.84</v>
          </cell>
          <cell r="F30">
            <v>118.4</v>
          </cell>
          <cell r="G30">
            <v>95.49</v>
          </cell>
          <cell r="H30">
            <v>88.48</v>
          </cell>
          <cell r="I30">
            <v>81.349999999999994</v>
          </cell>
          <cell r="J30">
            <v>74.12</v>
          </cell>
          <cell r="K30">
            <v>66.790000000000006</v>
          </cell>
          <cell r="L30">
            <v>59.33</v>
          </cell>
          <cell r="M30">
            <v>56.21</v>
          </cell>
          <cell r="N30">
            <v>53.04</v>
          </cell>
          <cell r="O30">
            <v>49.82</v>
          </cell>
          <cell r="P30">
            <v>46.56</v>
          </cell>
          <cell r="Q30">
            <v>43.21</v>
          </cell>
          <cell r="R30">
            <v>40.98</v>
          </cell>
          <cell r="S30">
            <v>38.72</v>
          </cell>
          <cell r="T30">
            <v>36.43</v>
          </cell>
          <cell r="U30">
            <v>34.1</v>
          </cell>
          <cell r="V30">
            <v>31.75</v>
          </cell>
          <cell r="W30">
            <v>30.35</v>
          </cell>
          <cell r="X30">
            <v>28.93</v>
          </cell>
          <cell r="Y30">
            <v>27.49</v>
          </cell>
          <cell r="Z30">
            <v>26.03</v>
          </cell>
          <cell r="AA30">
            <v>24.53</v>
          </cell>
        </row>
        <row r="31">
          <cell r="A31">
            <v>24</v>
          </cell>
          <cell r="B31">
            <v>205.24</v>
          </cell>
          <cell r="C31">
            <v>184.25</v>
          </cell>
          <cell r="D31">
            <v>162.79</v>
          </cell>
          <cell r="E31">
            <v>140.84</v>
          </cell>
          <cell r="F31">
            <v>118.4</v>
          </cell>
          <cell r="G31">
            <v>95.49</v>
          </cell>
          <cell r="H31">
            <v>88.48</v>
          </cell>
          <cell r="I31">
            <v>81.349999999999994</v>
          </cell>
          <cell r="J31">
            <v>74.12</v>
          </cell>
          <cell r="K31">
            <v>66.790000000000006</v>
          </cell>
          <cell r="L31">
            <v>59.33</v>
          </cell>
          <cell r="M31">
            <v>56.21</v>
          </cell>
          <cell r="N31">
            <v>53.04</v>
          </cell>
          <cell r="O31">
            <v>49.82</v>
          </cell>
          <cell r="P31">
            <v>46.56</v>
          </cell>
          <cell r="Q31">
            <v>43.21</v>
          </cell>
          <cell r="R31">
            <v>40.98</v>
          </cell>
          <cell r="S31">
            <v>38.72</v>
          </cell>
          <cell r="T31">
            <v>36.43</v>
          </cell>
          <cell r="U31">
            <v>34.1</v>
          </cell>
          <cell r="V31">
            <v>31.75</v>
          </cell>
          <cell r="W31">
            <v>30.35</v>
          </cell>
          <cell r="X31">
            <v>28.93</v>
          </cell>
          <cell r="Y31">
            <v>27.49</v>
          </cell>
          <cell r="Z31">
            <v>26.03</v>
          </cell>
          <cell r="AA31">
            <v>24.53</v>
          </cell>
        </row>
        <row r="32">
          <cell r="A32">
            <v>25</v>
          </cell>
          <cell r="B32">
            <v>205.24</v>
          </cell>
          <cell r="C32">
            <v>184.25</v>
          </cell>
          <cell r="D32">
            <v>162.79</v>
          </cell>
          <cell r="E32">
            <v>140.84</v>
          </cell>
          <cell r="F32">
            <v>118.4</v>
          </cell>
          <cell r="G32">
            <v>95.49</v>
          </cell>
          <cell r="H32">
            <v>88.48</v>
          </cell>
          <cell r="I32">
            <v>81.349999999999994</v>
          </cell>
          <cell r="J32">
            <v>74.12</v>
          </cell>
          <cell r="K32">
            <v>66.790000000000006</v>
          </cell>
          <cell r="L32">
            <v>59.33</v>
          </cell>
          <cell r="M32">
            <v>56.21</v>
          </cell>
          <cell r="N32">
            <v>53.04</v>
          </cell>
          <cell r="O32">
            <v>49.82</v>
          </cell>
          <cell r="P32">
            <v>46.56</v>
          </cell>
          <cell r="Q32">
            <v>43.21</v>
          </cell>
          <cell r="R32">
            <v>40.98</v>
          </cell>
          <cell r="S32">
            <v>38.72</v>
          </cell>
          <cell r="T32">
            <v>36.43</v>
          </cell>
          <cell r="U32">
            <v>34.1</v>
          </cell>
          <cell r="V32">
            <v>31.75</v>
          </cell>
          <cell r="W32">
            <v>30.35</v>
          </cell>
          <cell r="X32">
            <v>28.93</v>
          </cell>
          <cell r="Y32">
            <v>27.49</v>
          </cell>
          <cell r="Z32">
            <v>26.03</v>
          </cell>
          <cell r="AA32">
            <v>24.53</v>
          </cell>
        </row>
        <row r="33">
          <cell r="A33">
            <v>26</v>
          </cell>
          <cell r="B33">
            <v>205.24</v>
          </cell>
          <cell r="C33">
            <v>184.25</v>
          </cell>
          <cell r="D33">
            <v>162.79</v>
          </cell>
          <cell r="E33">
            <v>140.84</v>
          </cell>
          <cell r="F33">
            <v>118.4</v>
          </cell>
          <cell r="G33">
            <v>95.49</v>
          </cell>
          <cell r="H33">
            <v>88.48</v>
          </cell>
          <cell r="I33">
            <v>81.349999999999994</v>
          </cell>
          <cell r="J33">
            <v>74.12</v>
          </cell>
          <cell r="K33">
            <v>66.790000000000006</v>
          </cell>
          <cell r="L33">
            <v>59.33</v>
          </cell>
          <cell r="M33">
            <v>56.21</v>
          </cell>
          <cell r="N33">
            <v>53.04</v>
          </cell>
          <cell r="O33">
            <v>49.82</v>
          </cell>
          <cell r="P33">
            <v>46.56</v>
          </cell>
          <cell r="Q33">
            <v>43.21</v>
          </cell>
          <cell r="R33">
            <v>40.98</v>
          </cell>
          <cell r="S33">
            <v>38.72</v>
          </cell>
          <cell r="T33">
            <v>36.43</v>
          </cell>
          <cell r="U33">
            <v>34.1</v>
          </cell>
          <cell r="V33">
            <v>31.75</v>
          </cell>
          <cell r="W33">
            <v>30.35</v>
          </cell>
          <cell r="X33">
            <v>28.93</v>
          </cell>
          <cell r="Y33">
            <v>27.49</v>
          </cell>
          <cell r="Z33">
            <v>26.03</v>
          </cell>
          <cell r="AA33">
            <v>24.53</v>
          </cell>
        </row>
        <row r="34">
          <cell r="A34">
            <v>27</v>
          </cell>
          <cell r="B34">
            <v>205.24</v>
          </cell>
          <cell r="C34">
            <v>184.25</v>
          </cell>
          <cell r="D34">
            <v>162.79</v>
          </cell>
          <cell r="E34">
            <v>140.84</v>
          </cell>
          <cell r="F34">
            <v>118.4</v>
          </cell>
          <cell r="G34">
            <v>95.49</v>
          </cell>
          <cell r="H34">
            <v>88.48</v>
          </cell>
          <cell r="I34">
            <v>81.349999999999994</v>
          </cell>
          <cell r="J34">
            <v>74.12</v>
          </cell>
          <cell r="K34">
            <v>66.790000000000006</v>
          </cell>
          <cell r="L34">
            <v>59.33</v>
          </cell>
          <cell r="M34">
            <v>56.21</v>
          </cell>
          <cell r="N34">
            <v>53.04</v>
          </cell>
          <cell r="O34">
            <v>49.82</v>
          </cell>
          <cell r="P34">
            <v>46.56</v>
          </cell>
          <cell r="Q34">
            <v>43.21</v>
          </cell>
          <cell r="R34">
            <v>40.98</v>
          </cell>
          <cell r="S34">
            <v>38.72</v>
          </cell>
          <cell r="T34">
            <v>36.43</v>
          </cell>
          <cell r="U34">
            <v>34.1</v>
          </cell>
          <cell r="V34">
            <v>31.75</v>
          </cell>
          <cell r="W34">
            <v>30.35</v>
          </cell>
          <cell r="X34">
            <v>28.93</v>
          </cell>
          <cell r="Y34">
            <v>27.49</v>
          </cell>
          <cell r="Z34">
            <v>26.03</v>
          </cell>
          <cell r="AA34">
            <v>24.53</v>
          </cell>
        </row>
        <row r="35">
          <cell r="A35">
            <v>28</v>
          </cell>
          <cell r="B35">
            <v>205.24</v>
          </cell>
          <cell r="C35">
            <v>184.25</v>
          </cell>
          <cell r="D35">
            <v>162.79</v>
          </cell>
          <cell r="E35">
            <v>140.84</v>
          </cell>
          <cell r="F35">
            <v>118.4</v>
          </cell>
          <cell r="G35">
            <v>95.49</v>
          </cell>
          <cell r="H35">
            <v>88.48</v>
          </cell>
          <cell r="I35">
            <v>81.349999999999994</v>
          </cell>
          <cell r="J35">
            <v>74.12</v>
          </cell>
          <cell r="K35">
            <v>66.790000000000006</v>
          </cell>
          <cell r="L35">
            <v>59.33</v>
          </cell>
          <cell r="M35">
            <v>56.21</v>
          </cell>
          <cell r="N35">
            <v>53.04</v>
          </cell>
          <cell r="O35">
            <v>49.82</v>
          </cell>
          <cell r="P35">
            <v>46.56</v>
          </cell>
          <cell r="Q35">
            <v>43.21</v>
          </cell>
          <cell r="R35">
            <v>40.98</v>
          </cell>
          <cell r="S35">
            <v>38.72</v>
          </cell>
          <cell r="T35">
            <v>36.43</v>
          </cell>
          <cell r="U35">
            <v>34.1</v>
          </cell>
          <cell r="V35">
            <v>31.75</v>
          </cell>
          <cell r="W35">
            <v>30.35</v>
          </cell>
          <cell r="X35">
            <v>28.93</v>
          </cell>
          <cell r="Y35">
            <v>27.49</v>
          </cell>
          <cell r="Z35">
            <v>26.03</v>
          </cell>
          <cell r="AA35">
            <v>24.53</v>
          </cell>
        </row>
        <row r="36">
          <cell r="A36">
            <v>29</v>
          </cell>
          <cell r="B36">
            <v>205.24</v>
          </cell>
          <cell r="C36">
            <v>184.25</v>
          </cell>
          <cell r="D36">
            <v>162.79</v>
          </cell>
          <cell r="E36">
            <v>140.84</v>
          </cell>
          <cell r="F36">
            <v>118.4</v>
          </cell>
          <cell r="G36">
            <v>95.49</v>
          </cell>
          <cell r="H36">
            <v>88.48</v>
          </cell>
          <cell r="I36">
            <v>81.349999999999994</v>
          </cell>
          <cell r="J36">
            <v>74.12</v>
          </cell>
          <cell r="K36">
            <v>66.790000000000006</v>
          </cell>
          <cell r="L36">
            <v>59.33</v>
          </cell>
          <cell r="M36">
            <v>56.21</v>
          </cell>
          <cell r="N36">
            <v>53.04</v>
          </cell>
          <cell r="O36">
            <v>49.82</v>
          </cell>
          <cell r="P36">
            <v>46.56</v>
          </cell>
          <cell r="Q36">
            <v>43.21</v>
          </cell>
          <cell r="R36">
            <v>40.98</v>
          </cell>
          <cell r="S36">
            <v>38.72</v>
          </cell>
          <cell r="T36">
            <v>36.43</v>
          </cell>
          <cell r="U36">
            <v>34.1</v>
          </cell>
          <cell r="V36">
            <v>31.75</v>
          </cell>
          <cell r="W36">
            <v>30.36</v>
          </cell>
          <cell r="X36">
            <v>28.95</v>
          </cell>
          <cell r="Y36">
            <v>27.52</v>
          </cell>
          <cell r="Z36">
            <v>26.07</v>
          </cell>
          <cell r="AA36">
            <v>24.58</v>
          </cell>
        </row>
        <row r="37">
          <cell r="A37">
            <v>30</v>
          </cell>
          <cell r="B37">
            <v>205.24</v>
          </cell>
          <cell r="C37">
            <v>184.25</v>
          </cell>
          <cell r="D37">
            <v>162.79</v>
          </cell>
          <cell r="E37">
            <v>140.84</v>
          </cell>
          <cell r="F37">
            <v>118.4</v>
          </cell>
          <cell r="G37">
            <v>95.49</v>
          </cell>
          <cell r="H37">
            <v>88.48</v>
          </cell>
          <cell r="I37">
            <v>81.349999999999994</v>
          </cell>
          <cell r="J37">
            <v>74.12</v>
          </cell>
          <cell r="K37">
            <v>66.790000000000006</v>
          </cell>
          <cell r="L37">
            <v>59.33</v>
          </cell>
          <cell r="M37">
            <v>56.21</v>
          </cell>
          <cell r="N37">
            <v>53.04</v>
          </cell>
          <cell r="O37">
            <v>49.82</v>
          </cell>
          <cell r="P37">
            <v>46.56</v>
          </cell>
          <cell r="Q37">
            <v>43.21</v>
          </cell>
          <cell r="R37">
            <v>40.98</v>
          </cell>
          <cell r="S37">
            <v>38.72</v>
          </cell>
          <cell r="T37">
            <v>36.43</v>
          </cell>
          <cell r="U37">
            <v>34.1</v>
          </cell>
          <cell r="V37">
            <v>31.75</v>
          </cell>
          <cell r="W37">
            <v>30.38</v>
          </cell>
          <cell r="X37">
            <v>28.99</v>
          </cell>
          <cell r="Y37">
            <v>27.59</v>
          </cell>
          <cell r="Z37">
            <v>26.16</v>
          </cell>
          <cell r="AA37">
            <v>24.7</v>
          </cell>
        </row>
        <row r="38">
          <cell r="A38">
            <v>31</v>
          </cell>
          <cell r="B38">
            <v>205.24</v>
          </cell>
          <cell r="C38">
            <v>184.25</v>
          </cell>
          <cell r="D38">
            <v>162.79</v>
          </cell>
          <cell r="E38">
            <v>140.84</v>
          </cell>
          <cell r="F38">
            <v>118.4</v>
          </cell>
          <cell r="G38">
            <v>95.49</v>
          </cell>
          <cell r="H38">
            <v>88.48</v>
          </cell>
          <cell r="I38">
            <v>81.349999999999994</v>
          </cell>
          <cell r="J38">
            <v>74.12</v>
          </cell>
          <cell r="K38">
            <v>66.790000000000006</v>
          </cell>
          <cell r="L38">
            <v>59.33</v>
          </cell>
          <cell r="M38">
            <v>56.21</v>
          </cell>
          <cell r="N38">
            <v>53.04</v>
          </cell>
          <cell r="O38">
            <v>49.82</v>
          </cell>
          <cell r="P38">
            <v>46.56</v>
          </cell>
          <cell r="Q38">
            <v>43.21</v>
          </cell>
          <cell r="R38">
            <v>40.98</v>
          </cell>
          <cell r="S38">
            <v>38.72</v>
          </cell>
          <cell r="T38">
            <v>36.43</v>
          </cell>
          <cell r="U38">
            <v>34.1</v>
          </cell>
          <cell r="V38">
            <v>31.75</v>
          </cell>
          <cell r="W38">
            <v>30.41</v>
          </cell>
          <cell r="X38">
            <v>29.06</v>
          </cell>
          <cell r="Y38">
            <v>27.69</v>
          </cell>
          <cell r="Z38">
            <v>26.3</v>
          </cell>
          <cell r="AA38">
            <v>24.87</v>
          </cell>
        </row>
        <row r="39">
          <cell r="A39">
            <v>32</v>
          </cell>
          <cell r="B39">
            <v>205.24</v>
          </cell>
          <cell r="C39">
            <v>184.25</v>
          </cell>
          <cell r="D39">
            <v>162.79</v>
          </cell>
          <cell r="E39">
            <v>140.84</v>
          </cell>
          <cell r="F39">
            <v>118.4</v>
          </cell>
          <cell r="G39">
            <v>95.49</v>
          </cell>
          <cell r="H39">
            <v>88.48</v>
          </cell>
          <cell r="I39">
            <v>81.349999999999994</v>
          </cell>
          <cell r="J39">
            <v>74.12</v>
          </cell>
          <cell r="K39">
            <v>66.790000000000006</v>
          </cell>
          <cell r="L39">
            <v>59.33</v>
          </cell>
          <cell r="M39">
            <v>56.21</v>
          </cell>
          <cell r="N39">
            <v>53.04</v>
          </cell>
          <cell r="O39">
            <v>49.82</v>
          </cell>
          <cell r="P39">
            <v>46.56</v>
          </cell>
          <cell r="Q39">
            <v>43.21</v>
          </cell>
          <cell r="R39">
            <v>40.98</v>
          </cell>
          <cell r="S39">
            <v>38.72</v>
          </cell>
          <cell r="T39">
            <v>36.43</v>
          </cell>
          <cell r="U39">
            <v>34.1</v>
          </cell>
          <cell r="V39">
            <v>31.75</v>
          </cell>
          <cell r="W39">
            <v>30.46</v>
          </cell>
          <cell r="X39">
            <v>29.15</v>
          </cell>
          <cell r="Y39">
            <v>27.82</v>
          </cell>
          <cell r="Z39">
            <v>26.48</v>
          </cell>
          <cell r="AA39">
            <v>25.09</v>
          </cell>
        </row>
        <row r="40">
          <cell r="A40">
            <v>33</v>
          </cell>
          <cell r="B40">
            <v>205.24</v>
          </cell>
          <cell r="C40">
            <v>184.25</v>
          </cell>
          <cell r="D40">
            <v>162.79</v>
          </cell>
          <cell r="E40">
            <v>140.84</v>
          </cell>
          <cell r="F40">
            <v>118.4</v>
          </cell>
          <cell r="G40">
            <v>95.49</v>
          </cell>
          <cell r="H40">
            <v>88.48</v>
          </cell>
          <cell r="I40">
            <v>81.349999999999994</v>
          </cell>
          <cell r="J40">
            <v>74.12</v>
          </cell>
          <cell r="K40">
            <v>66.790000000000006</v>
          </cell>
          <cell r="L40">
            <v>59.33</v>
          </cell>
          <cell r="M40">
            <v>56.21</v>
          </cell>
          <cell r="N40">
            <v>53.04</v>
          </cell>
          <cell r="O40">
            <v>49.82</v>
          </cell>
          <cell r="P40">
            <v>46.56</v>
          </cell>
          <cell r="Q40">
            <v>43.21</v>
          </cell>
          <cell r="R40">
            <v>40.98</v>
          </cell>
          <cell r="S40">
            <v>38.72</v>
          </cell>
          <cell r="T40">
            <v>36.43</v>
          </cell>
          <cell r="U40">
            <v>34.1</v>
          </cell>
          <cell r="V40">
            <v>31.75</v>
          </cell>
          <cell r="W40">
            <v>30.51</v>
          </cell>
          <cell r="X40">
            <v>29.26</v>
          </cell>
          <cell r="Y40">
            <v>27.99</v>
          </cell>
          <cell r="Z40">
            <v>26.7</v>
          </cell>
          <cell r="AA40">
            <v>25.37</v>
          </cell>
        </row>
        <row r="41">
          <cell r="A41">
            <v>34</v>
          </cell>
          <cell r="B41">
            <v>205.24</v>
          </cell>
          <cell r="C41">
            <v>184.25</v>
          </cell>
          <cell r="D41">
            <v>162.79</v>
          </cell>
          <cell r="E41">
            <v>140.84</v>
          </cell>
          <cell r="F41">
            <v>118.4</v>
          </cell>
          <cell r="G41">
            <v>95.49</v>
          </cell>
          <cell r="H41">
            <v>88.48</v>
          </cell>
          <cell r="I41">
            <v>81.349999999999994</v>
          </cell>
          <cell r="J41">
            <v>74.12</v>
          </cell>
          <cell r="K41">
            <v>66.790000000000006</v>
          </cell>
          <cell r="L41">
            <v>59.33</v>
          </cell>
          <cell r="M41">
            <v>56.21</v>
          </cell>
          <cell r="N41">
            <v>53.04</v>
          </cell>
          <cell r="O41">
            <v>49.82</v>
          </cell>
          <cell r="P41">
            <v>46.56</v>
          </cell>
          <cell r="Q41">
            <v>43.21</v>
          </cell>
          <cell r="R41">
            <v>41.03</v>
          </cell>
          <cell r="S41">
            <v>38.83</v>
          </cell>
          <cell r="T41">
            <v>36.590000000000003</v>
          </cell>
          <cell r="U41">
            <v>34.32</v>
          </cell>
          <cell r="V41">
            <v>31.98</v>
          </cell>
          <cell r="W41">
            <v>30.76</v>
          </cell>
          <cell r="X41">
            <v>29.52</v>
          </cell>
          <cell r="Y41">
            <v>28.26</v>
          </cell>
          <cell r="Z41">
            <v>26.99</v>
          </cell>
          <cell r="AA41">
            <v>25.7</v>
          </cell>
        </row>
        <row r="42">
          <cell r="A42">
            <v>35</v>
          </cell>
          <cell r="B42">
            <v>205.24</v>
          </cell>
          <cell r="C42">
            <v>184.25</v>
          </cell>
          <cell r="D42">
            <v>162.79</v>
          </cell>
          <cell r="E42">
            <v>140.84</v>
          </cell>
          <cell r="F42">
            <v>118.4</v>
          </cell>
          <cell r="G42">
            <v>95.49</v>
          </cell>
          <cell r="H42">
            <v>88.48</v>
          </cell>
          <cell r="I42">
            <v>81.349999999999994</v>
          </cell>
          <cell r="J42">
            <v>74.12</v>
          </cell>
          <cell r="K42">
            <v>66.790000000000006</v>
          </cell>
          <cell r="L42">
            <v>59.33</v>
          </cell>
          <cell r="M42">
            <v>56.21</v>
          </cell>
          <cell r="N42">
            <v>53.04</v>
          </cell>
          <cell r="O42">
            <v>49.82</v>
          </cell>
          <cell r="P42">
            <v>46.56</v>
          </cell>
          <cell r="Q42">
            <v>43.21</v>
          </cell>
          <cell r="R42">
            <v>41.09</v>
          </cell>
          <cell r="S42">
            <v>38.94</v>
          </cell>
          <cell r="T42">
            <v>36.76</v>
          </cell>
          <cell r="U42">
            <v>34.54</v>
          </cell>
          <cell r="V42">
            <v>32.25</v>
          </cell>
          <cell r="W42">
            <v>31.06</v>
          </cell>
          <cell r="X42">
            <v>29.84</v>
          </cell>
          <cell r="Y42">
            <v>28.61</v>
          </cell>
          <cell r="Z42">
            <v>27.36</v>
          </cell>
          <cell r="AA42">
            <v>26.09</v>
          </cell>
        </row>
        <row r="43">
          <cell r="A43">
            <v>36</v>
          </cell>
          <cell r="B43">
            <v>205.24</v>
          </cell>
          <cell r="C43">
            <v>184.25</v>
          </cell>
          <cell r="D43">
            <v>162.79</v>
          </cell>
          <cell r="E43">
            <v>140.84</v>
          </cell>
          <cell r="F43">
            <v>118.4</v>
          </cell>
          <cell r="G43">
            <v>95.49</v>
          </cell>
          <cell r="H43">
            <v>88.48</v>
          </cell>
          <cell r="I43">
            <v>81.349999999999994</v>
          </cell>
          <cell r="J43">
            <v>74.12</v>
          </cell>
          <cell r="K43">
            <v>66.790000000000006</v>
          </cell>
          <cell r="L43">
            <v>59.33</v>
          </cell>
          <cell r="M43">
            <v>56.24</v>
          </cell>
          <cell r="N43">
            <v>53.1</v>
          </cell>
          <cell r="O43">
            <v>49.92</v>
          </cell>
          <cell r="P43">
            <v>46.69</v>
          </cell>
          <cell r="Q43">
            <v>43.38</v>
          </cell>
          <cell r="R43">
            <v>41.29</v>
          </cell>
          <cell r="S43">
            <v>39.18</v>
          </cell>
          <cell r="T43">
            <v>37.03</v>
          </cell>
          <cell r="U43">
            <v>34.85</v>
          </cell>
          <cell r="V43">
            <v>32.61</v>
          </cell>
          <cell r="W43">
            <v>31.44</v>
          </cell>
          <cell r="X43">
            <v>30.25</v>
          </cell>
          <cell r="Y43">
            <v>29.04</v>
          </cell>
          <cell r="Z43">
            <v>27.82</v>
          </cell>
          <cell r="AA43">
            <v>26.55</v>
          </cell>
        </row>
        <row r="44">
          <cell r="A44">
            <v>37</v>
          </cell>
          <cell r="B44">
            <v>205.24</v>
          </cell>
          <cell r="C44">
            <v>184.25</v>
          </cell>
          <cell r="D44">
            <v>162.79</v>
          </cell>
          <cell r="E44">
            <v>140.84</v>
          </cell>
          <cell r="F44">
            <v>118.4</v>
          </cell>
          <cell r="G44">
            <v>95.49</v>
          </cell>
          <cell r="H44">
            <v>88.49</v>
          </cell>
          <cell r="I44">
            <v>81.37</v>
          </cell>
          <cell r="J44">
            <v>74.16</v>
          </cell>
          <cell r="K44">
            <v>66.83</v>
          </cell>
          <cell r="L44">
            <v>59.39</v>
          </cell>
          <cell r="M44">
            <v>56.34</v>
          </cell>
          <cell r="N44">
            <v>53.25</v>
          </cell>
          <cell r="O44">
            <v>50.11</v>
          </cell>
          <cell r="P44">
            <v>46.92</v>
          </cell>
          <cell r="Q44">
            <v>43.69</v>
          </cell>
          <cell r="R44">
            <v>41.62</v>
          </cell>
          <cell r="S44">
            <v>39.51</v>
          </cell>
          <cell r="T44">
            <v>37.380000000000003</v>
          </cell>
          <cell r="U44">
            <v>35.21</v>
          </cell>
          <cell r="V44">
            <v>33.020000000000003</v>
          </cell>
          <cell r="W44">
            <v>31.87</v>
          </cell>
          <cell r="X44">
            <v>30.71</v>
          </cell>
          <cell r="Y44">
            <v>29.52</v>
          </cell>
          <cell r="Z44">
            <v>28.32</v>
          </cell>
          <cell r="AA44">
            <v>27.09</v>
          </cell>
        </row>
        <row r="45">
          <cell r="A45">
            <v>38</v>
          </cell>
          <cell r="B45">
            <v>205.36</v>
          </cell>
          <cell r="C45">
            <v>184.39</v>
          </cell>
          <cell r="D45">
            <v>162.93</v>
          </cell>
          <cell r="E45">
            <v>140.99</v>
          </cell>
          <cell r="F45">
            <v>118.57</v>
          </cell>
          <cell r="G45">
            <v>95.66</v>
          </cell>
          <cell r="H45">
            <v>88.68</v>
          </cell>
          <cell r="I45">
            <v>81.59</v>
          </cell>
          <cell r="J45">
            <v>74.39</v>
          </cell>
          <cell r="K45">
            <v>67.09</v>
          </cell>
          <cell r="L45">
            <v>59.65</v>
          </cell>
          <cell r="M45">
            <v>56.62</v>
          </cell>
          <cell r="N45">
            <v>53.55</v>
          </cell>
          <cell r="O45">
            <v>50.43</v>
          </cell>
          <cell r="P45">
            <v>47.27</v>
          </cell>
          <cell r="Q45">
            <v>44.06</v>
          </cell>
          <cell r="R45">
            <v>42.01</v>
          </cell>
          <cell r="S45">
            <v>39.93</v>
          </cell>
          <cell r="T45">
            <v>37.82</v>
          </cell>
          <cell r="U45">
            <v>35.69</v>
          </cell>
          <cell r="V45">
            <v>33.5</v>
          </cell>
          <cell r="W45">
            <v>32.380000000000003</v>
          </cell>
          <cell r="X45">
            <v>31.24</v>
          </cell>
          <cell r="Y45">
            <v>30.09</v>
          </cell>
          <cell r="Z45">
            <v>28.91</v>
          </cell>
          <cell r="AA45">
            <v>27.7</v>
          </cell>
        </row>
        <row r="46">
          <cell r="A46">
            <v>39</v>
          </cell>
          <cell r="B46">
            <v>205.5</v>
          </cell>
          <cell r="C46">
            <v>184.55</v>
          </cell>
          <cell r="D46">
            <v>163.12</v>
          </cell>
          <cell r="E46">
            <v>141.19999999999999</v>
          </cell>
          <cell r="F46">
            <v>118.8</v>
          </cell>
          <cell r="G46">
            <v>95.88</v>
          </cell>
          <cell r="H46">
            <v>88.91</v>
          </cell>
          <cell r="I46">
            <v>81.83</v>
          </cell>
          <cell r="J46">
            <v>74.650000000000006</v>
          </cell>
          <cell r="K46">
            <v>67.349999999999994</v>
          </cell>
          <cell r="L46">
            <v>59.96</v>
          </cell>
          <cell r="M46">
            <v>56.97</v>
          </cell>
          <cell r="N46">
            <v>53.93</v>
          </cell>
          <cell r="O46">
            <v>50.85</v>
          </cell>
          <cell r="P46">
            <v>47.72</v>
          </cell>
          <cell r="Q46">
            <v>44.51</v>
          </cell>
          <cell r="R46">
            <v>42.49</v>
          </cell>
          <cell r="S46">
            <v>40.43</v>
          </cell>
          <cell r="T46">
            <v>38.35</v>
          </cell>
          <cell r="U46">
            <v>36.229999999999997</v>
          </cell>
          <cell r="V46">
            <v>34.07</v>
          </cell>
          <cell r="W46">
            <v>32.97</v>
          </cell>
          <cell r="X46">
            <v>31.86</v>
          </cell>
          <cell r="Y46">
            <v>30.73</v>
          </cell>
          <cell r="Z46">
            <v>29.58</v>
          </cell>
          <cell r="AA46">
            <v>28.4</v>
          </cell>
        </row>
        <row r="47">
          <cell r="A47">
            <v>40</v>
          </cell>
          <cell r="B47">
            <v>205.68</v>
          </cell>
          <cell r="C47">
            <v>184.73</v>
          </cell>
          <cell r="D47">
            <v>163.31</v>
          </cell>
          <cell r="E47">
            <v>141.4</v>
          </cell>
          <cell r="F47">
            <v>119.02</v>
          </cell>
          <cell r="G47">
            <v>96.13</v>
          </cell>
          <cell r="H47">
            <v>89.18</v>
          </cell>
          <cell r="I47">
            <v>82.12</v>
          </cell>
          <cell r="J47">
            <v>74.959999999999994</v>
          </cell>
          <cell r="K47">
            <v>67.69</v>
          </cell>
          <cell r="L47">
            <v>60.31</v>
          </cell>
          <cell r="M47">
            <v>57.34</v>
          </cell>
          <cell r="N47">
            <v>54.33</v>
          </cell>
          <cell r="O47">
            <v>51.27</v>
          </cell>
          <cell r="P47">
            <v>48.16</v>
          </cell>
          <cell r="Q47">
            <v>45.01</v>
          </cell>
          <cell r="R47">
            <v>43.02</v>
          </cell>
          <cell r="S47">
            <v>40.99</v>
          </cell>
          <cell r="T47">
            <v>38.93</v>
          </cell>
          <cell r="U47">
            <v>36.840000000000003</v>
          </cell>
          <cell r="V47">
            <v>34.71</v>
          </cell>
          <cell r="W47">
            <v>33.64</v>
          </cell>
          <cell r="X47">
            <v>32.549999999999997</v>
          </cell>
          <cell r="Y47">
            <v>31.45</v>
          </cell>
          <cell r="Z47">
            <v>30.33</v>
          </cell>
          <cell r="AA47">
            <v>29.18</v>
          </cell>
        </row>
        <row r="48">
          <cell r="A48">
            <v>41</v>
          </cell>
          <cell r="B48">
            <v>205.87</v>
          </cell>
          <cell r="C48">
            <v>184.94</v>
          </cell>
          <cell r="D48">
            <v>163.54</v>
          </cell>
          <cell r="E48">
            <v>141.66</v>
          </cell>
          <cell r="F48">
            <v>119.3</v>
          </cell>
          <cell r="G48">
            <v>96.42</v>
          </cell>
          <cell r="H48">
            <v>89.5</v>
          </cell>
          <cell r="I48">
            <v>82.48</v>
          </cell>
          <cell r="J48">
            <v>75.349999999999994</v>
          </cell>
          <cell r="K48">
            <v>68.12</v>
          </cell>
          <cell r="L48">
            <v>60.73</v>
          </cell>
          <cell r="M48">
            <v>57.8</v>
          </cell>
          <cell r="N48">
            <v>54.82</v>
          </cell>
          <cell r="O48">
            <v>51.8</v>
          </cell>
          <cell r="P48">
            <v>48.73</v>
          </cell>
          <cell r="Q48">
            <v>45.6</v>
          </cell>
          <cell r="R48">
            <v>43.63</v>
          </cell>
          <cell r="S48">
            <v>41.63</v>
          </cell>
          <cell r="T48">
            <v>39.590000000000003</v>
          </cell>
          <cell r="U48">
            <v>37.53</v>
          </cell>
          <cell r="V48">
            <v>35.43</v>
          </cell>
          <cell r="W48">
            <v>34.39</v>
          </cell>
          <cell r="X48">
            <v>33.35</v>
          </cell>
          <cell r="Y48">
            <v>32.28</v>
          </cell>
          <cell r="Z48">
            <v>31.2</v>
          </cell>
          <cell r="AA48">
            <v>30.06</v>
          </cell>
        </row>
        <row r="49">
          <cell r="A49">
            <v>42</v>
          </cell>
          <cell r="B49">
            <v>206.09</v>
          </cell>
          <cell r="C49">
            <v>185.19</v>
          </cell>
          <cell r="D49">
            <v>163.81</v>
          </cell>
          <cell r="E49">
            <v>141.94999999999999</v>
          </cell>
          <cell r="F49">
            <v>119.61</v>
          </cell>
          <cell r="G49">
            <v>96.76</v>
          </cell>
          <cell r="H49">
            <v>89.86</v>
          </cell>
          <cell r="I49">
            <v>82.86</v>
          </cell>
          <cell r="J49">
            <v>75.760000000000005</v>
          </cell>
          <cell r="K49">
            <v>68.55</v>
          </cell>
          <cell r="L49">
            <v>61.2</v>
          </cell>
          <cell r="M49">
            <v>58.31</v>
          </cell>
          <cell r="N49">
            <v>55.38</v>
          </cell>
          <cell r="O49">
            <v>52.4</v>
          </cell>
          <cell r="P49">
            <v>49.38</v>
          </cell>
          <cell r="Q49">
            <v>46.27</v>
          </cell>
          <cell r="R49">
            <v>44.33</v>
          </cell>
          <cell r="S49">
            <v>42.36</v>
          </cell>
          <cell r="T49">
            <v>40.369999999999997</v>
          </cell>
          <cell r="U49">
            <v>38.340000000000003</v>
          </cell>
          <cell r="V49">
            <v>36.24</v>
          </cell>
          <cell r="W49">
            <v>35.24</v>
          </cell>
          <cell r="X49">
            <v>34.22</v>
          </cell>
          <cell r="Y49">
            <v>33.18</v>
          </cell>
          <cell r="Z49">
            <v>32.130000000000003</v>
          </cell>
          <cell r="AA49">
            <v>31.04</v>
          </cell>
        </row>
        <row r="50">
          <cell r="A50">
            <v>43</v>
          </cell>
          <cell r="B50">
            <v>206.35</v>
          </cell>
          <cell r="C50">
            <v>185.47</v>
          </cell>
          <cell r="D50">
            <v>164.11</v>
          </cell>
          <cell r="E50">
            <v>142.28</v>
          </cell>
          <cell r="F50">
            <v>119.96</v>
          </cell>
          <cell r="G50">
            <v>97.14</v>
          </cell>
          <cell r="H50">
            <v>90.28</v>
          </cell>
          <cell r="I50">
            <v>83.31</v>
          </cell>
          <cell r="J50">
            <v>76.239999999999995</v>
          </cell>
          <cell r="K50">
            <v>69.06</v>
          </cell>
          <cell r="L50">
            <v>61.74</v>
          </cell>
          <cell r="M50">
            <v>58.88</v>
          </cell>
          <cell r="N50">
            <v>55.99</v>
          </cell>
          <cell r="O50">
            <v>53.04</v>
          </cell>
          <cell r="P50">
            <v>50.06</v>
          </cell>
          <cell r="Q50">
            <v>47.02</v>
          </cell>
          <cell r="R50">
            <v>45.1</v>
          </cell>
          <cell r="S50">
            <v>43.16</v>
          </cell>
          <cell r="T50">
            <v>41.2</v>
          </cell>
          <cell r="U50">
            <v>39.200000000000003</v>
          </cell>
          <cell r="V50">
            <v>37.159999999999997</v>
          </cell>
          <cell r="W50">
            <v>36.18</v>
          </cell>
          <cell r="X50">
            <v>35.19</v>
          </cell>
          <cell r="Y50">
            <v>34.19</v>
          </cell>
          <cell r="Z50">
            <v>33.159999999999997</v>
          </cell>
          <cell r="AA50">
            <v>32.130000000000003</v>
          </cell>
        </row>
        <row r="51">
          <cell r="A51">
            <v>44</v>
          </cell>
          <cell r="B51">
            <v>206.64</v>
          </cell>
          <cell r="C51">
            <v>185.79</v>
          </cell>
          <cell r="D51">
            <v>164.45</v>
          </cell>
          <cell r="E51">
            <v>142.63999999999999</v>
          </cell>
          <cell r="F51">
            <v>120.34</v>
          </cell>
          <cell r="G51">
            <v>97.56</v>
          </cell>
          <cell r="H51">
            <v>90.73</v>
          </cell>
          <cell r="I51">
            <v>83.8</v>
          </cell>
          <cell r="J51">
            <v>76.760000000000005</v>
          </cell>
          <cell r="K51">
            <v>69.62</v>
          </cell>
          <cell r="L51">
            <v>62.35</v>
          </cell>
          <cell r="M51">
            <v>59.54</v>
          </cell>
          <cell r="N51">
            <v>56.69</v>
          </cell>
          <cell r="O51">
            <v>53.79</v>
          </cell>
          <cell r="P51">
            <v>50.85</v>
          </cell>
          <cell r="Q51">
            <v>47.85</v>
          </cell>
          <cell r="R51">
            <v>45.98</v>
          </cell>
          <cell r="S51">
            <v>44.08</v>
          </cell>
          <cell r="T51">
            <v>42.15</v>
          </cell>
          <cell r="U51">
            <v>40.19</v>
          </cell>
          <cell r="V51">
            <v>38.18</v>
          </cell>
          <cell r="W51">
            <v>37.24</v>
          </cell>
          <cell r="X51">
            <v>36.29</v>
          </cell>
          <cell r="Y51">
            <v>35.32</v>
          </cell>
          <cell r="Z51">
            <v>34.340000000000003</v>
          </cell>
          <cell r="AA51">
            <v>33.31</v>
          </cell>
        </row>
        <row r="52">
          <cell r="A52">
            <v>45</v>
          </cell>
          <cell r="B52">
            <v>206.97</v>
          </cell>
          <cell r="C52">
            <v>186.14</v>
          </cell>
          <cell r="D52">
            <v>164.84</v>
          </cell>
          <cell r="E52">
            <v>143.06</v>
          </cell>
          <cell r="F52">
            <v>120.8</v>
          </cell>
          <cell r="G52">
            <v>98.04</v>
          </cell>
          <cell r="H52">
            <v>91.24</v>
          </cell>
          <cell r="I52">
            <v>84.34</v>
          </cell>
          <cell r="J52">
            <v>77.34</v>
          </cell>
          <cell r="K52">
            <v>70.23</v>
          </cell>
          <cell r="L52">
            <v>63.02</v>
          </cell>
          <cell r="M52">
            <v>60.26</v>
          </cell>
          <cell r="N52">
            <v>57.45</v>
          </cell>
          <cell r="O52">
            <v>54.61</v>
          </cell>
          <cell r="P52">
            <v>51.71</v>
          </cell>
          <cell r="Q52">
            <v>48.78</v>
          </cell>
          <cell r="R52">
            <v>46.95</v>
          </cell>
          <cell r="S52">
            <v>45.08</v>
          </cell>
          <cell r="T52">
            <v>43.19</v>
          </cell>
          <cell r="U52">
            <v>41.27</v>
          </cell>
          <cell r="V52">
            <v>39.29</v>
          </cell>
          <cell r="W52">
            <v>38.39</v>
          </cell>
          <cell r="X52">
            <v>37.46</v>
          </cell>
          <cell r="Y52">
            <v>36.53</v>
          </cell>
          <cell r="Z52">
            <v>35.58</v>
          </cell>
          <cell r="AA52">
            <v>34.61</v>
          </cell>
        </row>
        <row r="53">
          <cell r="A53">
            <v>46</v>
          </cell>
          <cell r="B53">
            <v>207.32</v>
          </cell>
          <cell r="C53">
            <v>186.53</v>
          </cell>
          <cell r="D53">
            <v>165.26</v>
          </cell>
          <cell r="E53">
            <v>143.51</v>
          </cell>
          <cell r="F53">
            <v>121.28</v>
          </cell>
          <cell r="G53">
            <v>98.57</v>
          </cell>
          <cell r="H53">
            <v>91.82</v>
          </cell>
          <cell r="I53">
            <v>84.96</v>
          </cell>
          <cell r="J53">
            <v>78</v>
          </cell>
          <cell r="K53">
            <v>70.94</v>
          </cell>
          <cell r="L53">
            <v>63.77</v>
          </cell>
          <cell r="M53">
            <v>61.06</v>
          </cell>
          <cell r="N53">
            <v>58.31</v>
          </cell>
          <cell r="O53">
            <v>55.52</v>
          </cell>
          <cell r="P53">
            <v>52.69</v>
          </cell>
          <cell r="Q53">
            <v>49.81</v>
          </cell>
          <cell r="R53">
            <v>48.01</v>
          </cell>
          <cell r="S53">
            <v>46.19</v>
          </cell>
          <cell r="T53">
            <v>44.34</v>
          </cell>
          <cell r="U53">
            <v>42.46</v>
          </cell>
          <cell r="V53">
            <v>40.520000000000003</v>
          </cell>
          <cell r="W53">
            <v>39.65</v>
          </cell>
          <cell r="X53">
            <v>38.770000000000003</v>
          </cell>
          <cell r="Y53">
            <v>37.880000000000003</v>
          </cell>
          <cell r="Z53">
            <v>36.97</v>
          </cell>
        </row>
        <row r="54">
          <cell r="A54">
            <v>47</v>
          </cell>
          <cell r="B54">
            <v>207.72</v>
          </cell>
          <cell r="C54">
            <v>186.96</v>
          </cell>
          <cell r="D54">
            <v>165.72</v>
          </cell>
          <cell r="E54">
            <v>144.01</v>
          </cell>
          <cell r="F54">
            <v>121.82</v>
          </cell>
          <cell r="G54">
            <v>99.15</v>
          </cell>
          <cell r="H54">
            <v>92.44</v>
          </cell>
          <cell r="I54">
            <v>85.63</v>
          </cell>
          <cell r="J54">
            <v>78.72</v>
          </cell>
          <cell r="K54">
            <v>71.7</v>
          </cell>
          <cell r="L54">
            <v>64.58</v>
          </cell>
          <cell r="M54">
            <v>61.95</v>
          </cell>
          <cell r="N54">
            <v>59.27</v>
          </cell>
          <cell r="O54">
            <v>56.55</v>
          </cell>
          <cell r="P54">
            <v>53.79</v>
          </cell>
          <cell r="Q54">
            <v>50.94</v>
          </cell>
          <cell r="R54">
            <v>49.19</v>
          </cell>
          <cell r="S54">
            <v>47.4</v>
          </cell>
          <cell r="T54">
            <v>45.59</v>
          </cell>
          <cell r="U54">
            <v>43.76</v>
          </cell>
          <cell r="V54">
            <v>41.87</v>
          </cell>
          <cell r="W54">
            <v>41.04</v>
          </cell>
          <cell r="X54">
            <v>40.21</v>
          </cell>
          <cell r="Y54">
            <v>39.35</v>
          </cell>
        </row>
        <row r="55">
          <cell r="A55">
            <v>48</v>
          </cell>
          <cell r="B55">
            <v>208.15</v>
          </cell>
          <cell r="C55">
            <v>187.44</v>
          </cell>
          <cell r="D55">
            <v>166.25</v>
          </cell>
          <cell r="E55">
            <v>144.58000000000001</v>
          </cell>
          <cell r="F55">
            <v>122.43</v>
          </cell>
          <cell r="G55">
            <v>99.8</v>
          </cell>
          <cell r="H55">
            <v>93.15</v>
          </cell>
          <cell r="I55">
            <v>86.39</v>
          </cell>
          <cell r="J55">
            <v>79.540000000000006</v>
          </cell>
          <cell r="K55">
            <v>72.58</v>
          </cell>
          <cell r="L55">
            <v>65.48</v>
          </cell>
          <cell r="M55">
            <v>62.91</v>
          </cell>
          <cell r="N55">
            <v>60.29</v>
          </cell>
          <cell r="O55">
            <v>57.63</v>
          </cell>
          <cell r="P55">
            <v>54.93</v>
          </cell>
          <cell r="Q55">
            <v>52.17</v>
          </cell>
          <cell r="R55">
            <v>50.46</v>
          </cell>
          <cell r="S55">
            <v>48.71</v>
          </cell>
          <cell r="T55">
            <v>46.95</v>
          </cell>
          <cell r="U55">
            <v>45.15</v>
          </cell>
          <cell r="V55">
            <v>43.33</v>
          </cell>
          <cell r="W55">
            <v>42.55</v>
          </cell>
          <cell r="X55">
            <v>41.75</v>
          </cell>
        </row>
        <row r="56">
          <cell r="A56">
            <v>49</v>
          </cell>
          <cell r="B56">
            <v>208.63</v>
          </cell>
          <cell r="C56">
            <v>187.96</v>
          </cell>
          <cell r="D56">
            <v>166.81</v>
          </cell>
          <cell r="E56">
            <v>145.19</v>
          </cell>
          <cell r="F56">
            <v>123.09</v>
          </cell>
          <cell r="G56">
            <v>100.5</v>
          </cell>
          <cell r="H56">
            <v>93.9</v>
          </cell>
          <cell r="I56">
            <v>87.2</v>
          </cell>
          <cell r="J56">
            <v>80.400000000000006</v>
          </cell>
          <cell r="K56">
            <v>73.5</v>
          </cell>
          <cell r="L56">
            <v>66.47</v>
          </cell>
          <cell r="M56">
            <v>63.96</v>
          </cell>
          <cell r="N56">
            <v>61.41</v>
          </cell>
          <cell r="O56">
            <v>58.82</v>
          </cell>
          <cell r="P56">
            <v>56.19</v>
          </cell>
          <cell r="Q56">
            <v>53.51</v>
          </cell>
          <cell r="R56">
            <v>51.85</v>
          </cell>
          <cell r="S56">
            <v>50.16</v>
          </cell>
          <cell r="T56">
            <v>48.44</v>
          </cell>
          <cell r="U56">
            <v>46.7</v>
          </cell>
          <cell r="V56">
            <v>44.92</v>
          </cell>
          <cell r="W56">
            <v>44.18</v>
          </cell>
        </row>
        <row r="57">
          <cell r="A57">
            <v>50</v>
          </cell>
          <cell r="B57">
            <v>209.15</v>
          </cell>
          <cell r="C57">
            <v>188.52</v>
          </cell>
          <cell r="D57">
            <v>167.42</v>
          </cell>
          <cell r="E57">
            <v>145.84</v>
          </cell>
          <cell r="F57">
            <v>123.79</v>
          </cell>
          <cell r="G57">
            <v>101.26</v>
          </cell>
          <cell r="H57">
            <v>94.72</v>
          </cell>
          <cell r="I57">
            <v>88.08</v>
          </cell>
          <cell r="J57">
            <v>81.33</v>
          </cell>
          <cell r="K57">
            <v>74.489999999999995</v>
          </cell>
          <cell r="L57">
            <v>67.540000000000006</v>
          </cell>
          <cell r="M57">
            <v>65.11</v>
          </cell>
          <cell r="N57">
            <v>62.65</v>
          </cell>
          <cell r="O57">
            <v>60.14</v>
          </cell>
          <cell r="P57">
            <v>57.59</v>
          </cell>
          <cell r="Q57">
            <v>54.98</v>
          </cell>
          <cell r="R57">
            <v>53.37</v>
          </cell>
          <cell r="S57">
            <v>51.73</v>
          </cell>
          <cell r="T57">
            <v>50.07</v>
          </cell>
          <cell r="U57">
            <v>48.38</v>
          </cell>
          <cell r="V57">
            <v>46.64</v>
          </cell>
        </row>
        <row r="58">
          <cell r="A58">
            <v>51</v>
          </cell>
          <cell r="B58">
            <v>209.71</v>
          </cell>
          <cell r="C58">
            <v>189.14</v>
          </cell>
          <cell r="D58">
            <v>168.09</v>
          </cell>
          <cell r="E58">
            <v>146.57</v>
          </cell>
          <cell r="F58">
            <v>124.57</v>
          </cell>
          <cell r="G58">
            <v>102.09</v>
          </cell>
          <cell r="H58">
            <v>95.61</v>
          </cell>
          <cell r="I58">
            <v>89.04</v>
          </cell>
          <cell r="J58">
            <v>82.36</v>
          </cell>
          <cell r="K58">
            <v>75.59</v>
          </cell>
          <cell r="L58">
            <v>68.7</v>
          </cell>
          <cell r="M58">
            <v>66.349999999999994</v>
          </cell>
          <cell r="N58">
            <v>63.97</v>
          </cell>
          <cell r="O58">
            <v>61.54</v>
          </cell>
          <cell r="P58">
            <v>59.08</v>
          </cell>
          <cell r="Q58">
            <v>56.55</v>
          </cell>
          <cell r="R58">
            <v>54.99</v>
          </cell>
          <cell r="S58">
            <v>53.41</v>
          </cell>
          <cell r="T58">
            <v>51.8</v>
          </cell>
          <cell r="U58">
            <v>50.17</v>
          </cell>
        </row>
        <row r="59">
          <cell r="A59">
            <v>52</v>
          </cell>
          <cell r="B59">
            <v>210.33</v>
          </cell>
          <cell r="C59">
            <v>189.81</v>
          </cell>
          <cell r="D59">
            <v>168.82</v>
          </cell>
          <cell r="E59">
            <v>147.35</v>
          </cell>
          <cell r="F59">
            <v>125.41</v>
          </cell>
          <cell r="G59">
            <v>102.99</v>
          </cell>
          <cell r="H59">
            <v>96.58</v>
          </cell>
          <cell r="I59">
            <v>90.07</v>
          </cell>
          <cell r="J59">
            <v>83.47</v>
          </cell>
          <cell r="K59">
            <v>76.760000000000005</v>
          </cell>
          <cell r="L59">
            <v>69.959999999999994</v>
          </cell>
          <cell r="M59">
            <v>67.69</v>
          </cell>
          <cell r="N59">
            <v>65.38</v>
          </cell>
          <cell r="O59">
            <v>63.04</v>
          </cell>
          <cell r="P59">
            <v>60.67</v>
          </cell>
          <cell r="Q59">
            <v>58.25</v>
          </cell>
          <cell r="R59">
            <v>56.75</v>
          </cell>
          <cell r="S59">
            <v>55.22</v>
          </cell>
          <cell r="T59">
            <v>53.67</v>
          </cell>
        </row>
        <row r="60">
          <cell r="A60">
            <v>53</v>
          </cell>
          <cell r="B60">
            <v>210.99</v>
          </cell>
          <cell r="C60">
            <v>190.53</v>
          </cell>
          <cell r="D60">
            <v>169.6</v>
          </cell>
          <cell r="E60">
            <v>148.21</v>
          </cell>
          <cell r="F60">
            <v>126.33</v>
          </cell>
          <cell r="G60">
            <v>103.95</v>
          </cell>
          <cell r="H60">
            <v>97.62</v>
          </cell>
          <cell r="I60">
            <v>91.19</v>
          </cell>
          <cell r="J60">
            <v>84.66</v>
          </cell>
          <cell r="K60">
            <v>78.040000000000006</v>
          </cell>
          <cell r="L60">
            <v>71.31</v>
          </cell>
          <cell r="M60">
            <v>69.14</v>
          </cell>
          <cell r="N60">
            <v>66.930000000000007</v>
          </cell>
          <cell r="O60">
            <v>64.680000000000007</v>
          </cell>
          <cell r="P60">
            <v>62.4</v>
          </cell>
          <cell r="Q60">
            <v>60.08</v>
          </cell>
          <cell r="R60">
            <v>58.64</v>
          </cell>
          <cell r="S60">
            <v>57.18</v>
          </cell>
        </row>
        <row r="61">
          <cell r="A61">
            <v>54</v>
          </cell>
          <cell r="B61">
            <v>211.69</v>
          </cell>
          <cell r="C61">
            <v>191.3</v>
          </cell>
          <cell r="D61">
            <v>170.44</v>
          </cell>
          <cell r="E61">
            <v>149.11000000000001</v>
          </cell>
          <cell r="F61">
            <v>127.3</v>
          </cell>
          <cell r="G61">
            <v>104.99</v>
          </cell>
          <cell r="H61">
            <v>98.75</v>
          </cell>
          <cell r="I61">
            <v>92.41</v>
          </cell>
          <cell r="J61">
            <v>85.97</v>
          </cell>
          <cell r="K61">
            <v>79.430000000000007</v>
          </cell>
          <cell r="L61">
            <v>72.760000000000005</v>
          </cell>
          <cell r="M61">
            <v>70.69</v>
          </cell>
          <cell r="N61">
            <v>68.58</v>
          </cell>
          <cell r="O61">
            <v>66.44</v>
          </cell>
          <cell r="P61">
            <v>64.27</v>
          </cell>
          <cell r="Q61">
            <v>62.04</v>
          </cell>
          <cell r="R61">
            <v>60.67</v>
          </cell>
        </row>
        <row r="62">
          <cell r="A62">
            <v>55</v>
          </cell>
          <cell r="B62">
            <v>212.45</v>
          </cell>
          <cell r="C62">
            <v>192.12</v>
          </cell>
          <cell r="D62">
            <v>171.33</v>
          </cell>
          <cell r="E62">
            <v>150.07</v>
          </cell>
          <cell r="F62">
            <v>128.33000000000001</v>
          </cell>
          <cell r="G62">
            <v>106.1</v>
          </cell>
          <cell r="H62">
            <v>99.93</v>
          </cell>
          <cell r="I62">
            <v>93.67</v>
          </cell>
          <cell r="J62">
            <v>87.32</v>
          </cell>
          <cell r="K62">
            <v>80.86</v>
          </cell>
          <cell r="L62">
            <v>74.31</v>
          </cell>
          <cell r="M62">
            <v>72.349999999999994</v>
          </cell>
          <cell r="N62">
            <v>70.349999999999994</v>
          </cell>
          <cell r="O62">
            <v>68.31</v>
          </cell>
          <cell r="P62">
            <v>66.25</v>
          </cell>
          <cell r="Q62">
            <v>64.14</v>
          </cell>
        </row>
        <row r="63">
          <cell r="A63">
            <v>56</v>
          </cell>
          <cell r="B63">
            <v>213.27</v>
          </cell>
          <cell r="C63">
            <v>193.01</v>
          </cell>
          <cell r="D63">
            <v>172.28</v>
          </cell>
          <cell r="E63">
            <v>151.09</v>
          </cell>
          <cell r="F63">
            <v>129.41999999999999</v>
          </cell>
          <cell r="G63">
            <v>107.29</v>
          </cell>
          <cell r="H63">
            <v>101.22</v>
          </cell>
          <cell r="I63">
            <v>95.06</v>
          </cell>
          <cell r="J63">
            <v>88.81</v>
          </cell>
          <cell r="K63">
            <v>82.46</v>
          </cell>
          <cell r="L63">
            <v>75.98</v>
          </cell>
          <cell r="M63">
            <v>74.13</v>
          </cell>
          <cell r="N63">
            <v>72.239999999999995</v>
          </cell>
          <cell r="O63">
            <v>70.33</v>
          </cell>
          <cell r="P63">
            <v>68.38</v>
          </cell>
        </row>
        <row r="64">
          <cell r="A64">
            <v>57</v>
          </cell>
          <cell r="B64">
            <v>214.13</v>
          </cell>
          <cell r="C64">
            <v>193.96</v>
          </cell>
          <cell r="D64">
            <v>173.32</v>
          </cell>
          <cell r="E64">
            <v>152.21</v>
          </cell>
          <cell r="F64">
            <v>130.63999999999999</v>
          </cell>
          <cell r="G64">
            <v>108.56</v>
          </cell>
          <cell r="H64">
            <v>102.59</v>
          </cell>
          <cell r="I64">
            <v>96.53</v>
          </cell>
          <cell r="J64">
            <v>90.38</v>
          </cell>
          <cell r="K64">
            <v>84.13</v>
          </cell>
          <cell r="L64">
            <v>77.75</v>
          </cell>
          <cell r="M64">
            <v>76.010000000000005</v>
          </cell>
          <cell r="N64">
            <v>74.25</v>
          </cell>
          <cell r="O64">
            <v>72.45</v>
          </cell>
        </row>
        <row r="65">
          <cell r="A65">
            <v>58</v>
          </cell>
          <cell r="B65">
            <v>215.05</v>
          </cell>
          <cell r="C65">
            <v>194.96</v>
          </cell>
          <cell r="D65">
            <v>174.4</v>
          </cell>
          <cell r="E65">
            <v>153.37</v>
          </cell>
          <cell r="F65">
            <v>131.88</v>
          </cell>
          <cell r="G65">
            <v>109.91</v>
          </cell>
          <cell r="H65">
            <v>104.04</v>
          </cell>
          <cell r="I65">
            <v>98.08</v>
          </cell>
          <cell r="J65">
            <v>92.03</v>
          </cell>
          <cell r="K65">
            <v>85.89</v>
          </cell>
          <cell r="L65">
            <v>79.63</v>
          </cell>
          <cell r="M65">
            <v>78.02</v>
          </cell>
          <cell r="N65">
            <v>76.39</v>
          </cell>
        </row>
        <row r="66">
          <cell r="A66">
            <v>59</v>
          </cell>
          <cell r="B66">
            <v>216.03</v>
          </cell>
          <cell r="C66">
            <v>196.02</v>
          </cell>
          <cell r="D66">
            <v>175.55</v>
          </cell>
          <cell r="E66">
            <v>154.61000000000001</v>
          </cell>
          <cell r="F66">
            <v>133.21</v>
          </cell>
          <cell r="G66">
            <v>111.35</v>
          </cell>
          <cell r="H66">
            <v>105.59</v>
          </cell>
          <cell r="I66">
            <v>99.75</v>
          </cell>
          <cell r="J66">
            <v>93.81</v>
          </cell>
          <cell r="K66">
            <v>87.78</v>
          </cell>
          <cell r="L66">
            <v>81.63</v>
          </cell>
          <cell r="M66">
            <v>80.16</v>
          </cell>
        </row>
        <row r="67">
          <cell r="A67">
            <v>60</v>
          </cell>
          <cell r="B67">
            <v>217.08</v>
          </cell>
          <cell r="C67">
            <v>197.16</v>
          </cell>
          <cell r="D67">
            <v>176.79</v>
          </cell>
          <cell r="E67">
            <v>155.96</v>
          </cell>
          <cell r="F67">
            <v>134.66</v>
          </cell>
          <cell r="G67">
            <v>112.87</v>
          </cell>
          <cell r="H67">
            <v>107.23</v>
          </cell>
          <cell r="I67">
            <v>101.49</v>
          </cell>
          <cell r="J67">
            <v>95.67</v>
          </cell>
          <cell r="K67">
            <v>89.75</v>
          </cell>
          <cell r="L67">
            <v>83.75</v>
          </cell>
        </row>
        <row r="68">
          <cell r="A68">
            <v>61</v>
          </cell>
          <cell r="B68">
            <v>218.17</v>
          </cell>
          <cell r="C68">
            <v>198.36</v>
          </cell>
          <cell r="D68">
            <v>178.08</v>
          </cell>
          <cell r="E68">
            <v>157.35</v>
          </cell>
          <cell r="F68">
            <v>136.15</v>
          </cell>
          <cell r="G68">
            <v>114.48</v>
          </cell>
          <cell r="H68">
            <v>108.97</v>
          </cell>
          <cell r="I68">
            <v>103.37</v>
          </cell>
          <cell r="J68">
            <v>97.68</v>
          </cell>
          <cell r="K68">
            <v>91.9</v>
          </cell>
        </row>
        <row r="69">
          <cell r="A69">
            <v>62</v>
          </cell>
          <cell r="B69">
            <v>219.34</v>
          </cell>
          <cell r="C69">
            <v>199.63</v>
          </cell>
          <cell r="D69">
            <v>179.47</v>
          </cell>
          <cell r="E69">
            <v>158.85</v>
          </cell>
          <cell r="F69">
            <v>137.77000000000001</v>
          </cell>
          <cell r="G69">
            <v>116.19</v>
          </cell>
          <cell r="H69">
            <v>110.8</v>
          </cell>
          <cell r="I69">
            <v>105.32</v>
          </cell>
          <cell r="J69">
            <v>99.76</v>
          </cell>
        </row>
        <row r="70">
          <cell r="A70">
            <v>63</v>
          </cell>
          <cell r="B70">
            <v>220.57</v>
          </cell>
          <cell r="C70">
            <v>200.97</v>
          </cell>
          <cell r="D70">
            <v>180.91</v>
          </cell>
          <cell r="E70">
            <v>160.38999999999999</v>
          </cell>
          <cell r="F70">
            <v>139.41</v>
          </cell>
          <cell r="G70">
            <v>117.98</v>
          </cell>
          <cell r="H70">
            <v>112.73</v>
          </cell>
          <cell r="I70">
            <v>107.4</v>
          </cell>
        </row>
        <row r="71">
          <cell r="A71">
            <v>64</v>
          </cell>
          <cell r="B71">
            <v>221.86</v>
          </cell>
          <cell r="C71">
            <v>202.38</v>
          </cell>
          <cell r="D71">
            <v>182.44</v>
          </cell>
          <cell r="E71">
            <v>162.04</v>
          </cell>
          <cell r="F71">
            <v>141.19</v>
          </cell>
          <cell r="G71">
            <v>119.88</v>
          </cell>
          <cell r="H71">
            <v>114.78</v>
          </cell>
        </row>
        <row r="72">
          <cell r="A72">
            <v>65</v>
          </cell>
          <cell r="B72">
            <v>223.23</v>
          </cell>
          <cell r="C72">
            <v>203.87</v>
          </cell>
          <cell r="D72">
            <v>184.05</v>
          </cell>
          <cell r="E72">
            <v>163.78</v>
          </cell>
          <cell r="F72">
            <v>143.06</v>
          </cell>
          <cell r="G72">
            <v>121.87</v>
          </cell>
        </row>
      </sheetData>
      <sheetData sheetId="4"/>
      <sheetData sheetId="5" refreshError="1">
        <row r="4">
          <cell r="A4">
            <v>0</v>
          </cell>
          <cell r="B4">
            <v>191.96</v>
          </cell>
          <cell r="C4">
            <v>157.11000000000001</v>
          </cell>
          <cell r="D4">
            <v>132.96</v>
          </cell>
          <cell r="E4">
            <v>115.25</v>
          </cell>
          <cell r="F4">
            <v>101.71</v>
          </cell>
          <cell r="G4">
            <v>91.01</v>
          </cell>
          <cell r="H4">
            <v>83.71</v>
          </cell>
          <cell r="I4">
            <v>76.3</v>
          </cell>
          <cell r="J4">
            <v>68.78</v>
          </cell>
          <cell r="K4">
            <v>61.16</v>
          </cell>
          <cell r="L4">
            <v>53.39</v>
          </cell>
          <cell r="M4">
            <v>49.94</v>
          </cell>
          <cell r="N4">
            <v>46.45</v>
          </cell>
          <cell r="O4">
            <v>42.91</v>
          </cell>
          <cell r="P4">
            <v>39.31</v>
          </cell>
          <cell r="Q4">
            <v>35.64</v>
          </cell>
          <cell r="R4">
            <v>33.33</v>
          </cell>
          <cell r="S4">
            <v>30.99</v>
          </cell>
          <cell r="T4">
            <v>28.62</v>
          </cell>
          <cell r="U4">
            <v>26.21</v>
          </cell>
          <cell r="V4">
            <v>23.72</v>
          </cell>
        </row>
        <row r="5">
          <cell r="A5">
            <v>1</v>
          </cell>
          <cell r="B5">
            <v>192.35</v>
          </cell>
          <cell r="C5">
            <v>157.66</v>
          </cell>
          <cell r="D5">
            <v>133.58000000000001</v>
          </cell>
          <cell r="E5">
            <v>115.88</v>
          </cell>
          <cell r="F5">
            <v>102.32</v>
          </cell>
          <cell r="G5">
            <v>91.63</v>
          </cell>
          <cell r="H5">
            <v>84.37</v>
          </cell>
          <cell r="I5">
            <v>76.989999999999995</v>
          </cell>
          <cell r="J5">
            <v>69.510000000000005</v>
          </cell>
          <cell r="K5">
            <v>61.92</v>
          </cell>
          <cell r="L5">
            <v>54.21</v>
          </cell>
          <cell r="M5">
            <v>50.82</v>
          </cell>
          <cell r="N5">
            <v>47.37</v>
          </cell>
          <cell r="O5">
            <v>43.88</v>
          </cell>
          <cell r="P5">
            <v>40.33</v>
          </cell>
          <cell r="Q5">
            <v>36.69</v>
          </cell>
          <cell r="R5">
            <v>34.39</v>
          </cell>
          <cell r="S5">
            <v>32.049999999999997</v>
          </cell>
          <cell r="T5">
            <v>29.69</v>
          </cell>
          <cell r="U5">
            <v>27.29</v>
          </cell>
        </row>
        <row r="6">
          <cell r="A6">
            <v>2</v>
          </cell>
          <cell r="B6">
            <v>192.74</v>
          </cell>
          <cell r="C6">
            <v>158.22</v>
          </cell>
          <cell r="D6">
            <v>134.19</v>
          </cell>
          <cell r="E6">
            <v>116.5</v>
          </cell>
          <cell r="F6">
            <v>102.92</v>
          </cell>
          <cell r="G6">
            <v>92.18</v>
          </cell>
          <cell r="H6">
            <v>84.96</v>
          </cell>
          <cell r="I6">
            <v>77.63</v>
          </cell>
          <cell r="J6">
            <v>70.19</v>
          </cell>
          <cell r="K6">
            <v>62.65</v>
          </cell>
          <cell r="L6">
            <v>54.96</v>
          </cell>
          <cell r="M6">
            <v>51.6</v>
          </cell>
          <cell r="N6">
            <v>48.19</v>
          </cell>
          <cell r="O6">
            <v>44.73</v>
          </cell>
          <cell r="P6">
            <v>41.22</v>
          </cell>
          <cell r="Q6">
            <v>37.65</v>
          </cell>
          <cell r="R6">
            <v>35.369999999999997</v>
          </cell>
          <cell r="S6">
            <v>33.049999999999997</v>
          </cell>
          <cell r="T6">
            <v>30.7</v>
          </cell>
        </row>
        <row r="7">
          <cell r="A7">
            <v>3</v>
          </cell>
          <cell r="B7">
            <v>193.08</v>
          </cell>
          <cell r="C7">
            <v>158.69999999999999</v>
          </cell>
          <cell r="D7">
            <v>134.72</v>
          </cell>
          <cell r="E7">
            <v>117.03</v>
          </cell>
          <cell r="F7">
            <v>103.45</v>
          </cell>
          <cell r="G7">
            <v>92.69</v>
          </cell>
          <cell r="H7">
            <v>85.5</v>
          </cell>
          <cell r="I7">
            <v>78.209999999999994</v>
          </cell>
          <cell r="J7">
            <v>70.81</v>
          </cell>
          <cell r="K7">
            <v>63.29</v>
          </cell>
          <cell r="L7">
            <v>55.63</v>
          </cell>
          <cell r="M7">
            <v>52.31</v>
          </cell>
          <cell r="N7">
            <v>48.94</v>
          </cell>
          <cell r="O7">
            <v>45.51</v>
          </cell>
          <cell r="P7">
            <v>42.04</v>
          </cell>
          <cell r="Q7">
            <v>38.51</v>
          </cell>
          <cell r="R7">
            <v>36.229999999999997</v>
          </cell>
          <cell r="S7">
            <v>33.92</v>
          </cell>
        </row>
        <row r="8">
          <cell r="A8">
            <v>4</v>
          </cell>
          <cell r="B8">
            <v>193.38</v>
          </cell>
          <cell r="C8">
            <v>159.13</v>
          </cell>
          <cell r="D8">
            <v>135.19</v>
          </cell>
          <cell r="E8">
            <v>117.51</v>
          </cell>
          <cell r="F8">
            <v>103.92</v>
          </cell>
          <cell r="G8">
            <v>93.14</v>
          </cell>
          <cell r="H8">
            <v>85.98</v>
          </cell>
          <cell r="I8">
            <v>78.709999999999994</v>
          </cell>
          <cell r="J8">
            <v>71.33</v>
          </cell>
          <cell r="K8">
            <v>63.84</v>
          </cell>
          <cell r="L8">
            <v>56.24</v>
          </cell>
          <cell r="M8">
            <v>52.95</v>
          </cell>
          <cell r="N8">
            <v>49.62</v>
          </cell>
          <cell r="O8">
            <v>46.23</v>
          </cell>
          <cell r="P8">
            <v>42.8</v>
          </cell>
          <cell r="Q8">
            <v>39.28</v>
          </cell>
          <cell r="R8">
            <v>37.020000000000003</v>
          </cell>
        </row>
        <row r="9">
          <cell r="A9">
            <v>5</v>
          </cell>
          <cell r="B9">
            <v>193.65</v>
          </cell>
          <cell r="C9">
            <v>159.51</v>
          </cell>
          <cell r="D9">
            <v>135.61000000000001</v>
          </cell>
          <cell r="E9">
            <v>117.93</v>
          </cell>
          <cell r="F9">
            <v>104.34</v>
          </cell>
          <cell r="G9">
            <v>93.55</v>
          </cell>
          <cell r="H9">
            <v>86.42</v>
          </cell>
          <cell r="I9">
            <v>79.180000000000007</v>
          </cell>
          <cell r="J9">
            <v>71.84</v>
          </cell>
          <cell r="K9">
            <v>64.38</v>
          </cell>
          <cell r="L9">
            <v>56.78</v>
          </cell>
          <cell r="M9">
            <v>53.52</v>
          </cell>
          <cell r="N9">
            <v>50.21</v>
          </cell>
          <cell r="O9">
            <v>46.84</v>
          </cell>
          <cell r="P9">
            <v>43.43</v>
          </cell>
          <cell r="Q9">
            <v>39.96</v>
          </cell>
        </row>
        <row r="10">
          <cell r="A10">
            <v>6</v>
          </cell>
          <cell r="B10">
            <v>193.9</v>
          </cell>
          <cell r="C10">
            <v>159.86000000000001</v>
          </cell>
          <cell r="D10">
            <v>135.99</v>
          </cell>
          <cell r="E10">
            <v>118.32</v>
          </cell>
          <cell r="F10">
            <v>104.72</v>
          </cell>
          <cell r="G10">
            <v>93.9</v>
          </cell>
          <cell r="H10">
            <v>86.79</v>
          </cell>
          <cell r="I10">
            <v>79.58</v>
          </cell>
          <cell r="J10">
            <v>72.260000000000005</v>
          </cell>
          <cell r="K10">
            <v>64.83</v>
          </cell>
          <cell r="L10">
            <v>57.26</v>
          </cell>
          <cell r="M10">
            <v>54.02</v>
          </cell>
          <cell r="N10">
            <v>50.73</v>
          </cell>
          <cell r="O10">
            <v>47.39</v>
          </cell>
          <cell r="P10">
            <v>44.01</v>
          </cell>
        </row>
        <row r="11">
          <cell r="A11">
            <v>7</v>
          </cell>
          <cell r="B11">
            <v>194.11</v>
          </cell>
          <cell r="C11">
            <v>160.16</v>
          </cell>
          <cell r="D11">
            <v>136.31</v>
          </cell>
          <cell r="E11">
            <v>118.65</v>
          </cell>
          <cell r="F11">
            <v>105.04</v>
          </cell>
          <cell r="G11">
            <v>94.22</v>
          </cell>
          <cell r="H11">
            <v>87.13</v>
          </cell>
          <cell r="I11">
            <v>79.92</v>
          </cell>
          <cell r="J11">
            <v>72.61</v>
          </cell>
          <cell r="K11">
            <v>65.2</v>
          </cell>
          <cell r="L11">
            <v>57.67</v>
          </cell>
          <cell r="M11">
            <v>54.45</v>
          </cell>
          <cell r="N11">
            <v>51.19</v>
          </cell>
          <cell r="O11">
            <v>47.88</v>
          </cell>
        </row>
        <row r="12">
          <cell r="A12">
            <v>8</v>
          </cell>
          <cell r="B12">
            <v>194.29</v>
          </cell>
          <cell r="C12">
            <v>160.41</v>
          </cell>
          <cell r="D12">
            <v>136.59</v>
          </cell>
          <cell r="E12">
            <v>118.93</v>
          </cell>
          <cell r="F12">
            <v>105.31</v>
          </cell>
          <cell r="G12">
            <v>94.49</v>
          </cell>
          <cell r="H12">
            <v>87.42</v>
          </cell>
          <cell r="I12">
            <v>80.239999999999995</v>
          </cell>
          <cell r="J12">
            <v>72.95</v>
          </cell>
          <cell r="K12">
            <v>65.56</v>
          </cell>
          <cell r="L12">
            <v>58.03</v>
          </cell>
          <cell r="M12">
            <v>54.84</v>
          </cell>
          <cell r="N12">
            <v>51.6</v>
          </cell>
        </row>
        <row r="13">
          <cell r="A13">
            <v>9</v>
          </cell>
          <cell r="B13">
            <v>194.45</v>
          </cell>
          <cell r="C13">
            <v>160.63</v>
          </cell>
          <cell r="D13">
            <v>136.83000000000001</v>
          </cell>
          <cell r="E13">
            <v>119.18</v>
          </cell>
          <cell r="F13">
            <v>105.56</v>
          </cell>
          <cell r="G13">
            <v>94.72</v>
          </cell>
          <cell r="H13">
            <v>87.66</v>
          </cell>
          <cell r="I13">
            <v>80.489999999999995</v>
          </cell>
          <cell r="J13">
            <v>73.22</v>
          </cell>
          <cell r="K13">
            <v>65.83</v>
          </cell>
          <cell r="L13">
            <v>58.34</v>
          </cell>
          <cell r="M13">
            <v>55.16</v>
          </cell>
        </row>
        <row r="14">
          <cell r="A14">
            <v>10</v>
          </cell>
          <cell r="B14">
            <v>194.58</v>
          </cell>
          <cell r="C14">
            <v>160.81</v>
          </cell>
          <cell r="D14">
            <v>137.03</v>
          </cell>
          <cell r="E14">
            <v>119.38</v>
          </cell>
          <cell r="F14">
            <v>105.75</v>
          </cell>
          <cell r="G14">
            <v>94.92</v>
          </cell>
          <cell r="H14">
            <v>87.87</v>
          </cell>
          <cell r="I14">
            <v>80.709999999999994</v>
          </cell>
          <cell r="J14">
            <v>73.45</v>
          </cell>
          <cell r="K14">
            <v>66.08</v>
          </cell>
          <cell r="L14">
            <v>58.6</v>
          </cell>
        </row>
        <row r="15">
          <cell r="A15">
            <v>11</v>
          </cell>
          <cell r="B15">
            <v>194.7</v>
          </cell>
          <cell r="C15">
            <v>160.97</v>
          </cell>
          <cell r="D15">
            <v>137.21</v>
          </cell>
          <cell r="E15">
            <v>119.56</v>
          </cell>
          <cell r="F15">
            <v>105.93</v>
          </cell>
          <cell r="G15">
            <v>95.08</v>
          </cell>
          <cell r="H15">
            <v>88.04</v>
          </cell>
          <cell r="I15">
            <v>80.900000000000006</v>
          </cell>
          <cell r="J15">
            <v>73.64</v>
          </cell>
          <cell r="K15">
            <v>66.290000000000006</v>
          </cell>
        </row>
        <row r="16">
          <cell r="A16">
            <v>12</v>
          </cell>
          <cell r="B16">
            <v>194.79</v>
          </cell>
          <cell r="C16">
            <v>161.1</v>
          </cell>
          <cell r="D16">
            <v>137.34</v>
          </cell>
          <cell r="E16">
            <v>119.69</v>
          </cell>
          <cell r="F16">
            <v>106.06</v>
          </cell>
          <cell r="G16">
            <v>95.21</v>
          </cell>
          <cell r="H16">
            <v>88.18</v>
          </cell>
          <cell r="I16">
            <v>81.05</v>
          </cell>
          <cell r="J16">
            <v>73.81</v>
          </cell>
        </row>
        <row r="17">
          <cell r="A17">
            <v>13</v>
          </cell>
          <cell r="B17">
            <v>194.86</v>
          </cell>
          <cell r="C17">
            <v>161.19</v>
          </cell>
          <cell r="D17">
            <v>137.44</v>
          </cell>
          <cell r="E17">
            <v>119.79</v>
          </cell>
          <cell r="F17">
            <v>106.16</v>
          </cell>
          <cell r="G17">
            <v>95.32</v>
          </cell>
          <cell r="H17">
            <v>88.29</v>
          </cell>
          <cell r="I17">
            <v>81.16</v>
          </cell>
        </row>
        <row r="18">
          <cell r="A18">
            <v>14</v>
          </cell>
          <cell r="B18">
            <v>194.92</v>
          </cell>
          <cell r="C18">
            <v>161.27000000000001</v>
          </cell>
          <cell r="D18">
            <v>137.53</v>
          </cell>
          <cell r="E18">
            <v>119.88</v>
          </cell>
          <cell r="F18">
            <v>106.25</v>
          </cell>
          <cell r="G18">
            <v>95.39</v>
          </cell>
          <cell r="H18">
            <v>88.37</v>
          </cell>
        </row>
        <row r="19">
          <cell r="A19">
            <v>15</v>
          </cell>
          <cell r="B19">
            <v>194.95</v>
          </cell>
          <cell r="C19">
            <v>161.31</v>
          </cell>
          <cell r="D19">
            <v>137.57</v>
          </cell>
          <cell r="E19">
            <v>119.93</v>
          </cell>
          <cell r="F19">
            <v>106.29</v>
          </cell>
          <cell r="G19">
            <v>95.44</v>
          </cell>
        </row>
        <row r="20">
          <cell r="A20">
            <v>16</v>
          </cell>
          <cell r="B20">
            <v>194.98</v>
          </cell>
          <cell r="C20">
            <v>161.36000000000001</v>
          </cell>
          <cell r="D20">
            <v>137.63</v>
          </cell>
          <cell r="E20">
            <v>119.98</v>
          </cell>
          <cell r="F20">
            <v>106.35</v>
          </cell>
        </row>
        <row r="21">
          <cell r="A21">
            <v>17</v>
          </cell>
          <cell r="B21">
            <v>194.98</v>
          </cell>
          <cell r="C21">
            <v>161.36000000000001</v>
          </cell>
          <cell r="D21">
            <v>137.63</v>
          </cell>
          <cell r="E21">
            <v>119.98</v>
          </cell>
        </row>
        <row r="22">
          <cell r="A22">
            <v>18</v>
          </cell>
          <cell r="B22">
            <v>194.98</v>
          </cell>
          <cell r="C22">
            <v>161.36000000000001</v>
          </cell>
          <cell r="D22">
            <v>137.63</v>
          </cell>
        </row>
        <row r="23">
          <cell r="A23">
            <v>19</v>
          </cell>
          <cell r="B23">
            <v>194.98</v>
          </cell>
          <cell r="C23">
            <v>161.36000000000001</v>
          </cell>
        </row>
        <row r="24">
          <cell r="A24">
            <v>20</v>
          </cell>
          <cell r="B24">
            <v>194.98</v>
          </cell>
        </row>
      </sheetData>
      <sheetData sheetId="6" refreshError="1">
        <row r="9">
          <cell r="A9">
            <v>0</v>
          </cell>
          <cell r="B9">
            <v>103.87</v>
          </cell>
        </row>
        <row r="10">
          <cell r="A10">
            <v>1</v>
          </cell>
          <cell r="B10">
            <v>104.39</v>
          </cell>
        </row>
        <row r="11">
          <cell r="A11">
            <v>2</v>
          </cell>
          <cell r="B11">
            <v>104.86</v>
          </cell>
        </row>
        <row r="12">
          <cell r="A12">
            <v>3</v>
          </cell>
          <cell r="B12">
            <v>105.28</v>
          </cell>
        </row>
        <row r="13">
          <cell r="A13">
            <v>4</v>
          </cell>
          <cell r="B13">
            <v>105.66</v>
          </cell>
        </row>
        <row r="14">
          <cell r="A14">
            <v>5</v>
          </cell>
          <cell r="B14">
            <v>105.99</v>
          </cell>
        </row>
        <row r="15">
          <cell r="A15">
            <v>6</v>
          </cell>
          <cell r="B15">
            <v>106.28</v>
          </cell>
        </row>
        <row r="16">
          <cell r="A16">
            <v>7</v>
          </cell>
          <cell r="B16">
            <v>106.54</v>
          </cell>
        </row>
        <row r="17">
          <cell r="A17">
            <v>8</v>
          </cell>
          <cell r="B17">
            <v>106.75</v>
          </cell>
        </row>
        <row r="18">
          <cell r="A18">
            <v>9</v>
          </cell>
          <cell r="B18">
            <v>106.94</v>
          </cell>
        </row>
        <row r="19">
          <cell r="A19">
            <v>10</v>
          </cell>
          <cell r="B19">
            <v>107.09</v>
          </cell>
        </row>
        <row r="20">
          <cell r="A20">
            <v>11</v>
          </cell>
          <cell r="B20">
            <v>107.22</v>
          </cell>
        </row>
        <row r="21">
          <cell r="A21">
            <v>12</v>
          </cell>
          <cell r="B21">
            <v>107.32</v>
          </cell>
        </row>
        <row r="22">
          <cell r="A22">
            <v>13</v>
          </cell>
          <cell r="B22">
            <v>107.39</v>
          </cell>
        </row>
        <row r="23">
          <cell r="A23">
            <v>14</v>
          </cell>
          <cell r="B23">
            <v>107.45</v>
          </cell>
        </row>
        <row r="24">
          <cell r="A24">
            <v>15</v>
          </cell>
          <cell r="B24">
            <v>107.48</v>
          </cell>
        </row>
        <row r="25">
          <cell r="A25">
            <v>16</v>
          </cell>
          <cell r="B25">
            <v>107.5</v>
          </cell>
        </row>
        <row r="26">
          <cell r="A26">
            <v>17</v>
          </cell>
          <cell r="B26">
            <v>107.51</v>
          </cell>
        </row>
        <row r="27">
          <cell r="A27">
            <v>18</v>
          </cell>
          <cell r="B27">
            <v>107.51</v>
          </cell>
        </row>
        <row r="28">
          <cell r="A28">
            <v>19</v>
          </cell>
          <cell r="B28">
            <v>107.51</v>
          </cell>
        </row>
        <row r="29">
          <cell r="A29">
            <v>20</v>
          </cell>
          <cell r="B29">
            <v>107.51</v>
          </cell>
        </row>
        <row r="30">
          <cell r="A30">
            <v>21</v>
          </cell>
          <cell r="B30">
            <v>107.51</v>
          </cell>
        </row>
        <row r="31">
          <cell r="A31">
            <v>22</v>
          </cell>
          <cell r="B31">
            <v>107.51</v>
          </cell>
        </row>
        <row r="32">
          <cell r="A32">
            <v>23</v>
          </cell>
          <cell r="B32">
            <v>107.51</v>
          </cell>
        </row>
        <row r="33">
          <cell r="A33">
            <v>24</v>
          </cell>
          <cell r="B33">
            <v>107.51</v>
          </cell>
        </row>
        <row r="34">
          <cell r="A34">
            <v>25</v>
          </cell>
          <cell r="B34">
            <v>107.51</v>
          </cell>
        </row>
        <row r="35">
          <cell r="A35">
            <v>26</v>
          </cell>
          <cell r="B35">
            <v>107.51</v>
          </cell>
        </row>
        <row r="36">
          <cell r="A36">
            <v>27</v>
          </cell>
          <cell r="B36">
            <v>107.51</v>
          </cell>
        </row>
        <row r="37">
          <cell r="A37">
            <v>28</v>
          </cell>
          <cell r="B37">
            <v>107.51</v>
          </cell>
        </row>
        <row r="38">
          <cell r="A38">
            <v>29</v>
          </cell>
          <cell r="B38">
            <v>107.51</v>
          </cell>
        </row>
        <row r="39">
          <cell r="A39">
            <v>30</v>
          </cell>
          <cell r="B39">
            <v>107.51</v>
          </cell>
        </row>
        <row r="40">
          <cell r="A40">
            <v>31</v>
          </cell>
          <cell r="B40">
            <v>107.53</v>
          </cell>
        </row>
        <row r="41">
          <cell r="A41">
            <v>32</v>
          </cell>
          <cell r="B41">
            <v>107.63</v>
          </cell>
        </row>
        <row r="42">
          <cell r="A42">
            <v>33</v>
          </cell>
          <cell r="B42">
            <v>107.75</v>
          </cell>
        </row>
        <row r="43">
          <cell r="A43">
            <v>34</v>
          </cell>
          <cell r="B43">
            <v>107.9</v>
          </cell>
        </row>
        <row r="44">
          <cell r="A44">
            <v>35</v>
          </cell>
          <cell r="B44">
            <v>108.08</v>
          </cell>
        </row>
        <row r="45">
          <cell r="A45">
            <v>36</v>
          </cell>
          <cell r="B45">
            <v>108.3</v>
          </cell>
        </row>
        <row r="46">
          <cell r="A46">
            <v>37</v>
          </cell>
          <cell r="B46">
            <v>108.54</v>
          </cell>
        </row>
        <row r="47">
          <cell r="A47">
            <v>38</v>
          </cell>
          <cell r="B47">
            <v>108.83</v>
          </cell>
        </row>
        <row r="48">
          <cell r="A48">
            <v>39</v>
          </cell>
          <cell r="B48">
            <v>109.16</v>
          </cell>
        </row>
        <row r="49">
          <cell r="A49">
            <v>40</v>
          </cell>
          <cell r="B49">
            <v>109.53</v>
          </cell>
        </row>
        <row r="50">
          <cell r="A50">
            <v>41</v>
          </cell>
          <cell r="B50">
            <v>109.94</v>
          </cell>
        </row>
        <row r="51">
          <cell r="A51">
            <v>42</v>
          </cell>
          <cell r="B51">
            <v>110.41</v>
          </cell>
        </row>
        <row r="52">
          <cell r="A52">
            <v>43</v>
          </cell>
          <cell r="B52">
            <v>110.92</v>
          </cell>
        </row>
        <row r="53">
          <cell r="A53">
            <v>44</v>
          </cell>
          <cell r="B53">
            <v>111.49</v>
          </cell>
        </row>
        <row r="54">
          <cell r="A54">
            <v>45</v>
          </cell>
          <cell r="B54">
            <v>112.11</v>
          </cell>
        </row>
        <row r="55">
          <cell r="A55">
            <v>46</v>
          </cell>
          <cell r="B55">
            <v>112.79</v>
          </cell>
        </row>
        <row r="56">
          <cell r="A56">
            <v>47</v>
          </cell>
          <cell r="B56">
            <v>113.52</v>
          </cell>
        </row>
        <row r="57">
          <cell r="A57">
            <v>48</v>
          </cell>
          <cell r="B57">
            <v>114.33</v>
          </cell>
        </row>
        <row r="58">
          <cell r="A58">
            <v>49</v>
          </cell>
          <cell r="B58">
            <v>115.19</v>
          </cell>
        </row>
        <row r="59">
          <cell r="A59">
            <v>50</v>
          </cell>
          <cell r="B59">
            <v>116.13</v>
          </cell>
        </row>
        <row r="60">
          <cell r="A60">
            <v>51</v>
          </cell>
          <cell r="B60">
            <v>117.13</v>
          </cell>
        </row>
        <row r="61">
          <cell r="A61">
            <v>52</v>
          </cell>
          <cell r="B61">
            <v>118.21</v>
          </cell>
        </row>
        <row r="62">
          <cell r="A62">
            <v>53</v>
          </cell>
          <cell r="B62">
            <v>119.36</v>
          </cell>
        </row>
        <row r="63">
          <cell r="A63">
            <v>54</v>
          </cell>
          <cell r="B63">
            <v>120.59</v>
          </cell>
        </row>
        <row r="64">
          <cell r="A64">
            <v>55</v>
          </cell>
          <cell r="B64">
            <v>121.89</v>
          </cell>
        </row>
        <row r="65">
          <cell r="A65">
            <v>56</v>
          </cell>
          <cell r="B65">
            <v>123.28</v>
          </cell>
        </row>
        <row r="66">
          <cell r="A66">
            <v>57</v>
          </cell>
          <cell r="B66">
            <v>124.76</v>
          </cell>
        </row>
        <row r="67">
          <cell r="A67">
            <v>58</v>
          </cell>
          <cell r="B67">
            <v>126.32</v>
          </cell>
        </row>
        <row r="68">
          <cell r="A68">
            <v>59</v>
          </cell>
          <cell r="B68">
            <v>127.97</v>
          </cell>
        </row>
        <row r="69">
          <cell r="A69">
            <v>60</v>
          </cell>
          <cell r="B69">
            <v>129.71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 refreshError="1"/>
      <sheetData sheetId="13" refreshError="1"/>
      <sheetData sheetId="14"/>
      <sheetData sheetId="15" refreshError="1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"/>
      <sheetName val="Test Plan NB"/>
      <sheetName val="Test Plan"/>
      <sheetName val="TLN5"/>
      <sheetName val="TLN4"/>
      <sheetName val="TLN5ex"/>
      <sheetName val="TLN4ex"/>
      <sheetName val="LPFAC"/>
      <sheetName val="Sheet25"/>
    </sheetNames>
    <sheetDataSet>
      <sheetData sheetId="0" refreshError="1"/>
      <sheetData sheetId="1" refreshError="1"/>
      <sheetData sheetId="2" refreshError="1"/>
      <sheetData sheetId="3">
        <row r="5">
          <cell r="A5">
            <v>18</v>
          </cell>
          <cell r="B5">
            <v>10.73</v>
          </cell>
          <cell r="C5">
            <v>11.38</v>
          </cell>
          <cell r="D5">
            <v>12.07</v>
          </cell>
          <cell r="E5">
            <v>12.84</v>
          </cell>
          <cell r="F5">
            <v>13.65</v>
          </cell>
          <cell r="G5">
            <v>15.02</v>
          </cell>
          <cell r="H5">
            <v>16.54</v>
          </cell>
          <cell r="I5">
            <v>17.559999999999999</v>
          </cell>
          <cell r="J5">
            <v>18.649999999999999</v>
          </cell>
          <cell r="K5">
            <v>19.82</v>
          </cell>
          <cell r="L5">
            <v>21.06</v>
          </cell>
        </row>
        <row r="6">
          <cell r="A6">
            <v>19</v>
          </cell>
          <cell r="B6">
            <v>10.73</v>
          </cell>
          <cell r="C6">
            <v>11.38</v>
          </cell>
          <cell r="D6">
            <v>12.07</v>
          </cell>
          <cell r="E6">
            <v>12.84</v>
          </cell>
          <cell r="F6">
            <v>13.65</v>
          </cell>
          <cell r="G6">
            <v>15.02</v>
          </cell>
          <cell r="H6">
            <v>16.54</v>
          </cell>
          <cell r="I6">
            <v>17.559999999999999</v>
          </cell>
          <cell r="J6">
            <v>18.649999999999999</v>
          </cell>
          <cell r="K6">
            <v>19.82</v>
          </cell>
          <cell r="L6">
            <v>21.06</v>
          </cell>
        </row>
        <row r="7">
          <cell r="A7">
            <v>20</v>
          </cell>
          <cell r="B7">
            <v>10.73</v>
          </cell>
          <cell r="C7">
            <v>11.38</v>
          </cell>
          <cell r="D7">
            <v>12.07</v>
          </cell>
          <cell r="E7">
            <v>12.84</v>
          </cell>
          <cell r="F7">
            <v>13.65</v>
          </cell>
          <cell r="G7">
            <v>15.02</v>
          </cell>
          <cell r="H7">
            <v>16.54</v>
          </cell>
          <cell r="I7">
            <v>17.559999999999999</v>
          </cell>
          <cell r="J7">
            <v>18.649999999999999</v>
          </cell>
          <cell r="K7">
            <v>19.82</v>
          </cell>
          <cell r="L7">
            <v>21.06</v>
          </cell>
        </row>
        <row r="8">
          <cell r="A8">
            <v>21</v>
          </cell>
          <cell r="B8">
            <v>10.73</v>
          </cell>
          <cell r="C8">
            <v>11.38</v>
          </cell>
          <cell r="D8">
            <v>12.07</v>
          </cell>
          <cell r="E8">
            <v>12.84</v>
          </cell>
          <cell r="F8">
            <v>13.65</v>
          </cell>
          <cell r="G8">
            <v>15.02</v>
          </cell>
          <cell r="H8">
            <v>16.54</v>
          </cell>
          <cell r="I8">
            <v>17.559999999999999</v>
          </cell>
          <cell r="J8">
            <v>18.649999999999999</v>
          </cell>
          <cell r="K8">
            <v>19.82</v>
          </cell>
          <cell r="L8">
            <v>21.06</v>
          </cell>
        </row>
        <row r="9">
          <cell r="A9">
            <v>22</v>
          </cell>
          <cell r="B9">
            <v>10.73</v>
          </cell>
          <cell r="C9">
            <v>11.38</v>
          </cell>
          <cell r="D9">
            <v>12.07</v>
          </cell>
          <cell r="E9">
            <v>12.84</v>
          </cell>
          <cell r="F9">
            <v>13.65</v>
          </cell>
          <cell r="G9">
            <v>15.02</v>
          </cell>
          <cell r="H9">
            <v>16.54</v>
          </cell>
          <cell r="I9">
            <v>17.559999999999999</v>
          </cell>
          <cell r="J9">
            <v>18.649999999999999</v>
          </cell>
          <cell r="K9">
            <v>19.82</v>
          </cell>
          <cell r="L9">
            <v>21.06</v>
          </cell>
        </row>
        <row r="10">
          <cell r="A10">
            <v>23</v>
          </cell>
          <cell r="B10">
            <v>10.73</v>
          </cell>
          <cell r="C10">
            <v>11.38</v>
          </cell>
          <cell r="D10">
            <v>12.07</v>
          </cell>
          <cell r="E10">
            <v>12.84</v>
          </cell>
          <cell r="F10">
            <v>13.65</v>
          </cell>
          <cell r="G10">
            <v>15.02</v>
          </cell>
          <cell r="H10">
            <v>16.54</v>
          </cell>
          <cell r="I10">
            <v>17.559999999999999</v>
          </cell>
          <cell r="J10">
            <v>18.649999999999999</v>
          </cell>
          <cell r="K10">
            <v>19.82</v>
          </cell>
          <cell r="L10">
            <v>21.06</v>
          </cell>
        </row>
        <row r="11">
          <cell r="A11">
            <v>24</v>
          </cell>
          <cell r="B11">
            <v>10.73</v>
          </cell>
          <cell r="C11">
            <v>11.38</v>
          </cell>
          <cell r="D11">
            <v>12.07</v>
          </cell>
          <cell r="E11">
            <v>12.84</v>
          </cell>
          <cell r="F11">
            <v>13.65</v>
          </cell>
          <cell r="G11">
            <v>15.02</v>
          </cell>
          <cell r="H11">
            <v>16.54</v>
          </cell>
          <cell r="I11">
            <v>17.559999999999999</v>
          </cell>
          <cell r="J11">
            <v>18.649999999999999</v>
          </cell>
          <cell r="K11">
            <v>19.82</v>
          </cell>
          <cell r="L11">
            <v>21.06</v>
          </cell>
        </row>
        <row r="12">
          <cell r="A12">
            <v>25</v>
          </cell>
          <cell r="B12">
            <v>10.73</v>
          </cell>
          <cell r="C12">
            <v>11.38</v>
          </cell>
          <cell r="D12">
            <v>12.07</v>
          </cell>
          <cell r="E12">
            <v>12.84</v>
          </cell>
          <cell r="F12">
            <v>13.65</v>
          </cell>
          <cell r="G12">
            <v>15.02</v>
          </cell>
          <cell r="H12">
            <v>16.54</v>
          </cell>
          <cell r="I12">
            <v>17.559999999999999</v>
          </cell>
          <cell r="J12">
            <v>18.649999999999999</v>
          </cell>
          <cell r="K12">
            <v>19.82</v>
          </cell>
          <cell r="L12">
            <v>21.06</v>
          </cell>
        </row>
        <row r="13">
          <cell r="A13">
            <v>26</v>
          </cell>
          <cell r="B13">
            <v>10.79</v>
          </cell>
          <cell r="C13">
            <v>11.47</v>
          </cell>
          <cell r="D13">
            <v>12.2</v>
          </cell>
          <cell r="E13">
            <v>13</v>
          </cell>
          <cell r="F13">
            <v>13.86</v>
          </cell>
          <cell r="G13">
            <v>15.29</v>
          </cell>
          <cell r="H13">
            <v>16.87</v>
          </cell>
          <cell r="I13">
            <v>17.95</v>
          </cell>
          <cell r="J13">
            <v>19.100000000000001</v>
          </cell>
          <cell r="K13">
            <v>20.34</v>
          </cell>
          <cell r="L13">
            <v>21.66</v>
          </cell>
        </row>
        <row r="14">
          <cell r="A14">
            <v>27</v>
          </cell>
          <cell r="B14">
            <v>10.85</v>
          </cell>
          <cell r="C14">
            <v>11.56</v>
          </cell>
          <cell r="D14">
            <v>12.32</v>
          </cell>
          <cell r="E14">
            <v>13.17</v>
          </cell>
          <cell r="F14">
            <v>14.07</v>
          </cell>
          <cell r="G14">
            <v>15.56</v>
          </cell>
          <cell r="H14">
            <v>17.2</v>
          </cell>
          <cell r="I14">
            <v>18.350000000000001</v>
          </cell>
          <cell r="J14">
            <v>19.57</v>
          </cell>
          <cell r="K14">
            <v>20.88</v>
          </cell>
          <cell r="L14">
            <v>22.28</v>
          </cell>
        </row>
        <row r="15">
          <cell r="A15">
            <v>28</v>
          </cell>
          <cell r="B15">
            <v>10.91</v>
          </cell>
          <cell r="C15">
            <v>11.65</v>
          </cell>
          <cell r="D15">
            <v>12.44</v>
          </cell>
          <cell r="E15">
            <v>13.34</v>
          </cell>
          <cell r="F15">
            <v>14.29</v>
          </cell>
          <cell r="G15">
            <v>15.84</v>
          </cell>
          <cell r="H15">
            <v>17.55</v>
          </cell>
          <cell r="I15">
            <v>18.75</v>
          </cell>
          <cell r="J15">
            <v>20.04</v>
          </cell>
          <cell r="K15">
            <v>21.43</v>
          </cell>
          <cell r="L15">
            <v>22.91</v>
          </cell>
        </row>
        <row r="16">
          <cell r="A16">
            <v>29</v>
          </cell>
          <cell r="B16">
            <v>10.97</v>
          </cell>
          <cell r="C16">
            <v>11.74</v>
          </cell>
          <cell r="D16">
            <v>12.57</v>
          </cell>
          <cell r="E16">
            <v>13.51</v>
          </cell>
          <cell r="F16">
            <v>14.52</v>
          </cell>
          <cell r="G16">
            <v>16.12</v>
          </cell>
          <cell r="H16">
            <v>17.899999999999999</v>
          </cell>
          <cell r="I16">
            <v>19.170000000000002</v>
          </cell>
          <cell r="J16">
            <v>20.53</v>
          </cell>
          <cell r="K16">
            <v>21.99</v>
          </cell>
          <cell r="L16">
            <v>23.56</v>
          </cell>
        </row>
        <row r="17">
          <cell r="A17">
            <v>30</v>
          </cell>
          <cell r="B17">
            <v>11.04</v>
          </cell>
          <cell r="C17">
            <v>11.83</v>
          </cell>
          <cell r="D17">
            <v>12.69</v>
          </cell>
          <cell r="E17">
            <v>13.68</v>
          </cell>
          <cell r="F17">
            <v>14.74</v>
          </cell>
          <cell r="G17">
            <v>16.399999999999999</v>
          </cell>
          <cell r="H17">
            <v>18.25</v>
          </cell>
          <cell r="I17">
            <v>19.59</v>
          </cell>
          <cell r="J17">
            <v>21.03</v>
          </cell>
          <cell r="K17">
            <v>22.58</v>
          </cell>
          <cell r="L17">
            <v>24.23</v>
          </cell>
        </row>
        <row r="18">
          <cell r="A18">
            <v>31</v>
          </cell>
          <cell r="B18">
            <v>11.35</v>
          </cell>
          <cell r="C18">
            <v>12.24</v>
          </cell>
          <cell r="D18">
            <v>13.19</v>
          </cell>
          <cell r="E18">
            <v>14.26</v>
          </cell>
          <cell r="F18">
            <v>15.42</v>
          </cell>
          <cell r="G18">
            <v>17.170000000000002</v>
          </cell>
          <cell r="H18">
            <v>19.12</v>
          </cell>
          <cell r="I18">
            <v>20.57</v>
          </cell>
          <cell r="J18">
            <v>22.13</v>
          </cell>
          <cell r="K18">
            <v>23.79</v>
          </cell>
          <cell r="L18">
            <v>25.57</v>
          </cell>
        </row>
        <row r="19">
          <cell r="A19">
            <v>32</v>
          </cell>
          <cell r="B19">
            <v>11.68</v>
          </cell>
          <cell r="C19">
            <v>12.65</v>
          </cell>
          <cell r="D19">
            <v>13.7</v>
          </cell>
          <cell r="E19">
            <v>14.87</v>
          </cell>
          <cell r="F19">
            <v>16.14</v>
          </cell>
          <cell r="G19">
            <v>17.98</v>
          </cell>
          <cell r="H19">
            <v>20.03</v>
          </cell>
          <cell r="I19">
            <v>21.6</v>
          </cell>
          <cell r="J19">
            <v>23.29</v>
          </cell>
          <cell r="K19">
            <v>25.07</v>
          </cell>
          <cell r="L19">
            <v>26.97</v>
          </cell>
        </row>
        <row r="20">
          <cell r="A20">
            <v>33</v>
          </cell>
          <cell r="B20">
            <v>12.02</v>
          </cell>
          <cell r="C20">
            <v>13.08</v>
          </cell>
          <cell r="D20">
            <v>14.23</v>
          </cell>
          <cell r="E20">
            <v>15.5</v>
          </cell>
          <cell r="F20">
            <v>16.88</v>
          </cell>
          <cell r="G20">
            <v>18.82</v>
          </cell>
          <cell r="H20">
            <v>20.98</v>
          </cell>
          <cell r="I20">
            <v>22.68</v>
          </cell>
          <cell r="J20">
            <v>24.52</v>
          </cell>
          <cell r="K20">
            <v>26.41</v>
          </cell>
          <cell r="L20">
            <v>28.46</v>
          </cell>
        </row>
        <row r="21">
          <cell r="A21">
            <v>34</v>
          </cell>
          <cell r="B21">
            <v>12.36</v>
          </cell>
          <cell r="C21">
            <v>13.52</v>
          </cell>
          <cell r="D21">
            <v>14.78</v>
          </cell>
          <cell r="E21">
            <v>16.16</v>
          </cell>
          <cell r="F21">
            <v>17.66</v>
          </cell>
          <cell r="G21">
            <v>19.7</v>
          </cell>
          <cell r="H21">
            <v>21.98</v>
          </cell>
          <cell r="I21">
            <v>23.81</v>
          </cell>
          <cell r="J21">
            <v>25.8</v>
          </cell>
          <cell r="K21">
            <v>27.83</v>
          </cell>
          <cell r="L21">
            <v>30.02</v>
          </cell>
        </row>
        <row r="22">
          <cell r="A22">
            <v>35</v>
          </cell>
          <cell r="B22">
            <v>12.72</v>
          </cell>
          <cell r="C22">
            <v>13.98</v>
          </cell>
          <cell r="D22">
            <v>15.36</v>
          </cell>
          <cell r="E22">
            <v>16.850000000000001</v>
          </cell>
          <cell r="F22">
            <v>18.48</v>
          </cell>
          <cell r="G22">
            <v>20.63</v>
          </cell>
          <cell r="H22">
            <v>23.03</v>
          </cell>
          <cell r="I22">
            <v>25</v>
          </cell>
          <cell r="J22">
            <v>27.15</v>
          </cell>
          <cell r="K22">
            <v>29.33</v>
          </cell>
          <cell r="L22">
            <v>31.67</v>
          </cell>
        </row>
        <row r="23">
          <cell r="A23">
            <v>36</v>
          </cell>
          <cell r="B23">
            <v>13.33</v>
          </cell>
          <cell r="C23">
            <v>14.71</v>
          </cell>
          <cell r="D23">
            <v>16.239999999999998</v>
          </cell>
          <cell r="E23">
            <v>17.87</v>
          </cell>
          <cell r="F23">
            <v>19.649999999999999</v>
          </cell>
          <cell r="G23">
            <v>21.96</v>
          </cell>
          <cell r="H23">
            <v>24.55</v>
          </cell>
          <cell r="I23">
            <v>26.67</v>
          </cell>
          <cell r="J23">
            <v>28.97</v>
          </cell>
          <cell r="K23">
            <v>31.35</v>
          </cell>
          <cell r="L23">
            <v>33.93</v>
          </cell>
        </row>
        <row r="24">
          <cell r="A24">
            <v>37</v>
          </cell>
          <cell r="B24">
            <v>13.96</v>
          </cell>
          <cell r="C24">
            <v>15.49</v>
          </cell>
          <cell r="D24">
            <v>17.170000000000002</v>
          </cell>
          <cell r="E24">
            <v>18.95</v>
          </cell>
          <cell r="F24">
            <v>20.91</v>
          </cell>
          <cell r="G24">
            <v>23.39</v>
          </cell>
          <cell r="H24">
            <v>26.17</v>
          </cell>
          <cell r="I24">
            <v>28.44</v>
          </cell>
          <cell r="J24">
            <v>30.91</v>
          </cell>
          <cell r="K24">
            <v>33.520000000000003</v>
          </cell>
          <cell r="L24">
            <v>36.35</v>
          </cell>
        </row>
        <row r="25">
          <cell r="A25">
            <v>38</v>
          </cell>
          <cell r="B25">
            <v>14.63</v>
          </cell>
          <cell r="C25">
            <v>16.3</v>
          </cell>
          <cell r="D25">
            <v>18.16</v>
          </cell>
          <cell r="E25">
            <v>20.09</v>
          </cell>
          <cell r="F25">
            <v>22.24</v>
          </cell>
          <cell r="G25">
            <v>24.91</v>
          </cell>
          <cell r="H25">
            <v>27.9</v>
          </cell>
          <cell r="I25">
            <v>30.33</v>
          </cell>
          <cell r="J25">
            <v>32.979999999999997</v>
          </cell>
          <cell r="K25">
            <v>35.840000000000003</v>
          </cell>
          <cell r="L25">
            <v>38.950000000000003</v>
          </cell>
        </row>
        <row r="26">
          <cell r="A26">
            <v>39</v>
          </cell>
          <cell r="B26">
            <v>15.33</v>
          </cell>
          <cell r="C26">
            <v>17.16</v>
          </cell>
          <cell r="D26">
            <v>19.2</v>
          </cell>
          <cell r="E26">
            <v>21.31</v>
          </cell>
          <cell r="F26">
            <v>23.65</v>
          </cell>
          <cell r="G26">
            <v>26.52</v>
          </cell>
          <cell r="H26">
            <v>29.74</v>
          </cell>
          <cell r="I26">
            <v>32.35</v>
          </cell>
          <cell r="J26">
            <v>35.19</v>
          </cell>
          <cell r="K26">
            <v>38.32</v>
          </cell>
          <cell r="L26">
            <v>41.73</v>
          </cell>
        </row>
        <row r="27">
          <cell r="A27">
            <v>40</v>
          </cell>
          <cell r="B27">
            <v>16.059999999999999</v>
          </cell>
          <cell r="C27">
            <v>18.059999999999999</v>
          </cell>
          <cell r="D27">
            <v>20.3</v>
          </cell>
          <cell r="E27">
            <v>22.6</v>
          </cell>
          <cell r="F27">
            <v>25.16</v>
          </cell>
          <cell r="G27">
            <v>28.24</v>
          </cell>
          <cell r="H27">
            <v>31.7</v>
          </cell>
          <cell r="I27">
            <v>34.5</v>
          </cell>
          <cell r="J27">
            <v>37.54</v>
          </cell>
          <cell r="K27">
            <v>40.97</v>
          </cell>
          <cell r="L27">
            <v>44.7</v>
          </cell>
        </row>
        <row r="28">
          <cell r="A28">
            <v>41</v>
          </cell>
          <cell r="B28">
            <v>16.96</v>
          </cell>
          <cell r="C28">
            <v>19.16</v>
          </cell>
          <cell r="D28">
            <v>21.64</v>
          </cell>
          <cell r="E28">
            <v>24.14</v>
          </cell>
          <cell r="F28">
            <v>26.93</v>
          </cell>
          <cell r="G28">
            <v>30.25</v>
          </cell>
          <cell r="H28">
            <v>33.99</v>
          </cell>
          <cell r="I28">
            <v>37.01</v>
          </cell>
          <cell r="J28">
            <v>40.299999999999997</v>
          </cell>
          <cell r="K28">
            <v>43.99</v>
          </cell>
          <cell r="L28">
            <v>48.01</v>
          </cell>
        </row>
        <row r="29">
          <cell r="A29">
            <v>42</v>
          </cell>
          <cell r="B29">
            <v>17.899999999999999</v>
          </cell>
          <cell r="C29">
            <v>20.32</v>
          </cell>
          <cell r="D29">
            <v>23.07</v>
          </cell>
          <cell r="E29">
            <v>25.78</v>
          </cell>
          <cell r="F29">
            <v>28.82</v>
          </cell>
          <cell r="G29">
            <v>32.409999999999997</v>
          </cell>
          <cell r="H29">
            <v>36.450000000000003</v>
          </cell>
          <cell r="I29">
            <v>39.71</v>
          </cell>
          <cell r="J29">
            <v>43.26</v>
          </cell>
          <cell r="K29">
            <v>47.23</v>
          </cell>
          <cell r="L29">
            <v>51.56</v>
          </cell>
        </row>
        <row r="30">
          <cell r="A30">
            <v>43</v>
          </cell>
          <cell r="B30">
            <v>18.899999999999999</v>
          </cell>
          <cell r="C30">
            <v>21.56</v>
          </cell>
          <cell r="D30">
            <v>24.59</v>
          </cell>
          <cell r="E30">
            <v>27.54</v>
          </cell>
          <cell r="F30">
            <v>30.84</v>
          </cell>
          <cell r="G30">
            <v>34.72</v>
          </cell>
          <cell r="H30">
            <v>39.08</v>
          </cell>
          <cell r="I30">
            <v>42.6</v>
          </cell>
          <cell r="J30">
            <v>46.44</v>
          </cell>
          <cell r="K30">
            <v>50.71</v>
          </cell>
          <cell r="L30">
            <v>55.37</v>
          </cell>
        </row>
        <row r="31">
          <cell r="A31">
            <v>44</v>
          </cell>
          <cell r="B31">
            <v>19.95</v>
          </cell>
          <cell r="C31">
            <v>22.87</v>
          </cell>
          <cell r="D31">
            <v>26.21</v>
          </cell>
          <cell r="E31">
            <v>29.41</v>
          </cell>
          <cell r="F31">
            <v>33.01</v>
          </cell>
          <cell r="G31">
            <v>37.19</v>
          </cell>
          <cell r="H31">
            <v>41.9</v>
          </cell>
          <cell r="I31">
            <v>45.71</v>
          </cell>
          <cell r="J31">
            <v>49.86</v>
          </cell>
          <cell r="K31">
            <v>54.45</v>
          </cell>
          <cell r="L31">
            <v>59.46</v>
          </cell>
        </row>
        <row r="32">
          <cell r="A32">
            <v>45</v>
          </cell>
          <cell r="B32">
            <v>21.06</v>
          </cell>
          <cell r="C32">
            <v>24.26</v>
          </cell>
          <cell r="D32">
            <v>27.94</v>
          </cell>
          <cell r="E32">
            <v>31.42</v>
          </cell>
          <cell r="F32">
            <v>35.32</v>
          </cell>
          <cell r="G32">
            <v>39.840000000000003</v>
          </cell>
          <cell r="H32">
            <v>44.93</v>
          </cell>
          <cell r="I32">
            <v>49.04</v>
          </cell>
          <cell r="J32">
            <v>53.52</v>
          </cell>
          <cell r="K32">
            <v>58.46</v>
          </cell>
          <cell r="L32">
            <v>63.85</v>
          </cell>
        </row>
        <row r="33">
          <cell r="A33">
            <v>46</v>
          </cell>
          <cell r="B33">
            <v>22.48</v>
          </cell>
          <cell r="C33">
            <v>25.98</v>
          </cell>
          <cell r="D33">
            <v>30.02</v>
          </cell>
          <cell r="E33">
            <v>33.82</v>
          </cell>
          <cell r="F33">
            <v>38.1</v>
          </cell>
          <cell r="G33">
            <v>42.96</v>
          </cell>
          <cell r="H33">
            <v>48.44</v>
          </cell>
          <cell r="I33">
            <v>52.91</v>
          </cell>
          <cell r="J33">
            <v>57.78</v>
          </cell>
          <cell r="K33">
            <v>63.09</v>
          </cell>
          <cell r="L33">
            <v>68.89</v>
          </cell>
        </row>
        <row r="34">
          <cell r="A34">
            <v>47</v>
          </cell>
          <cell r="B34">
            <v>24</v>
          </cell>
          <cell r="C34">
            <v>27.82</v>
          </cell>
          <cell r="D34">
            <v>32.25</v>
          </cell>
          <cell r="E34">
            <v>36.4</v>
          </cell>
          <cell r="F34">
            <v>41.08</v>
          </cell>
          <cell r="G34">
            <v>46.32</v>
          </cell>
          <cell r="H34">
            <v>52.24</v>
          </cell>
          <cell r="I34">
            <v>57.08</v>
          </cell>
          <cell r="J34">
            <v>62.38</v>
          </cell>
          <cell r="K34">
            <v>68.09</v>
          </cell>
          <cell r="L34">
            <v>74.319999999999993</v>
          </cell>
        </row>
        <row r="35">
          <cell r="A35">
            <v>48</v>
          </cell>
          <cell r="B35">
            <v>25.62</v>
          </cell>
          <cell r="C35">
            <v>29.79</v>
          </cell>
          <cell r="D35">
            <v>34.64</v>
          </cell>
          <cell r="E35">
            <v>39.18</v>
          </cell>
          <cell r="F35">
            <v>44.31</v>
          </cell>
          <cell r="G35">
            <v>49.95</v>
          </cell>
          <cell r="H35">
            <v>56.32</v>
          </cell>
          <cell r="I35">
            <v>61.59</v>
          </cell>
          <cell r="J35">
            <v>67.34</v>
          </cell>
          <cell r="K35">
            <v>73.48</v>
          </cell>
          <cell r="L35">
            <v>80.17</v>
          </cell>
        </row>
        <row r="36">
          <cell r="A36">
            <v>49</v>
          </cell>
          <cell r="B36">
            <v>27.36</v>
          </cell>
          <cell r="C36">
            <v>31.91</v>
          </cell>
          <cell r="D36">
            <v>37.22</v>
          </cell>
          <cell r="E36">
            <v>42.17</v>
          </cell>
          <cell r="F36">
            <v>47.78</v>
          </cell>
          <cell r="G36">
            <v>53.87</v>
          </cell>
          <cell r="H36">
            <v>60.73</v>
          </cell>
          <cell r="I36">
            <v>66.45</v>
          </cell>
          <cell r="J36">
            <v>72.7</v>
          </cell>
          <cell r="K36">
            <v>79.3</v>
          </cell>
          <cell r="L36">
            <v>86.49</v>
          </cell>
        </row>
        <row r="37">
          <cell r="A37">
            <v>50</v>
          </cell>
          <cell r="B37">
            <v>29.2</v>
          </cell>
          <cell r="C37">
            <v>34.17</v>
          </cell>
          <cell r="D37">
            <v>39.99</v>
          </cell>
          <cell r="E37">
            <v>45.39</v>
          </cell>
          <cell r="F37">
            <v>51.53</v>
          </cell>
          <cell r="G37">
            <v>58.09</v>
          </cell>
          <cell r="H37">
            <v>65.48</v>
          </cell>
          <cell r="I37">
            <v>71.69</v>
          </cell>
          <cell r="J37">
            <v>78.48</v>
          </cell>
          <cell r="K37">
            <v>85.58</v>
          </cell>
          <cell r="L37">
            <v>93.31</v>
          </cell>
        </row>
        <row r="38">
          <cell r="A38">
            <v>51</v>
          </cell>
          <cell r="B38">
            <v>31.49</v>
          </cell>
          <cell r="C38">
            <v>36.93</v>
          </cell>
          <cell r="D38">
            <v>43.32</v>
          </cell>
          <cell r="E38">
            <v>49.19</v>
          </cell>
          <cell r="F38">
            <v>55.86</v>
          </cell>
          <cell r="G38">
            <v>62.97</v>
          </cell>
          <cell r="H38">
            <v>70.98</v>
          </cell>
          <cell r="I38">
            <v>77.819999999999993</v>
          </cell>
          <cell r="J38">
            <v>85.31</v>
          </cell>
          <cell r="K38">
            <v>92.72</v>
          </cell>
          <cell r="L38">
            <v>0</v>
          </cell>
        </row>
        <row r="39">
          <cell r="A39">
            <v>52</v>
          </cell>
          <cell r="B39">
            <v>33.950000000000003</v>
          </cell>
          <cell r="C39">
            <v>39.909999999999997</v>
          </cell>
          <cell r="D39">
            <v>46.92</v>
          </cell>
          <cell r="E39">
            <v>53.31</v>
          </cell>
          <cell r="F39">
            <v>60.56</v>
          </cell>
          <cell r="G39">
            <v>68.260000000000005</v>
          </cell>
          <cell r="H39">
            <v>76.95</v>
          </cell>
          <cell r="I39">
            <v>84.47</v>
          </cell>
          <cell r="J39">
            <v>92.72</v>
          </cell>
          <cell r="K39">
            <v>0</v>
          </cell>
          <cell r="L39">
            <v>0</v>
          </cell>
        </row>
        <row r="40">
          <cell r="A40">
            <v>53</v>
          </cell>
          <cell r="B40">
            <v>36.6</v>
          </cell>
          <cell r="C40">
            <v>43.13</v>
          </cell>
          <cell r="D40">
            <v>50.83</v>
          </cell>
          <cell r="E40">
            <v>57.77</v>
          </cell>
          <cell r="F40">
            <v>65.650000000000006</v>
          </cell>
          <cell r="G40">
            <v>74</v>
          </cell>
          <cell r="H40">
            <v>83.41</v>
          </cell>
          <cell r="I40">
            <v>91.69</v>
          </cell>
          <cell r="J40">
            <v>0</v>
          </cell>
          <cell r="K40">
            <v>0</v>
          </cell>
          <cell r="L40">
            <v>0</v>
          </cell>
        </row>
        <row r="41">
          <cell r="A41">
            <v>54</v>
          </cell>
          <cell r="B41">
            <v>39.46</v>
          </cell>
          <cell r="C41">
            <v>46.61</v>
          </cell>
          <cell r="D41">
            <v>55.06</v>
          </cell>
          <cell r="E41">
            <v>62.6</v>
          </cell>
          <cell r="F41">
            <v>71.180000000000007</v>
          </cell>
          <cell r="G41">
            <v>80.22</v>
          </cell>
          <cell r="H41">
            <v>90.42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</row>
        <row r="42">
          <cell r="A42">
            <v>55</v>
          </cell>
          <cell r="B42">
            <v>42.54</v>
          </cell>
          <cell r="C42">
            <v>50.37</v>
          </cell>
          <cell r="D42">
            <v>59.64</v>
          </cell>
          <cell r="E42">
            <v>67.84</v>
          </cell>
          <cell r="F42">
            <v>77.16</v>
          </cell>
          <cell r="G42">
            <v>86.97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A43">
            <v>56</v>
          </cell>
          <cell r="B43">
            <v>46.04</v>
          </cell>
          <cell r="C43">
            <v>54.44</v>
          </cell>
          <cell r="D43">
            <v>64.69</v>
          </cell>
          <cell r="E43">
            <v>73.52</v>
          </cell>
          <cell r="F43">
            <v>84.24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</row>
        <row r="44">
          <cell r="A44">
            <v>57</v>
          </cell>
          <cell r="B44">
            <v>49.83</v>
          </cell>
          <cell r="C44">
            <v>58.83</v>
          </cell>
          <cell r="D44">
            <v>70.16</v>
          </cell>
          <cell r="E44">
            <v>79.67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</row>
        <row r="45">
          <cell r="A45">
            <v>58</v>
          </cell>
          <cell r="B45">
            <v>53.94</v>
          </cell>
          <cell r="C45">
            <v>63.58</v>
          </cell>
          <cell r="D45">
            <v>76.099999999999994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</row>
        <row r="46">
          <cell r="A46">
            <v>59</v>
          </cell>
          <cell r="B46">
            <v>58.38</v>
          </cell>
          <cell r="C46">
            <v>68.709999999999994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</row>
        <row r="47">
          <cell r="A47">
            <v>60</v>
          </cell>
          <cell r="B47">
            <v>63.18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</row>
      </sheetData>
      <sheetData sheetId="4">
        <row r="5">
          <cell r="A5">
            <v>18</v>
          </cell>
          <cell r="B5">
            <v>4.3</v>
          </cell>
          <cell r="C5">
            <v>4.57</v>
          </cell>
          <cell r="D5">
            <v>4.8600000000000003</v>
          </cell>
          <cell r="E5">
            <v>5.35</v>
          </cell>
          <cell r="F5">
            <v>5.89</v>
          </cell>
          <cell r="G5">
            <v>6.25</v>
          </cell>
          <cell r="H5">
            <v>6.64</v>
          </cell>
          <cell r="I5">
            <v>7.06</v>
          </cell>
          <cell r="J5">
            <v>7.5</v>
          </cell>
        </row>
        <row r="6">
          <cell r="A6">
            <v>19</v>
          </cell>
          <cell r="B6">
            <v>4.3</v>
          </cell>
          <cell r="C6">
            <v>4.57</v>
          </cell>
          <cell r="D6">
            <v>4.8600000000000003</v>
          </cell>
          <cell r="E6">
            <v>5.35</v>
          </cell>
          <cell r="F6">
            <v>5.89</v>
          </cell>
          <cell r="G6">
            <v>6.25</v>
          </cell>
          <cell r="H6">
            <v>6.64</v>
          </cell>
          <cell r="I6">
            <v>7.06</v>
          </cell>
          <cell r="J6">
            <v>7.5</v>
          </cell>
        </row>
        <row r="7">
          <cell r="A7">
            <v>20</v>
          </cell>
          <cell r="B7">
            <v>4.3</v>
          </cell>
          <cell r="C7">
            <v>4.57</v>
          </cell>
          <cell r="D7">
            <v>4.8600000000000003</v>
          </cell>
          <cell r="E7">
            <v>5.35</v>
          </cell>
          <cell r="F7">
            <v>5.89</v>
          </cell>
          <cell r="G7">
            <v>6.25</v>
          </cell>
          <cell r="H7">
            <v>6.64</v>
          </cell>
          <cell r="I7">
            <v>7.06</v>
          </cell>
          <cell r="J7">
            <v>7.5</v>
          </cell>
        </row>
        <row r="8">
          <cell r="A8">
            <v>21</v>
          </cell>
          <cell r="B8">
            <v>4.3</v>
          </cell>
          <cell r="C8">
            <v>4.57</v>
          </cell>
          <cell r="D8">
            <v>4.8600000000000003</v>
          </cell>
          <cell r="E8">
            <v>5.35</v>
          </cell>
          <cell r="F8">
            <v>5.89</v>
          </cell>
          <cell r="G8">
            <v>6.25</v>
          </cell>
          <cell r="H8">
            <v>6.64</v>
          </cell>
          <cell r="I8">
            <v>7.06</v>
          </cell>
          <cell r="J8">
            <v>7.5</v>
          </cell>
        </row>
        <row r="9">
          <cell r="A9">
            <v>22</v>
          </cell>
          <cell r="B9">
            <v>4.3</v>
          </cell>
          <cell r="C9">
            <v>4.57</v>
          </cell>
          <cell r="D9">
            <v>4.8600000000000003</v>
          </cell>
          <cell r="E9">
            <v>5.35</v>
          </cell>
          <cell r="F9">
            <v>5.89</v>
          </cell>
          <cell r="G9">
            <v>6.25</v>
          </cell>
          <cell r="H9">
            <v>6.64</v>
          </cell>
          <cell r="I9">
            <v>7.06</v>
          </cell>
          <cell r="J9">
            <v>7.5</v>
          </cell>
        </row>
        <row r="10">
          <cell r="A10">
            <v>23</v>
          </cell>
          <cell r="B10">
            <v>4.3</v>
          </cell>
          <cell r="C10">
            <v>4.57</v>
          </cell>
          <cell r="D10">
            <v>4.8600000000000003</v>
          </cell>
          <cell r="E10">
            <v>5.35</v>
          </cell>
          <cell r="F10">
            <v>5.89</v>
          </cell>
          <cell r="G10">
            <v>6.25</v>
          </cell>
          <cell r="H10">
            <v>6.64</v>
          </cell>
          <cell r="I10">
            <v>7.06</v>
          </cell>
          <cell r="J10">
            <v>7.5</v>
          </cell>
        </row>
        <row r="11">
          <cell r="A11">
            <v>24</v>
          </cell>
          <cell r="B11">
            <v>4.3</v>
          </cell>
          <cell r="C11">
            <v>4.57</v>
          </cell>
          <cell r="D11">
            <v>4.8600000000000003</v>
          </cell>
          <cell r="E11">
            <v>5.35</v>
          </cell>
          <cell r="F11">
            <v>5.89</v>
          </cell>
          <cell r="G11">
            <v>6.25</v>
          </cell>
          <cell r="H11">
            <v>6.64</v>
          </cell>
          <cell r="I11">
            <v>7.06</v>
          </cell>
          <cell r="J11">
            <v>7.5</v>
          </cell>
        </row>
        <row r="12">
          <cell r="A12">
            <v>25</v>
          </cell>
          <cell r="B12">
            <v>4.3</v>
          </cell>
          <cell r="C12">
            <v>4.57</v>
          </cell>
          <cell r="D12">
            <v>4.8600000000000003</v>
          </cell>
          <cell r="E12">
            <v>5.35</v>
          </cell>
          <cell r="F12">
            <v>5.89</v>
          </cell>
          <cell r="G12">
            <v>6.25</v>
          </cell>
          <cell r="H12">
            <v>6.64</v>
          </cell>
          <cell r="I12">
            <v>7.06</v>
          </cell>
          <cell r="J12">
            <v>7.5</v>
          </cell>
        </row>
        <row r="13">
          <cell r="A13">
            <v>26</v>
          </cell>
          <cell r="B13">
            <v>4.34</v>
          </cell>
          <cell r="C13">
            <v>4.63</v>
          </cell>
          <cell r="D13">
            <v>4.9400000000000004</v>
          </cell>
          <cell r="E13">
            <v>5.45</v>
          </cell>
          <cell r="F13">
            <v>6.01</v>
          </cell>
          <cell r="G13">
            <v>6.39</v>
          </cell>
          <cell r="H13">
            <v>6.8</v>
          </cell>
          <cell r="I13">
            <v>7.24</v>
          </cell>
          <cell r="J13">
            <v>7.71</v>
          </cell>
        </row>
        <row r="14">
          <cell r="A14">
            <v>27</v>
          </cell>
          <cell r="B14">
            <v>4.3899999999999997</v>
          </cell>
          <cell r="C14">
            <v>4.6900000000000004</v>
          </cell>
          <cell r="D14">
            <v>5.01</v>
          </cell>
          <cell r="E14">
            <v>5.54</v>
          </cell>
          <cell r="F14">
            <v>6.13</v>
          </cell>
          <cell r="G14">
            <v>6.53</v>
          </cell>
          <cell r="H14">
            <v>6.97</v>
          </cell>
          <cell r="I14">
            <v>7.43</v>
          </cell>
          <cell r="J14">
            <v>7.93</v>
          </cell>
        </row>
        <row r="15">
          <cell r="A15">
            <v>28</v>
          </cell>
          <cell r="B15">
            <v>4.43</v>
          </cell>
          <cell r="C15">
            <v>4.75</v>
          </cell>
          <cell r="D15">
            <v>5.09</v>
          </cell>
          <cell r="E15">
            <v>5.64</v>
          </cell>
          <cell r="F15">
            <v>6.25</v>
          </cell>
          <cell r="G15">
            <v>6.68</v>
          </cell>
          <cell r="H15">
            <v>7.14</v>
          </cell>
          <cell r="I15">
            <v>7.63</v>
          </cell>
          <cell r="J15">
            <v>8.16</v>
          </cell>
        </row>
        <row r="16">
          <cell r="A16">
            <v>29</v>
          </cell>
          <cell r="B16">
            <v>4.4800000000000004</v>
          </cell>
          <cell r="C16">
            <v>4.8099999999999996</v>
          </cell>
          <cell r="D16">
            <v>5.17</v>
          </cell>
          <cell r="E16">
            <v>5.74</v>
          </cell>
          <cell r="F16">
            <v>6.37</v>
          </cell>
          <cell r="G16">
            <v>6.83</v>
          </cell>
          <cell r="H16">
            <v>7.31</v>
          </cell>
          <cell r="I16">
            <v>7.83</v>
          </cell>
          <cell r="J16">
            <v>8.39</v>
          </cell>
        </row>
        <row r="17">
          <cell r="A17">
            <v>30</v>
          </cell>
          <cell r="B17">
            <v>4.5199999999999996</v>
          </cell>
          <cell r="C17">
            <v>4.87</v>
          </cell>
          <cell r="D17">
            <v>5.25</v>
          </cell>
          <cell r="E17">
            <v>5.84</v>
          </cell>
          <cell r="F17">
            <v>6.5</v>
          </cell>
          <cell r="G17">
            <v>6.98</v>
          </cell>
          <cell r="H17">
            <v>7.49</v>
          </cell>
          <cell r="I17">
            <v>8.0399999999999991</v>
          </cell>
          <cell r="J17">
            <v>8.6300000000000008</v>
          </cell>
        </row>
        <row r="18">
          <cell r="A18">
            <v>31</v>
          </cell>
          <cell r="B18">
            <v>4.7</v>
          </cell>
          <cell r="C18">
            <v>5.08</v>
          </cell>
          <cell r="D18">
            <v>5.49</v>
          </cell>
          <cell r="E18">
            <v>6.12</v>
          </cell>
          <cell r="F18">
            <v>6.81</v>
          </cell>
          <cell r="G18">
            <v>7.33</v>
          </cell>
          <cell r="H18">
            <v>7.88</v>
          </cell>
          <cell r="I18">
            <v>8.4700000000000006</v>
          </cell>
          <cell r="J18">
            <v>9.1</v>
          </cell>
        </row>
        <row r="19">
          <cell r="A19">
            <v>32</v>
          </cell>
          <cell r="B19">
            <v>4.88</v>
          </cell>
          <cell r="C19">
            <v>5.29</v>
          </cell>
          <cell r="D19">
            <v>5.75</v>
          </cell>
          <cell r="E19">
            <v>6.4</v>
          </cell>
          <cell r="F19">
            <v>7.13</v>
          </cell>
          <cell r="G19">
            <v>7.69</v>
          </cell>
          <cell r="H19">
            <v>8.3000000000000007</v>
          </cell>
          <cell r="I19">
            <v>8.93</v>
          </cell>
          <cell r="J19">
            <v>9.61</v>
          </cell>
        </row>
        <row r="20">
          <cell r="A20">
            <v>33</v>
          </cell>
          <cell r="B20">
            <v>5.07</v>
          </cell>
          <cell r="C20">
            <v>5.52</v>
          </cell>
          <cell r="D20">
            <v>6.01</v>
          </cell>
          <cell r="E20">
            <v>6.7</v>
          </cell>
          <cell r="F20">
            <v>7.47</v>
          </cell>
          <cell r="G20">
            <v>8.08</v>
          </cell>
          <cell r="H20">
            <v>8.73</v>
          </cell>
          <cell r="I20">
            <v>9.41</v>
          </cell>
          <cell r="J20">
            <v>10.130000000000001</v>
          </cell>
        </row>
        <row r="21">
          <cell r="A21">
            <v>34</v>
          </cell>
          <cell r="B21">
            <v>5.27</v>
          </cell>
          <cell r="C21">
            <v>5.75</v>
          </cell>
          <cell r="D21">
            <v>6.29</v>
          </cell>
          <cell r="E21">
            <v>7.02</v>
          </cell>
          <cell r="F21">
            <v>7.83</v>
          </cell>
          <cell r="G21">
            <v>8.48</v>
          </cell>
          <cell r="H21">
            <v>9.19</v>
          </cell>
          <cell r="I21">
            <v>9.91</v>
          </cell>
          <cell r="J21">
            <v>10.69</v>
          </cell>
        </row>
        <row r="22">
          <cell r="A22">
            <v>35</v>
          </cell>
          <cell r="B22">
            <v>5.47</v>
          </cell>
          <cell r="C22">
            <v>6</v>
          </cell>
          <cell r="D22">
            <v>6.58</v>
          </cell>
          <cell r="E22">
            <v>7.35</v>
          </cell>
          <cell r="F22">
            <v>8.1999999999999993</v>
          </cell>
          <cell r="G22">
            <v>8.9</v>
          </cell>
          <cell r="H22">
            <v>9.67</v>
          </cell>
          <cell r="I22">
            <v>10.44</v>
          </cell>
          <cell r="J22">
            <v>11.28</v>
          </cell>
        </row>
        <row r="23">
          <cell r="A23">
            <v>36</v>
          </cell>
          <cell r="B23">
            <v>5.78</v>
          </cell>
          <cell r="C23">
            <v>6.36</v>
          </cell>
          <cell r="D23">
            <v>7</v>
          </cell>
          <cell r="E23">
            <v>7.82</v>
          </cell>
          <cell r="F23">
            <v>8.74</v>
          </cell>
          <cell r="G23">
            <v>9.5</v>
          </cell>
          <cell r="H23">
            <v>10.32</v>
          </cell>
          <cell r="I23">
            <v>11.17</v>
          </cell>
          <cell r="J23">
            <v>12.08</v>
          </cell>
        </row>
        <row r="24">
          <cell r="A24">
            <v>37</v>
          </cell>
          <cell r="B24">
            <v>6.12</v>
          </cell>
          <cell r="C24">
            <v>6.75</v>
          </cell>
          <cell r="D24">
            <v>7.44</v>
          </cell>
          <cell r="E24">
            <v>8.33</v>
          </cell>
          <cell r="F24">
            <v>9.32</v>
          </cell>
          <cell r="G24">
            <v>10.130000000000001</v>
          </cell>
          <cell r="H24">
            <v>11.01</v>
          </cell>
          <cell r="I24">
            <v>11.94</v>
          </cell>
          <cell r="J24">
            <v>12.95</v>
          </cell>
        </row>
        <row r="25">
          <cell r="A25">
            <v>38</v>
          </cell>
          <cell r="B25">
            <v>6.47</v>
          </cell>
          <cell r="C25">
            <v>7.16</v>
          </cell>
          <cell r="D25">
            <v>7.92</v>
          </cell>
          <cell r="E25">
            <v>8.8699999999999992</v>
          </cell>
          <cell r="F25">
            <v>9.93</v>
          </cell>
          <cell r="G25">
            <v>10.8</v>
          </cell>
          <cell r="H25">
            <v>11.74</v>
          </cell>
          <cell r="I25">
            <v>12.76</v>
          </cell>
          <cell r="J25">
            <v>13.87</v>
          </cell>
        </row>
        <row r="26">
          <cell r="A26">
            <v>39</v>
          </cell>
          <cell r="B26">
            <v>6.84</v>
          </cell>
          <cell r="C26">
            <v>7.59</v>
          </cell>
          <cell r="D26">
            <v>8.42</v>
          </cell>
          <cell r="E26">
            <v>9.4499999999999993</v>
          </cell>
          <cell r="F26">
            <v>10.59</v>
          </cell>
          <cell r="G26">
            <v>11.52</v>
          </cell>
          <cell r="H26">
            <v>12.53</v>
          </cell>
          <cell r="I26">
            <v>13.65</v>
          </cell>
          <cell r="J26">
            <v>14.86</v>
          </cell>
        </row>
        <row r="27">
          <cell r="A27">
            <v>40</v>
          </cell>
          <cell r="B27">
            <v>7.23</v>
          </cell>
          <cell r="C27">
            <v>8.0500000000000007</v>
          </cell>
          <cell r="D27">
            <v>8.9600000000000009</v>
          </cell>
          <cell r="E27">
            <v>10.06</v>
          </cell>
          <cell r="F27">
            <v>11.29</v>
          </cell>
          <cell r="G27">
            <v>12.29</v>
          </cell>
          <cell r="H27">
            <v>13.37</v>
          </cell>
          <cell r="I27">
            <v>14.59</v>
          </cell>
          <cell r="J27">
            <v>15.92</v>
          </cell>
        </row>
        <row r="28">
          <cell r="A28">
            <v>41</v>
          </cell>
          <cell r="B28">
            <v>7.71</v>
          </cell>
          <cell r="C28">
            <v>8.6</v>
          </cell>
          <cell r="D28">
            <v>9.59</v>
          </cell>
          <cell r="E28">
            <v>10.77</v>
          </cell>
          <cell r="F28">
            <v>12.11</v>
          </cell>
          <cell r="G28">
            <v>13.18</v>
          </cell>
          <cell r="H28">
            <v>14.35</v>
          </cell>
          <cell r="I28">
            <v>15.66</v>
          </cell>
          <cell r="J28">
            <v>17.100000000000001</v>
          </cell>
        </row>
        <row r="29">
          <cell r="A29">
            <v>42</v>
          </cell>
          <cell r="B29">
            <v>8.2200000000000006</v>
          </cell>
          <cell r="C29">
            <v>9.18</v>
          </cell>
          <cell r="D29">
            <v>10.26</v>
          </cell>
          <cell r="E29">
            <v>11.54</v>
          </cell>
          <cell r="F29">
            <v>12.98</v>
          </cell>
          <cell r="G29">
            <v>14.14</v>
          </cell>
          <cell r="H29">
            <v>15.41</v>
          </cell>
          <cell r="I29">
            <v>16.82</v>
          </cell>
          <cell r="J29">
            <v>18.36</v>
          </cell>
        </row>
        <row r="30">
          <cell r="A30">
            <v>43</v>
          </cell>
          <cell r="B30">
            <v>8.76</v>
          </cell>
          <cell r="C30">
            <v>9.81</v>
          </cell>
          <cell r="D30">
            <v>10.98</v>
          </cell>
          <cell r="E30">
            <v>12.36</v>
          </cell>
          <cell r="F30">
            <v>13.92</v>
          </cell>
          <cell r="G30">
            <v>15.17</v>
          </cell>
          <cell r="H30">
            <v>16.54</v>
          </cell>
          <cell r="I30">
            <v>18.059999999999999</v>
          </cell>
          <cell r="J30">
            <v>19.72</v>
          </cell>
        </row>
        <row r="31">
          <cell r="A31">
            <v>44</v>
          </cell>
          <cell r="B31">
            <v>9.33</v>
          </cell>
          <cell r="C31">
            <v>10.47</v>
          </cell>
          <cell r="D31">
            <v>11.75</v>
          </cell>
          <cell r="E31">
            <v>13.24</v>
          </cell>
          <cell r="F31">
            <v>14.92</v>
          </cell>
          <cell r="G31">
            <v>16.28</v>
          </cell>
          <cell r="H31">
            <v>17.760000000000002</v>
          </cell>
          <cell r="I31">
            <v>19.39</v>
          </cell>
          <cell r="J31">
            <v>21.17</v>
          </cell>
        </row>
        <row r="32">
          <cell r="A32">
            <v>45</v>
          </cell>
          <cell r="B32">
            <v>9.9499999999999993</v>
          </cell>
          <cell r="C32">
            <v>11.19</v>
          </cell>
          <cell r="D32">
            <v>12.58</v>
          </cell>
          <cell r="E32">
            <v>14.19</v>
          </cell>
          <cell r="F32">
            <v>16</v>
          </cell>
          <cell r="G32">
            <v>17.46</v>
          </cell>
          <cell r="H32">
            <v>19.059999999999999</v>
          </cell>
          <cell r="I32">
            <v>20.82</v>
          </cell>
          <cell r="J32">
            <v>22.74</v>
          </cell>
        </row>
        <row r="33">
          <cell r="A33">
            <v>46</v>
          </cell>
          <cell r="B33">
            <v>10.69</v>
          </cell>
          <cell r="C33">
            <v>12.04</v>
          </cell>
          <cell r="D33">
            <v>13.57</v>
          </cell>
          <cell r="E33">
            <v>15.3</v>
          </cell>
          <cell r="F33">
            <v>17.25</v>
          </cell>
          <cell r="G33">
            <v>18.84</v>
          </cell>
          <cell r="H33">
            <v>20.58</v>
          </cell>
          <cell r="I33">
            <v>22.47</v>
          </cell>
          <cell r="J33">
            <v>24.53</v>
          </cell>
        </row>
        <row r="34">
          <cell r="A34">
            <v>47</v>
          </cell>
          <cell r="B34">
            <v>11.48</v>
          </cell>
          <cell r="C34">
            <v>12.96</v>
          </cell>
          <cell r="D34">
            <v>14.63</v>
          </cell>
          <cell r="E34">
            <v>16.5</v>
          </cell>
          <cell r="F34">
            <v>18.600000000000001</v>
          </cell>
          <cell r="G34">
            <v>20.329999999999998</v>
          </cell>
          <cell r="H34">
            <v>22.21</v>
          </cell>
          <cell r="I34">
            <v>24.25</v>
          </cell>
          <cell r="J34">
            <v>26.47</v>
          </cell>
        </row>
        <row r="35">
          <cell r="A35">
            <v>48</v>
          </cell>
          <cell r="B35">
            <v>12.34</v>
          </cell>
          <cell r="C35">
            <v>13.95</v>
          </cell>
          <cell r="D35">
            <v>15.78</v>
          </cell>
          <cell r="E35">
            <v>17.79</v>
          </cell>
          <cell r="F35">
            <v>20.059999999999999</v>
          </cell>
          <cell r="G35">
            <v>21.93</v>
          </cell>
          <cell r="H35">
            <v>23.98</v>
          </cell>
          <cell r="I35">
            <v>26.17</v>
          </cell>
          <cell r="J35">
            <v>28.55</v>
          </cell>
        </row>
        <row r="36">
          <cell r="A36">
            <v>49</v>
          </cell>
          <cell r="B36">
            <v>13.25</v>
          </cell>
          <cell r="C36">
            <v>15.02</v>
          </cell>
          <cell r="D36">
            <v>17.02</v>
          </cell>
          <cell r="E36">
            <v>19.18</v>
          </cell>
          <cell r="F36">
            <v>21.63</v>
          </cell>
          <cell r="G36">
            <v>23.66</v>
          </cell>
          <cell r="H36">
            <v>25.89</v>
          </cell>
          <cell r="I36">
            <v>28.24</v>
          </cell>
          <cell r="J36">
            <v>30.8</v>
          </cell>
        </row>
        <row r="37">
          <cell r="A37">
            <v>50</v>
          </cell>
          <cell r="B37">
            <v>14.24</v>
          </cell>
          <cell r="C37">
            <v>16.16</v>
          </cell>
          <cell r="D37">
            <v>18.350000000000001</v>
          </cell>
          <cell r="E37">
            <v>20.69</v>
          </cell>
          <cell r="F37">
            <v>23.32</v>
          </cell>
          <cell r="G37">
            <v>25.53</v>
          </cell>
          <cell r="H37">
            <v>27.95</v>
          </cell>
          <cell r="I37">
            <v>30.48</v>
          </cell>
          <cell r="J37">
            <v>33.229999999999997</v>
          </cell>
        </row>
        <row r="38">
          <cell r="A38">
            <v>51</v>
          </cell>
          <cell r="B38">
            <v>15.43</v>
          </cell>
          <cell r="C38">
            <v>17.52</v>
          </cell>
          <cell r="D38">
            <v>19.89</v>
          </cell>
          <cell r="E38">
            <v>22.43</v>
          </cell>
          <cell r="F38">
            <v>25.28</v>
          </cell>
          <cell r="G38">
            <v>27.71</v>
          </cell>
          <cell r="H38">
            <v>30.38</v>
          </cell>
          <cell r="I38">
            <v>33.020000000000003</v>
          </cell>
          <cell r="J38">
            <v>0</v>
          </cell>
        </row>
        <row r="39">
          <cell r="A39">
            <v>52</v>
          </cell>
          <cell r="B39">
            <v>16.71</v>
          </cell>
          <cell r="C39">
            <v>18.98</v>
          </cell>
          <cell r="D39">
            <v>21.57</v>
          </cell>
          <cell r="E39">
            <v>24.31</v>
          </cell>
          <cell r="F39">
            <v>27.4</v>
          </cell>
          <cell r="G39">
            <v>30.08</v>
          </cell>
          <cell r="H39">
            <v>33.020000000000003</v>
          </cell>
          <cell r="I39">
            <v>0</v>
          </cell>
          <cell r="J39">
            <v>0</v>
          </cell>
        </row>
        <row r="40">
          <cell r="A40">
            <v>53</v>
          </cell>
          <cell r="B40">
            <v>18.100000000000001</v>
          </cell>
          <cell r="C40">
            <v>20.57</v>
          </cell>
          <cell r="D40">
            <v>23.38</v>
          </cell>
          <cell r="E40">
            <v>26.35</v>
          </cell>
          <cell r="F40">
            <v>29.7</v>
          </cell>
          <cell r="G40">
            <v>32.65</v>
          </cell>
          <cell r="H40">
            <v>0</v>
          </cell>
          <cell r="I40">
            <v>0</v>
          </cell>
          <cell r="J40">
            <v>0</v>
          </cell>
        </row>
        <row r="41">
          <cell r="A41">
            <v>54</v>
          </cell>
          <cell r="B41">
            <v>19.61</v>
          </cell>
          <cell r="C41">
            <v>22.29</v>
          </cell>
          <cell r="D41">
            <v>25.35</v>
          </cell>
          <cell r="E41">
            <v>28.57</v>
          </cell>
          <cell r="F41">
            <v>32.200000000000003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</row>
        <row r="42">
          <cell r="A42">
            <v>55</v>
          </cell>
          <cell r="B42">
            <v>21.24</v>
          </cell>
          <cell r="C42">
            <v>24.16</v>
          </cell>
          <cell r="D42">
            <v>27.48</v>
          </cell>
          <cell r="E42">
            <v>30.97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A43">
            <v>56</v>
          </cell>
          <cell r="B43">
            <v>23.04</v>
          </cell>
          <cell r="C43">
            <v>26.18</v>
          </cell>
          <cell r="D43">
            <v>30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</row>
        <row r="44">
          <cell r="A44">
            <v>57</v>
          </cell>
          <cell r="B44">
            <v>24.99</v>
          </cell>
          <cell r="C44">
            <v>28.37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A45">
            <v>58</v>
          </cell>
          <cell r="B45">
            <v>27.1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A46">
            <v>59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A47">
            <v>60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</sheetData>
      <sheetData sheetId="5"/>
      <sheetData sheetId="6"/>
      <sheetData sheetId="7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harts"/>
      <sheetName val="Country"/>
      <sheetName val="HCM"/>
      <sheetName val="HN"/>
      <sheetName val="Plan"/>
      <sheetName val="1.0 Production (GVL)"/>
      <sheetName val="1.1 Production by Region"/>
      <sheetName val="2.0 MP (GVL)"/>
      <sheetName val="2.1 MP by Region"/>
      <sheetName val="3.0 New AGs"/>
      <sheetName val="4.0 BD"/>
      <sheetName val="4.0 BD old"/>
      <sheetName val="4.1 BD Review"/>
      <sheetName val="TargetTeam"/>
      <sheetName val="BDList"/>
      <sheetName val="Target"/>
      <sheetName val="3.1 BD history"/>
      <sheetName val="BD comment"/>
      <sheetName val="4.1 New AG out-of profile by BD"/>
      <sheetName val="5 AL Segmentation"/>
      <sheetName val="HCMHN_BDMasterPlan"/>
      <sheetName val="5.0 AG retention"/>
      <sheetName val="6.0 GA"/>
      <sheetName val="7.0 Product Mix"/>
      <sheetName val="8.0 Customer"/>
      <sheetName val="Sheet1"/>
    </sheetNames>
    <sheetDataSet>
      <sheetData sheetId="0"/>
      <sheetData sheetId="1"/>
      <sheetData sheetId="2">
        <row r="54">
          <cell r="BO54">
            <v>1190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A2" t="str">
            <v>NGUYEN THI LAN ANH</v>
          </cell>
        </row>
        <row r="3">
          <cell r="A3" t="str">
            <v>NGUYEN VAN HANH</v>
          </cell>
        </row>
        <row r="4">
          <cell r="A4" t="str">
            <v>NGUYEN HUU NGHIEM</v>
          </cell>
        </row>
        <row r="5">
          <cell r="A5" t="str">
            <v>NGUYEN THU HANG</v>
          </cell>
        </row>
        <row r="6">
          <cell r="A6" t="str">
            <v>NGUYEN THI KIM HONG</v>
          </cell>
        </row>
        <row r="7">
          <cell r="A7" t="str">
            <v>LE THI HONG LINH</v>
          </cell>
        </row>
        <row r="8">
          <cell r="A8" t="str">
            <v>NGUYEN QUY NHAN</v>
          </cell>
        </row>
        <row r="9">
          <cell r="A9" t="str">
            <v>PHAM THANH TRI</v>
          </cell>
        </row>
        <row r="10">
          <cell r="A10" t="str">
            <v>HONG KHANH HUNG - DRAGON</v>
          </cell>
        </row>
        <row r="11">
          <cell r="A11" t="str">
            <v>HONG KHANH HUNG - MDRT HCM</v>
          </cell>
        </row>
        <row r="12">
          <cell r="A12" t="str">
            <v>NGUYEN THI PHUONG TRINH</v>
          </cell>
        </row>
        <row r="13">
          <cell r="A13" t="str">
            <v>NGUYEN VAN VU - MDRT BH</v>
          </cell>
        </row>
        <row r="14">
          <cell r="A14" t="str">
            <v>NGUYEN TRAN QUOC TOAN</v>
          </cell>
        </row>
        <row r="15">
          <cell r="A15" t="str">
            <v>NGUYEN HUU HIEN</v>
          </cell>
        </row>
        <row r="16">
          <cell r="A16" t="str">
            <v>DO THI THANH THUY</v>
          </cell>
        </row>
        <row r="17">
          <cell r="A17" t="str">
            <v>NGUYEN VAN VU - MDRT HCM 2</v>
          </cell>
        </row>
        <row r="18">
          <cell r="A18" t="str">
            <v>TRUONG THI THU TRAM</v>
          </cell>
        </row>
        <row r="19">
          <cell r="A19" t="str">
            <v>HOANG NGUYET HANG</v>
          </cell>
        </row>
        <row r="20">
          <cell r="A20" t="str">
            <v>TRAN THI THUY HANG</v>
          </cell>
        </row>
        <row r="21">
          <cell r="A21" t="str">
            <v>LUONG HUU PHUC</v>
          </cell>
        </row>
        <row r="22">
          <cell r="A22" t="str">
            <v>DANG THI THU THUY</v>
          </cell>
        </row>
        <row r="23">
          <cell r="A23" t="str">
            <v>NGUYEN VAN VU - THE SUN</v>
          </cell>
        </row>
        <row r="24">
          <cell r="A24" t="str">
            <v>NGUYEN VAN PHU</v>
          </cell>
        </row>
        <row r="25">
          <cell r="A25" t="str">
            <v>QUACH CAM TU</v>
          </cell>
        </row>
        <row r="26">
          <cell r="A26" t="str">
            <v>HONG KHANH HUNG - MDRT VT</v>
          </cell>
        </row>
        <row r="27">
          <cell r="A27" t="str">
            <v>PHAM THI THANH TRUC</v>
          </cell>
        </row>
        <row r="28">
          <cell r="A28" t="str">
            <v>PHAN THI THANH LAN</v>
          </cell>
        </row>
        <row r="29">
          <cell r="A29" t="str">
            <v>NGUYEN THI KIM CHUNG</v>
          </cell>
        </row>
        <row r="30">
          <cell r="A30" t="str">
            <v>NGUYEN THI NGOC LAN</v>
          </cell>
        </row>
        <row r="31">
          <cell r="A31" t="str">
            <v>NGUYEN THI DAO</v>
          </cell>
        </row>
        <row r="32">
          <cell r="A32" t="str">
            <v>CHU THI AI THUONG</v>
          </cell>
        </row>
        <row r="33">
          <cell r="A33" t="str">
            <v>DO KIM HANH</v>
          </cell>
        </row>
        <row r="34">
          <cell r="A34" t="str">
            <v>LE THANH HUYEN</v>
          </cell>
        </row>
        <row r="35">
          <cell r="A35" t="str">
            <v>NGUYEN THI BINH</v>
          </cell>
        </row>
        <row r="36">
          <cell r="A36" t="str">
            <v>MAI QUOC HUY</v>
          </cell>
        </row>
        <row r="37">
          <cell r="A37" t="str">
            <v>NGUYEN VAN CONG</v>
          </cell>
        </row>
        <row r="38">
          <cell r="A38" t="str">
            <v>NGUYEN THI HOANG YEN</v>
          </cell>
        </row>
        <row r="39">
          <cell r="A39" t="str">
            <v>NGUYEN VAN HUE</v>
          </cell>
        </row>
        <row r="40">
          <cell r="A40" t="str">
            <v>DINH THI KIM LIEN</v>
          </cell>
        </row>
        <row r="41">
          <cell r="A41" t="str">
            <v>NGUYEN THI HONG</v>
          </cell>
        </row>
        <row r="42">
          <cell r="A42" t="str">
            <v>VU THI LE HANG</v>
          </cell>
        </row>
        <row r="43">
          <cell r="A43" t="str">
            <v>LUU THI OANH</v>
          </cell>
        </row>
        <row r="44">
          <cell r="A44" t="str">
            <v>NGUYEN DUY SON</v>
          </cell>
        </row>
        <row r="45">
          <cell r="A45" t="str">
            <v>BUI THI KIM LIEN</v>
          </cell>
        </row>
        <row r="46">
          <cell r="A46" t="str">
            <v>NGUYEN THI BINH - LION 1</v>
          </cell>
        </row>
        <row r="47">
          <cell r="A47" t="str">
            <v>NGUYEN THI BINH - LION 2</v>
          </cell>
        </row>
        <row r="48">
          <cell r="A48" t="str">
            <v>NGUYEN THI NGOC LAN - NGHE AN</v>
          </cell>
        </row>
        <row r="49">
          <cell r="A49" t="str">
            <v>NGUYEN VAN CONG - THE STARS 1</v>
          </cell>
        </row>
        <row r="50">
          <cell r="A50" t="str">
            <v>NGUYEN VAN CONG - THE STARS 2</v>
          </cell>
        </row>
        <row r="51">
          <cell r="A51" t="str">
            <v>DO THI MO</v>
          </cell>
        </row>
        <row r="52">
          <cell r="A52" t="str">
            <v>LE THI THOI</v>
          </cell>
        </row>
        <row r="53">
          <cell r="A53" t="str">
            <v>NGUYEN VAN NINH - HAI DANG</v>
          </cell>
        </row>
        <row r="54">
          <cell r="A54" t="str">
            <v>NGUYEN VAN NINH - BINH MINH</v>
          </cell>
        </row>
        <row r="55">
          <cell r="A55" t="str">
            <v>NGUYEN PHUOC LAP</v>
          </cell>
        </row>
        <row r="56">
          <cell r="A56" t="str">
            <v>TRAN HOANG NGAN KHANH</v>
          </cell>
        </row>
        <row r="57">
          <cell r="A57" t="str">
            <v>PHAM TAN PHAT</v>
          </cell>
        </row>
        <row r="58">
          <cell r="A58" t="str">
            <v>PHAM THANH TRI - DAKLAK</v>
          </cell>
        </row>
        <row r="59">
          <cell r="A59" t="str">
            <v>NGUYEN THU HANG - MDRT HCM2</v>
          </cell>
        </row>
        <row r="60">
          <cell r="A60" t="str">
            <v>NGUYEN HUU NGHIEM - LUCKY STAR</v>
          </cell>
        </row>
        <row r="61">
          <cell r="A61" t="str">
            <v>HONG KHANH HUNG - WE ARE 1</v>
          </cell>
        </row>
        <row r="62">
          <cell r="A62" t="str">
            <v>NGUYEN THI HOANG YEN - THE POWER</v>
          </cell>
        </row>
        <row r="63">
          <cell r="A63" t="str">
            <v>TRAN THI HAI YEN</v>
          </cell>
        </row>
        <row r="64">
          <cell r="A64" t="str">
            <v>TRAN THI THU GIANG</v>
          </cell>
        </row>
        <row r="65">
          <cell r="A65" t="str">
            <v>NGUYEN THI HOI</v>
          </cell>
        </row>
        <row r="66">
          <cell r="A66" t="str">
            <v>DO TRUONG AN</v>
          </cell>
        </row>
        <row r="67">
          <cell r="A67" t="str">
            <v>LUONG THU HUONG</v>
          </cell>
        </row>
        <row r="68">
          <cell r="A68" t="str">
            <v>NGUYEN DINH TUNG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ules"/>
      <sheetName val="Cover"/>
      <sheetName val="Charts"/>
      <sheetName val="Country"/>
      <sheetName val="HCM"/>
      <sheetName val="HN"/>
      <sheetName val="Plan"/>
      <sheetName val="North"/>
      <sheetName val="South"/>
      <sheetName val="Production_AD Structure"/>
      <sheetName val="Ending MP_Structure"/>
      <sheetName val="Recruitment_Structure"/>
      <sheetName val="Recruitment KPI_Structure"/>
      <sheetName val="Rookie Metric"/>
      <sheetName val="6.0 GA"/>
      <sheetName val="Rider"/>
      <sheetName val="7.0 Product Mix"/>
      <sheetName val="4.0 BD old"/>
      <sheetName val="4.1 BD Review"/>
      <sheetName val="TargetTeam"/>
      <sheetName val="BDList"/>
      <sheetName val="Target"/>
      <sheetName val="3.1 BD history"/>
      <sheetName val="BD comment"/>
      <sheetName val="4.1 New AG out-of profile by BD"/>
      <sheetName val="5 AL Segmentation"/>
      <sheetName val="HCMHN_BDMasterPlan"/>
      <sheetName val="5.0 AG retention"/>
      <sheetName val="4.0 BD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NGUYEN THI LAN ANH</v>
          </cell>
        </row>
        <row r="3">
          <cell r="A3" t="str">
            <v>NGUYEN VAN HANH</v>
          </cell>
        </row>
        <row r="4">
          <cell r="A4" t="str">
            <v>NGUYEN HUU NGHIEM</v>
          </cell>
        </row>
        <row r="5">
          <cell r="A5" t="str">
            <v>NGUYEN THU HANG</v>
          </cell>
        </row>
        <row r="6">
          <cell r="A6" t="str">
            <v>NGUYEN THI KIM HONG</v>
          </cell>
        </row>
        <row r="7">
          <cell r="A7" t="str">
            <v>LE THI HONG LINH</v>
          </cell>
        </row>
        <row r="8">
          <cell r="A8" t="str">
            <v>NGUYEN QUY NHAN</v>
          </cell>
        </row>
        <row r="9">
          <cell r="A9" t="str">
            <v>PHAM THANH TRI</v>
          </cell>
        </row>
        <row r="10">
          <cell r="A10" t="str">
            <v>HONG KHANH HUNG - DRAGON</v>
          </cell>
        </row>
        <row r="11">
          <cell r="A11" t="str">
            <v>HONG KHANH HUNG - MDRT HCM</v>
          </cell>
        </row>
        <row r="12">
          <cell r="A12" t="str">
            <v>NGUYEN THI PHUONG TRINH</v>
          </cell>
        </row>
        <row r="13">
          <cell r="A13" t="str">
            <v>NGUYEN VAN VU - MDRT BH</v>
          </cell>
        </row>
        <row r="14">
          <cell r="A14" t="str">
            <v>NGUYEN TRAN QUOC TOAN</v>
          </cell>
        </row>
        <row r="15">
          <cell r="A15" t="str">
            <v>NGUYEN HUU HIEN</v>
          </cell>
        </row>
        <row r="16">
          <cell r="A16" t="str">
            <v>DO THI THANH THUY</v>
          </cell>
        </row>
        <row r="17">
          <cell r="A17" t="str">
            <v>NGUYEN VAN VU - MDRT HCM 2</v>
          </cell>
        </row>
        <row r="18">
          <cell r="A18" t="str">
            <v>TRUONG THI THU TRAM</v>
          </cell>
        </row>
        <row r="19">
          <cell r="A19" t="str">
            <v>HOANG NGUYET HANG</v>
          </cell>
        </row>
        <row r="20">
          <cell r="A20" t="str">
            <v>TRAN THI THUY HANG</v>
          </cell>
        </row>
        <row r="21">
          <cell r="A21" t="str">
            <v>LUONG HUU PHUC</v>
          </cell>
        </row>
        <row r="22">
          <cell r="A22" t="str">
            <v>DANG THI THU THUY</v>
          </cell>
        </row>
        <row r="23">
          <cell r="A23" t="str">
            <v>NGUYEN VAN VU - THE SUN</v>
          </cell>
        </row>
        <row r="24">
          <cell r="A24" t="str">
            <v>NGUYEN VAN PHU</v>
          </cell>
        </row>
        <row r="25">
          <cell r="A25" t="str">
            <v>QUACH CAM TU</v>
          </cell>
        </row>
        <row r="26">
          <cell r="A26" t="str">
            <v>HONG KHANH HUNG - MDRT VT</v>
          </cell>
        </row>
        <row r="27">
          <cell r="A27" t="str">
            <v>PHAM THI THANH TRUC</v>
          </cell>
        </row>
        <row r="28">
          <cell r="A28" t="str">
            <v>PHAN THI THANH LAN</v>
          </cell>
        </row>
        <row r="29">
          <cell r="A29" t="str">
            <v>NGUYEN THI KIM CHUNG</v>
          </cell>
        </row>
        <row r="30">
          <cell r="A30" t="str">
            <v>NGUYEN THI NGOC LAN</v>
          </cell>
        </row>
        <row r="31">
          <cell r="A31" t="str">
            <v>NGUYEN THI DAO</v>
          </cell>
        </row>
        <row r="32">
          <cell r="A32" t="str">
            <v>CHU THI AI THUONG</v>
          </cell>
        </row>
        <row r="33">
          <cell r="A33" t="str">
            <v>DO KIM HANH</v>
          </cell>
        </row>
        <row r="34">
          <cell r="A34" t="str">
            <v>LE THANH HUYEN</v>
          </cell>
        </row>
        <row r="35">
          <cell r="A35" t="str">
            <v>NGUYEN THI BINH</v>
          </cell>
        </row>
        <row r="36">
          <cell r="A36" t="str">
            <v>MAI QUOC HUY</v>
          </cell>
        </row>
        <row r="37">
          <cell r="A37" t="str">
            <v>NGUYEN VAN CONG</v>
          </cell>
        </row>
        <row r="38">
          <cell r="A38" t="str">
            <v>NGUYEN THI HOANG YEN</v>
          </cell>
        </row>
        <row r="39">
          <cell r="A39" t="str">
            <v>NGUYEN VAN HUE</v>
          </cell>
        </row>
        <row r="40">
          <cell r="A40" t="str">
            <v>DINH THI KIM LIEN</v>
          </cell>
        </row>
        <row r="41">
          <cell r="A41" t="str">
            <v>NGUYEN THI HONG</v>
          </cell>
        </row>
        <row r="42">
          <cell r="A42" t="str">
            <v>VU THI LE HANG</v>
          </cell>
        </row>
        <row r="43">
          <cell r="A43" t="str">
            <v>LUU THI OANH</v>
          </cell>
        </row>
        <row r="44">
          <cell r="A44" t="str">
            <v>NGUYEN DUY SON</v>
          </cell>
        </row>
        <row r="45">
          <cell r="A45" t="str">
            <v>BUI THI KIM LIEN</v>
          </cell>
        </row>
        <row r="46">
          <cell r="A46" t="str">
            <v>NGUYEN THI BINH - LION 1</v>
          </cell>
        </row>
        <row r="47">
          <cell r="A47" t="str">
            <v>NGUYEN THI BINH - LION 2</v>
          </cell>
        </row>
        <row r="48">
          <cell r="A48" t="str">
            <v>NGUYEN THI NGOC LAN - NGHE AN</v>
          </cell>
        </row>
        <row r="49">
          <cell r="A49" t="str">
            <v>NGUYEN VAN CONG - THE STARS 1</v>
          </cell>
        </row>
        <row r="50">
          <cell r="A50" t="str">
            <v>NGUYEN VAN CONG - THE STARS 2</v>
          </cell>
        </row>
        <row r="51">
          <cell r="A51" t="str">
            <v>DO THI MO</v>
          </cell>
        </row>
        <row r="52">
          <cell r="A52" t="str">
            <v>LE THI THOI</v>
          </cell>
        </row>
        <row r="53">
          <cell r="A53" t="str">
            <v>NGUYEN VAN NINH - HAI DANG</v>
          </cell>
        </row>
        <row r="54">
          <cell r="A54" t="str">
            <v>NGUYEN VAN NINH - BINH MINH</v>
          </cell>
        </row>
        <row r="55">
          <cell r="A55" t="str">
            <v>NGUYEN PHUOC LAP</v>
          </cell>
        </row>
        <row r="56">
          <cell r="A56" t="str">
            <v>TRAN HOANG NGAN KHANH</v>
          </cell>
        </row>
        <row r="57">
          <cell r="A57" t="str">
            <v>PHAM TAN PHAT</v>
          </cell>
        </row>
        <row r="58">
          <cell r="A58" t="str">
            <v>PHAM THANH TRI - DAKLAK</v>
          </cell>
        </row>
        <row r="59">
          <cell r="A59" t="str">
            <v>NGUYEN THU HANG - MDRT HCM2</v>
          </cell>
        </row>
        <row r="60">
          <cell r="A60" t="str">
            <v>NGUYEN HUU NGHIEM - LUCKY STAR</v>
          </cell>
        </row>
        <row r="61">
          <cell r="A61" t="str">
            <v>HONG KHANH HUNG - WE ARE 1</v>
          </cell>
        </row>
        <row r="62">
          <cell r="A62" t="str">
            <v>NGUYEN THI HOANG YEN - THE POWER</v>
          </cell>
        </row>
        <row r="63">
          <cell r="A63" t="str">
            <v>TRAN THI HAI YEN</v>
          </cell>
        </row>
        <row r="64">
          <cell r="A64" t="str">
            <v>TRAN THI THU GIANG</v>
          </cell>
        </row>
        <row r="65">
          <cell r="A65" t="str">
            <v>NGUYEN THI HOI</v>
          </cell>
        </row>
        <row r="66">
          <cell r="A66" t="str">
            <v>DO TRUONG AN</v>
          </cell>
        </row>
        <row r="67">
          <cell r="A67" t="str">
            <v>LUONG THU HUONG</v>
          </cell>
        </row>
        <row r="68">
          <cell r="A68" t="str">
            <v>NGUYEN DINH TUNG</v>
          </cell>
        </row>
        <row r="69">
          <cell r="A69">
            <v>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ules"/>
      <sheetName val="Cover"/>
      <sheetName val="Charts"/>
      <sheetName val="Country"/>
      <sheetName val="HCM"/>
      <sheetName val="HN"/>
      <sheetName val="Plan"/>
      <sheetName val="North"/>
      <sheetName val="South"/>
      <sheetName val="Production_AD Structure"/>
      <sheetName val="Ending MP_Structure"/>
      <sheetName val="Recruitment_Structure"/>
      <sheetName val="Recruitment KPI_Structure"/>
      <sheetName val="Rookie Metric"/>
      <sheetName val="6.0 GA"/>
      <sheetName val="Rider"/>
      <sheetName val="7.0 Product Mix"/>
      <sheetName val="4.0 BD old"/>
      <sheetName val="4.1 BD Review"/>
      <sheetName val="TargetTeam"/>
      <sheetName val="BDList"/>
      <sheetName val="Target"/>
      <sheetName val="3.1 BD history"/>
      <sheetName val="BD comment"/>
      <sheetName val="4.1 New AG out-of profile by BD"/>
      <sheetName val="5 AL Segmentation"/>
      <sheetName val="HCMHN_BDMasterPlan"/>
      <sheetName val="5.0 AG retention"/>
      <sheetName val="4.0 BD"/>
      <sheetName val="Sheet1"/>
    </sheetNames>
    <sheetDataSet>
      <sheetData sheetId="0"/>
      <sheetData sheetId="1"/>
      <sheetData sheetId="2">
        <row r="5">
          <cell r="G5">
            <v>42794</v>
          </cell>
        </row>
      </sheetData>
      <sheetData sheetId="3"/>
      <sheetData sheetId="4">
        <row r="54">
          <cell r="BO54">
            <v>1190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NGUYEN THI LAN ANH</v>
          </cell>
        </row>
        <row r="3">
          <cell r="A3" t="str">
            <v>NGUYEN VAN HANH</v>
          </cell>
        </row>
        <row r="4">
          <cell r="A4" t="str">
            <v>NGUYEN HUU NGHIEM</v>
          </cell>
        </row>
        <row r="5">
          <cell r="A5" t="str">
            <v>NGUYEN THU HANG</v>
          </cell>
        </row>
        <row r="6">
          <cell r="A6" t="str">
            <v>NGUYEN THI KIM HONG</v>
          </cell>
        </row>
        <row r="7">
          <cell r="A7" t="str">
            <v>LE THI HONG LINH</v>
          </cell>
        </row>
        <row r="8">
          <cell r="A8" t="str">
            <v>NGUYEN QUY NHAN</v>
          </cell>
        </row>
        <row r="9">
          <cell r="A9" t="str">
            <v>PHAM THANH TRI</v>
          </cell>
        </row>
        <row r="10">
          <cell r="A10" t="str">
            <v>HONG KHANH HUNG - DRAGON</v>
          </cell>
        </row>
        <row r="11">
          <cell r="A11" t="str">
            <v>HONG KHANH HUNG - MDRT HCM</v>
          </cell>
        </row>
        <row r="12">
          <cell r="A12" t="str">
            <v>NGUYEN THI PHUONG TRINH</v>
          </cell>
        </row>
        <row r="13">
          <cell r="A13" t="str">
            <v>NGUYEN VAN VU - MDRT BH</v>
          </cell>
        </row>
        <row r="14">
          <cell r="A14" t="str">
            <v>NGUYEN TRAN QUOC TOAN</v>
          </cell>
        </row>
        <row r="15">
          <cell r="A15" t="str">
            <v>NGUYEN HUU HIEN</v>
          </cell>
        </row>
        <row r="16">
          <cell r="A16" t="str">
            <v>DO THI THANH THUY</v>
          </cell>
        </row>
        <row r="17">
          <cell r="A17" t="str">
            <v>NGUYEN VAN VU - MDRT HCM 2</v>
          </cell>
        </row>
        <row r="18">
          <cell r="A18" t="str">
            <v>TRUONG THI THU TRAM</v>
          </cell>
        </row>
        <row r="19">
          <cell r="A19" t="str">
            <v>HOANG NGUYET HANG</v>
          </cell>
        </row>
        <row r="20">
          <cell r="A20" t="str">
            <v>TRAN THI THUY HANG</v>
          </cell>
        </row>
        <row r="21">
          <cell r="A21" t="str">
            <v>LUONG HUU PHUC</v>
          </cell>
        </row>
        <row r="22">
          <cell r="A22" t="str">
            <v>DANG THI THU THUY</v>
          </cell>
        </row>
        <row r="23">
          <cell r="A23" t="str">
            <v>NGUYEN VAN VU - THE SUN</v>
          </cell>
        </row>
        <row r="24">
          <cell r="A24" t="str">
            <v>NGUYEN VAN PHU</v>
          </cell>
        </row>
        <row r="25">
          <cell r="A25" t="str">
            <v>QUACH CAM TU</v>
          </cell>
        </row>
        <row r="26">
          <cell r="A26" t="str">
            <v>HONG KHANH HUNG - MDRT VT</v>
          </cell>
        </row>
        <row r="27">
          <cell r="A27" t="str">
            <v>PHAM THI THANH TRUC</v>
          </cell>
        </row>
        <row r="28">
          <cell r="A28" t="str">
            <v>PHAN THI THANH LAN</v>
          </cell>
        </row>
        <row r="29">
          <cell r="A29" t="str">
            <v>NGUYEN THI KIM CHUNG</v>
          </cell>
        </row>
        <row r="30">
          <cell r="A30" t="str">
            <v>NGUYEN THI NGOC LAN</v>
          </cell>
        </row>
        <row r="31">
          <cell r="A31" t="str">
            <v>NGUYEN THI DAO</v>
          </cell>
        </row>
        <row r="32">
          <cell r="A32" t="str">
            <v>CHU THI AI THUONG</v>
          </cell>
        </row>
        <row r="33">
          <cell r="A33" t="str">
            <v>DO KIM HANH</v>
          </cell>
        </row>
        <row r="34">
          <cell r="A34" t="str">
            <v>LE THANH HUYEN</v>
          </cell>
        </row>
        <row r="35">
          <cell r="A35" t="str">
            <v>NGUYEN THI BINH</v>
          </cell>
        </row>
        <row r="36">
          <cell r="A36" t="str">
            <v>MAI QUOC HUY</v>
          </cell>
        </row>
        <row r="37">
          <cell r="A37" t="str">
            <v>NGUYEN VAN CONG</v>
          </cell>
        </row>
        <row r="38">
          <cell r="A38" t="str">
            <v>NGUYEN THI HOANG YEN</v>
          </cell>
        </row>
        <row r="39">
          <cell r="A39" t="str">
            <v>NGUYEN VAN HUE</v>
          </cell>
        </row>
        <row r="40">
          <cell r="A40" t="str">
            <v>DINH THI KIM LIEN</v>
          </cell>
        </row>
        <row r="41">
          <cell r="A41" t="str">
            <v>NGUYEN THI HONG</v>
          </cell>
        </row>
        <row r="42">
          <cell r="A42" t="str">
            <v>VU THI LE HANG</v>
          </cell>
        </row>
        <row r="43">
          <cell r="A43" t="str">
            <v>LUU THI OANH</v>
          </cell>
        </row>
        <row r="44">
          <cell r="A44" t="str">
            <v>NGUYEN DUY SON</v>
          </cell>
        </row>
        <row r="45">
          <cell r="A45" t="str">
            <v>BUI THI KIM LIEN</v>
          </cell>
        </row>
        <row r="46">
          <cell r="A46" t="str">
            <v>NGUYEN THI BINH - LION 1</v>
          </cell>
        </row>
        <row r="47">
          <cell r="A47" t="str">
            <v>NGUYEN THI BINH - LION 2</v>
          </cell>
        </row>
        <row r="48">
          <cell r="A48" t="str">
            <v>NGUYEN THI NGOC LAN - NGHE AN</v>
          </cell>
        </row>
        <row r="49">
          <cell r="A49" t="str">
            <v>NGUYEN VAN CONG - THE STARS 1</v>
          </cell>
        </row>
        <row r="50">
          <cell r="A50" t="str">
            <v>NGUYEN VAN CONG - THE STARS 2</v>
          </cell>
        </row>
        <row r="51">
          <cell r="A51" t="str">
            <v>DO THI MO</v>
          </cell>
        </row>
        <row r="52">
          <cell r="A52" t="str">
            <v>LE THI THOI</v>
          </cell>
        </row>
        <row r="53">
          <cell r="A53" t="str">
            <v>NGUYEN VAN NINH - HAI DANG</v>
          </cell>
        </row>
        <row r="54">
          <cell r="A54" t="str">
            <v>NGUYEN VAN NINH - BINH MINH</v>
          </cell>
        </row>
        <row r="55">
          <cell r="A55" t="str">
            <v>NGUYEN PHUOC LAP</v>
          </cell>
        </row>
        <row r="56">
          <cell r="A56" t="str">
            <v>TRAN HOANG NGAN KHANH</v>
          </cell>
        </row>
        <row r="57">
          <cell r="A57" t="str">
            <v>PHAM TAN PHAT</v>
          </cell>
        </row>
        <row r="58">
          <cell r="A58" t="str">
            <v>PHAM THANH TRI - DAKLAK</v>
          </cell>
        </row>
        <row r="59">
          <cell r="A59" t="str">
            <v>NGUYEN THU HANG - MDRT HCM2</v>
          </cell>
        </row>
        <row r="60">
          <cell r="A60" t="str">
            <v>NGUYEN HUU NGHIEM - LUCKY STAR</v>
          </cell>
        </row>
        <row r="61">
          <cell r="A61" t="str">
            <v>HONG KHANH HUNG - WE ARE 1</v>
          </cell>
        </row>
        <row r="62">
          <cell r="A62" t="str">
            <v>NGUYEN THI HOANG YEN - THE POWER</v>
          </cell>
        </row>
        <row r="63">
          <cell r="A63" t="str">
            <v>TRAN THI HAI YEN</v>
          </cell>
        </row>
        <row r="64">
          <cell r="A64" t="str">
            <v>TRAN THI THU GIANG</v>
          </cell>
        </row>
        <row r="65">
          <cell r="A65" t="str">
            <v>NGUYEN THI HOI</v>
          </cell>
        </row>
        <row r="66">
          <cell r="A66" t="str">
            <v>DO TRUONG AN</v>
          </cell>
        </row>
        <row r="67">
          <cell r="A67" t="str">
            <v>LUONG THU HUONG</v>
          </cell>
        </row>
        <row r="68">
          <cell r="A68" t="str">
            <v>NGUYEN DINH TUNG</v>
          </cell>
        </row>
        <row r="69">
          <cell r="A69">
            <v>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harts"/>
      <sheetName val="Country"/>
      <sheetName val="HCM"/>
      <sheetName val="HN"/>
      <sheetName val="Plan"/>
      <sheetName val="Sheet2"/>
      <sheetName val="1.0 Production (GVL)"/>
      <sheetName val="1.1 Production by Region"/>
      <sheetName val="2.0 MP (GVL)"/>
      <sheetName val="2.1 MP by Region"/>
      <sheetName val="3.0 New AGs"/>
      <sheetName val="4.0 BD"/>
      <sheetName val="4.1 BD Review"/>
      <sheetName val="TargetTeam"/>
      <sheetName val="BDList"/>
      <sheetName val="Target"/>
      <sheetName val="3.1 BD history"/>
      <sheetName val="BD comment"/>
      <sheetName val="4.1 New AG out-of profile by BD"/>
      <sheetName val="5 AL Segmentation"/>
      <sheetName val="HCMHN_BDMasterPlan"/>
      <sheetName val="5.0 AG retention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A2" t="str">
            <v>NGUYEN THI LAN ANH</v>
          </cell>
        </row>
        <row r="3">
          <cell r="A3" t="str">
            <v>NGUYEN VAN HANH</v>
          </cell>
        </row>
        <row r="4">
          <cell r="A4" t="str">
            <v>NGUYEN HUU NGHIEM</v>
          </cell>
        </row>
        <row r="5">
          <cell r="A5" t="str">
            <v>NGUYEN THU HANG</v>
          </cell>
        </row>
        <row r="6">
          <cell r="A6" t="str">
            <v>NGUYEN THI KIM HONG</v>
          </cell>
        </row>
        <row r="7">
          <cell r="A7" t="str">
            <v>LE THI HONG LINH</v>
          </cell>
        </row>
        <row r="8">
          <cell r="A8" t="str">
            <v>NGUYEN QUY NHAN</v>
          </cell>
        </row>
        <row r="9">
          <cell r="A9" t="str">
            <v>PHAM THANH TRI</v>
          </cell>
        </row>
        <row r="10">
          <cell r="A10" t="str">
            <v>HONG KHANH HUNG - DRAGON</v>
          </cell>
        </row>
        <row r="11">
          <cell r="A11" t="str">
            <v>HONG KHANH HUNG - MDRT HCM</v>
          </cell>
        </row>
        <row r="12">
          <cell r="A12" t="str">
            <v>NGUYEN THI PHUONG TRINH</v>
          </cell>
        </row>
        <row r="13">
          <cell r="A13" t="str">
            <v>NGUYEN VAN VU - MDRT BH</v>
          </cell>
        </row>
        <row r="14">
          <cell r="A14" t="str">
            <v>NGUYEN TRAN QUOC TOAN</v>
          </cell>
        </row>
        <row r="15">
          <cell r="A15" t="str">
            <v>NGUYEN HUU HIEN</v>
          </cell>
        </row>
        <row r="16">
          <cell r="A16" t="str">
            <v>DO THI THANH THUY</v>
          </cell>
        </row>
        <row r="17">
          <cell r="A17" t="str">
            <v>NGUYEN VAN VU - MDRT HCM 2</v>
          </cell>
        </row>
        <row r="18">
          <cell r="A18" t="str">
            <v>TRUONG THI THU TRAM</v>
          </cell>
        </row>
        <row r="19">
          <cell r="A19" t="str">
            <v>HOANG NGUYET HANG</v>
          </cell>
        </row>
        <row r="20">
          <cell r="A20" t="str">
            <v>TRAN THI THUY HANG</v>
          </cell>
        </row>
        <row r="21">
          <cell r="A21" t="str">
            <v>LUONG HUU PHUC</v>
          </cell>
        </row>
        <row r="22">
          <cell r="A22" t="str">
            <v>DANG THI THU THUY</v>
          </cell>
        </row>
        <row r="23">
          <cell r="A23" t="str">
            <v>NGUYEN VAN VU - THE SUN</v>
          </cell>
        </row>
        <row r="24">
          <cell r="A24" t="str">
            <v>NGUYEN VAN PHU</v>
          </cell>
        </row>
        <row r="25">
          <cell r="A25" t="str">
            <v>QUACH CAM TU</v>
          </cell>
        </row>
        <row r="26">
          <cell r="A26" t="str">
            <v>HONG KHANH HUNG - MDRT VT</v>
          </cell>
        </row>
        <row r="27">
          <cell r="A27" t="str">
            <v>PHAM THI THANH TRUC</v>
          </cell>
        </row>
        <row r="28">
          <cell r="A28" t="str">
            <v>PHAN THI THANH LAN</v>
          </cell>
        </row>
        <row r="29">
          <cell r="A29" t="str">
            <v>NGUYEN THI KIM CHUNG</v>
          </cell>
        </row>
        <row r="30">
          <cell r="A30" t="str">
            <v>NGUYEN THI NGOC LAN</v>
          </cell>
        </row>
        <row r="31">
          <cell r="A31" t="str">
            <v>NGUYEN THI DAO</v>
          </cell>
        </row>
        <row r="32">
          <cell r="A32" t="str">
            <v>CHU THI AI THUONG</v>
          </cell>
        </row>
        <row r="33">
          <cell r="A33" t="str">
            <v>DO KIM HANH</v>
          </cell>
        </row>
        <row r="34">
          <cell r="A34" t="str">
            <v>LE THANH HUYEN</v>
          </cell>
        </row>
        <row r="35">
          <cell r="A35" t="str">
            <v>NGUYEN THI BINH</v>
          </cell>
        </row>
        <row r="36">
          <cell r="A36" t="str">
            <v>MAI QUOC HUY</v>
          </cell>
        </row>
        <row r="37">
          <cell r="A37" t="str">
            <v>NGUYEN VAN CONG</v>
          </cell>
        </row>
        <row r="38">
          <cell r="A38" t="str">
            <v>NGUYEN THI HOANG YEN</v>
          </cell>
        </row>
        <row r="39">
          <cell r="A39" t="str">
            <v>NGUYEN VAN HUE</v>
          </cell>
        </row>
        <row r="40">
          <cell r="A40" t="str">
            <v>DINH THI KIM LIEN</v>
          </cell>
        </row>
        <row r="41">
          <cell r="A41" t="str">
            <v>NGUYEN THI HONG</v>
          </cell>
        </row>
        <row r="42">
          <cell r="A42" t="str">
            <v>VU THI LE HANG</v>
          </cell>
        </row>
        <row r="43">
          <cell r="A43" t="str">
            <v>LUU THI OANH</v>
          </cell>
        </row>
        <row r="44">
          <cell r="A44" t="str">
            <v>NGUYEN DUY SON</v>
          </cell>
        </row>
        <row r="45">
          <cell r="A45" t="str">
            <v>BUI THI KIM LIEN</v>
          </cell>
        </row>
        <row r="46">
          <cell r="A46" t="str">
            <v>NGUYEN THI BINH - LION 1</v>
          </cell>
        </row>
        <row r="47">
          <cell r="A47" t="str">
            <v>NGUYEN THI BINH - LION 2</v>
          </cell>
        </row>
        <row r="48">
          <cell r="A48" t="str">
            <v>NGUYEN THI NGOC LAN - NGHE AN</v>
          </cell>
        </row>
        <row r="49">
          <cell r="A49" t="str">
            <v>NGUYEN VAN CONG - THE STARS 1</v>
          </cell>
        </row>
        <row r="50">
          <cell r="A50" t="str">
            <v>NGUYEN VAN CONG - THE STARS 2</v>
          </cell>
        </row>
        <row r="51">
          <cell r="A51" t="str">
            <v>DO THI MO</v>
          </cell>
        </row>
        <row r="52">
          <cell r="A52" t="str">
            <v>LE THI THOI</v>
          </cell>
        </row>
        <row r="53">
          <cell r="A53" t="str">
            <v>NGUYEN VAN NINH - HAI DANG</v>
          </cell>
        </row>
        <row r="54">
          <cell r="A54" t="str">
            <v>NGUYEN VAN NINH - BINH MINH</v>
          </cell>
        </row>
        <row r="55">
          <cell r="A55" t="str">
            <v>NGUYEN PHUOC LAP</v>
          </cell>
        </row>
        <row r="56">
          <cell r="A56" t="str">
            <v>TRAN HOANG NGAN KHANH</v>
          </cell>
        </row>
        <row r="57">
          <cell r="A57" t="str">
            <v>PHAM TAN PHAT</v>
          </cell>
        </row>
        <row r="58">
          <cell r="A58" t="str">
            <v>PHAM THANH TRI - DAKLAK</v>
          </cell>
        </row>
        <row r="59">
          <cell r="A59" t="str">
            <v>NGUYEN THU HANG - MDRT HCM2</v>
          </cell>
        </row>
        <row r="60">
          <cell r="A60" t="str">
            <v>NGUYEN HUU NGHIEM - LUCKY STAR</v>
          </cell>
        </row>
        <row r="61">
          <cell r="A61" t="str">
            <v>HONG KHANH HUNG - WE ARE 1</v>
          </cell>
        </row>
        <row r="62">
          <cell r="A62" t="str">
            <v>NGUYEN THI HOANG YEN - THE POWER</v>
          </cell>
        </row>
        <row r="63">
          <cell r="A63" t="str">
            <v>TRAN THI HAI YEN</v>
          </cell>
        </row>
        <row r="64">
          <cell r="A64" t="str">
            <v>TRAN THI THU GIANG</v>
          </cell>
        </row>
        <row r="65">
          <cell r="A65" t="str">
            <v>NGUYEN THI HOI</v>
          </cell>
        </row>
        <row r="66">
          <cell r="A66" t="str">
            <v>DO TRUONG AN</v>
          </cell>
        </row>
        <row r="67">
          <cell r="A67" t="str">
            <v>LUONG THU HUONG</v>
          </cell>
        </row>
        <row r="68">
          <cell r="A68" t="str">
            <v>NGUYEN DINH TUNG</v>
          </cell>
        </row>
        <row r="69">
          <cell r="A69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(new)"/>
      <sheetName val="brief &amp; assumptions"/>
      <sheetName val="vs SP5"/>
      <sheetName val="prem flow"/>
      <sheetName val="Summary (old)"/>
      <sheetName val="Quarterly KPIs 2013"/>
      <sheetName val="Monthly"/>
      <sheetName val="Country"/>
      <sheetName val="HCMC"/>
      <sheetName val="HN"/>
      <sheetName val="Prov Jun"/>
      <sheetName val="Prov May"/>
      <sheetName val="Offices expansion"/>
      <sheetName val="by location"/>
      <sheetName val="AD headcount"/>
      <sheetName val="SP5"/>
    </sheetNames>
    <sheetDataSet>
      <sheetData sheetId="0"/>
      <sheetData sheetId="1">
        <row r="101">
          <cell r="E101">
            <v>0.4</v>
          </cell>
        </row>
        <row r="103">
          <cell r="E103">
            <v>0.2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B2:J21"/>
  <sheetViews>
    <sheetView showGridLines="0" zoomScale="85" zoomScaleNormal="85" workbookViewId="0">
      <selection activeCell="E8" sqref="E8:I8"/>
    </sheetView>
  </sheetViews>
  <sheetFormatPr defaultRowHeight="12.75" x14ac:dyDescent="0.2"/>
  <cols>
    <col min="1" max="1" customWidth="true" style="60" width="1.625" collapsed="true"/>
    <col min="2" max="2" customWidth="true" style="60" width="3.5" collapsed="true"/>
    <col min="3" max="3" customWidth="true" style="60" width="2.625" collapsed="true"/>
    <col min="4" max="4" bestFit="true" customWidth="true" style="60" width="8.75" collapsed="true"/>
    <col min="5" max="5" style="60" width="9.0" collapsed="true"/>
    <col min="6" max="6" customWidth="true" style="60" width="9.5" collapsed="true"/>
    <col min="7" max="7" customWidth="true" style="60" width="15.25" collapsed="true"/>
    <col min="8" max="8" customWidth="true" style="60" width="12.375" collapsed="true"/>
    <col min="9" max="9" customWidth="true" style="60" width="7.5" collapsed="true"/>
    <col min="10" max="10" bestFit="true" customWidth="true" style="60" width="8.25" collapsed="true"/>
    <col min="11" max="11" bestFit="true" customWidth="true" style="60" width="11.625" collapsed="true"/>
    <col min="12" max="16384" style="60" width="9.0" collapsed="true"/>
  </cols>
  <sheetData>
    <row r="2" spans="2:10" s="52" customFormat="1" ht="6" customHeight="1" x14ac:dyDescent="0.3">
      <c r="B2" s="51"/>
      <c r="C2" s="51"/>
      <c r="D2" s="51"/>
      <c r="E2" s="51"/>
      <c r="F2" s="51"/>
      <c r="G2" s="51"/>
      <c r="H2" s="51"/>
      <c r="I2" s="51"/>
    </row>
    <row r="3" spans="2:10" s="52" customFormat="1" ht="20.25" x14ac:dyDescent="0.3">
      <c r="B3" s="283" t="s">
        <v>224</v>
      </c>
      <c r="C3" s="283"/>
      <c r="D3" s="283"/>
      <c r="E3" s="283"/>
      <c r="F3" s="283"/>
      <c r="G3" s="283"/>
      <c r="H3" s="283"/>
      <c r="I3" s="283"/>
    </row>
    <row r="4" spans="2:10" s="52" customFormat="1" ht="20.25" x14ac:dyDescent="0.3">
      <c r="B4" s="283" t="s">
        <v>225</v>
      </c>
      <c r="C4" s="283"/>
      <c r="D4" s="283"/>
      <c r="E4" s="283"/>
      <c r="F4" s="283"/>
      <c r="G4" s="283"/>
      <c r="H4" s="283"/>
      <c r="I4" s="283"/>
    </row>
    <row r="5" spans="2:10" s="52" customFormat="1" ht="20.45" customHeight="1" x14ac:dyDescent="0.3">
      <c r="B5" s="53" t="s">
        <v>229</v>
      </c>
      <c r="C5" s="54"/>
      <c r="D5" s="54"/>
      <c r="E5" s="54"/>
      <c r="F5" s="55"/>
      <c r="G5" s="56">
        <v>42978</v>
      </c>
      <c r="H5" s="54"/>
      <c r="I5" s="54"/>
      <c r="J5" s="52" t="s">
        <v>226</v>
      </c>
    </row>
    <row r="6" spans="2:10" s="52" customFormat="1" ht="20.25" x14ac:dyDescent="0.3">
      <c r="B6" s="51"/>
      <c r="C6" s="51"/>
      <c r="D6" s="51"/>
      <c r="E6" s="51"/>
      <c r="F6" s="51"/>
      <c r="G6" s="51"/>
      <c r="H6" s="51"/>
      <c r="I6" s="51"/>
    </row>
    <row r="7" spans="2:10" s="52" customFormat="1" ht="20.25" x14ac:dyDescent="0.3">
      <c r="B7" s="57"/>
      <c r="C7" s="58" t="s">
        <v>227</v>
      </c>
      <c r="D7" s="59"/>
      <c r="E7" s="57"/>
      <c r="F7" s="57"/>
      <c r="G7" s="57"/>
      <c r="H7" s="57"/>
      <c r="I7" s="57"/>
    </row>
    <row r="8" spans="2:10" s="52" customFormat="1" ht="20.25" x14ac:dyDescent="0.3">
      <c r="B8" s="57"/>
      <c r="C8" s="58"/>
      <c r="D8" s="169">
        <v>1</v>
      </c>
      <c r="E8" s="282" t="s">
        <v>439</v>
      </c>
      <c r="F8" s="282"/>
      <c r="G8" s="282"/>
      <c r="H8" s="282"/>
      <c r="I8" s="282"/>
    </row>
    <row r="9" spans="2:10" s="52" customFormat="1" ht="24.75" customHeight="1" x14ac:dyDescent="0.3">
      <c r="B9" s="57"/>
      <c r="C9" s="57"/>
      <c r="D9" s="169">
        <v>2</v>
      </c>
      <c r="E9" s="282" t="s">
        <v>294</v>
      </c>
      <c r="F9" s="282"/>
      <c r="G9" s="282"/>
      <c r="H9" s="282"/>
      <c r="I9" s="282"/>
    </row>
    <row r="10" spans="2:10" s="52" customFormat="1" ht="24.75" customHeight="1" x14ac:dyDescent="0.3">
      <c r="B10" s="57"/>
      <c r="C10" s="57"/>
      <c r="D10" s="169">
        <v>3</v>
      </c>
      <c r="E10" s="282" t="s">
        <v>295</v>
      </c>
      <c r="F10" s="282"/>
      <c r="G10" s="282"/>
      <c r="H10" s="282"/>
      <c r="I10" s="282"/>
    </row>
    <row r="11" spans="2:10" s="52" customFormat="1" ht="24.75" customHeight="1" x14ac:dyDescent="0.3">
      <c r="B11" s="57"/>
      <c r="C11" s="57"/>
      <c r="D11" s="169">
        <v>4</v>
      </c>
      <c r="E11" s="282" t="s">
        <v>296</v>
      </c>
      <c r="F11" s="282"/>
      <c r="G11" s="282"/>
      <c r="H11" s="282"/>
      <c r="I11" s="282"/>
    </row>
    <row r="12" spans="2:10" s="52" customFormat="1" ht="24.75" customHeight="1" x14ac:dyDescent="0.3">
      <c r="B12" s="57"/>
      <c r="C12" s="57"/>
      <c r="D12" s="169">
        <v>5</v>
      </c>
      <c r="E12" s="282" t="s">
        <v>297</v>
      </c>
      <c r="F12" s="282"/>
      <c r="G12" s="282"/>
      <c r="H12" s="282"/>
      <c r="I12" s="282"/>
    </row>
    <row r="13" spans="2:10" s="52" customFormat="1" ht="24.75" customHeight="1" x14ac:dyDescent="0.3">
      <c r="B13" s="57"/>
      <c r="C13" s="57"/>
      <c r="D13" s="169">
        <v>6</v>
      </c>
      <c r="E13" s="282" t="s">
        <v>298</v>
      </c>
      <c r="F13" s="282"/>
      <c r="G13" s="282"/>
      <c r="H13" s="282"/>
      <c r="I13" s="282"/>
    </row>
    <row r="14" spans="2:10" s="52" customFormat="1" ht="24.75" customHeight="1" x14ac:dyDescent="0.3">
      <c r="B14" s="57"/>
      <c r="C14" s="57"/>
      <c r="D14" s="169">
        <v>7</v>
      </c>
      <c r="E14" s="282" t="s">
        <v>369</v>
      </c>
      <c r="F14" s="282"/>
      <c r="G14" s="282"/>
      <c r="H14" s="282"/>
      <c r="I14" s="282"/>
    </row>
    <row r="15" spans="2:10" s="52" customFormat="1" ht="24.75" customHeight="1" x14ac:dyDescent="0.3">
      <c r="B15" s="57"/>
      <c r="C15" s="57"/>
      <c r="D15" s="169">
        <v>8</v>
      </c>
      <c r="E15" s="282" t="s">
        <v>370</v>
      </c>
      <c r="F15" s="282"/>
      <c r="G15" s="282"/>
      <c r="H15" s="282"/>
      <c r="I15" s="282"/>
    </row>
    <row r="16" spans="2:10" s="52" customFormat="1" ht="24.75" customHeight="1" x14ac:dyDescent="0.3">
      <c r="B16" s="57"/>
      <c r="C16" s="57"/>
      <c r="D16" s="169">
        <v>9</v>
      </c>
      <c r="E16" s="282" t="s">
        <v>228</v>
      </c>
      <c r="F16" s="282"/>
      <c r="G16" s="282"/>
      <c r="H16" s="282"/>
      <c r="I16" s="282"/>
    </row>
    <row r="17" spans="2:9" s="52" customFormat="1" ht="24.75" customHeight="1" x14ac:dyDescent="0.3">
      <c r="B17" s="57"/>
      <c r="C17" s="57"/>
      <c r="D17" s="169">
        <v>10</v>
      </c>
      <c r="E17" s="282" t="s">
        <v>267</v>
      </c>
      <c r="F17" s="282"/>
      <c r="G17" s="282"/>
      <c r="H17" s="282"/>
      <c r="I17" s="282"/>
    </row>
    <row r="18" spans="2:9" s="52" customFormat="1" ht="24.75" customHeight="1" x14ac:dyDescent="0.3">
      <c r="B18" s="57"/>
      <c r="C18" s="57"/>
      <c r="D18" s="169">
        <v>11</v>
      </c>
      <c r="E18" s="282" t="s">
        <v>431</v>
      </c>
      <c r="F18" s="282"/>
      <c r="G18" s="282"/>
      <c r="H18" s="282"/>
      <c r="I18" s="282"/>
    </row>
    <row r="19" spans="2:9" s="52" customFormat="1" ht="24.75" customHeight="1" x14ac:dyDescent="0.3">
      <c r="B19" s="57"/>
      <c r="C19" s="57"/>
      <c r="D19" s="169">
        <v>12</v>
      </c>
      <c r="E19" s="282" t="s">
        <v>371</v>
      </c>
      <c r="F19" s="282"/>
      <c r="G19" s="282"/>
      <c r="H19" s="282"/>
      <c r="I19" s="282"/>
    </row>
    <row r="20" spans="2:9" s="52" customFormat="1" ht="24.75" customHeight="1" x14ac:dyDescent="0.3">
      <c r="B20" s="57"/>
      <c r="C20" s="57"/>
      <c r="D20" s="169">
        <v>13</v>
      </c>
      <c r="E20" s="282" t="s">
        <v>438</v>
      </c>
      <c r="F20" s="282"/>
      <c r="G20" s="282"/>
      <c r="H20" s="282"/>
      <c r="I20" s="282"/>
    </row>
    <row r="21" spans="2:9" s="52" customFormat="1" ht="24.75" customHeight="1" x14ac:dyDescent="0.3">
      <c r="B21" s="57"/>
      <c r="C21" s="57"/>
      <c r="D21" s="169"/>
      <c r="E21" s="282"/>
      <c r="F21" s="282"/>
      <c r="G21" s="282"/>
      <c r="H21" s="282"/>
      <c r="I21" s="282"/>
    </row>
  </sheetData>
  <mergeCells count="16">
    <mergeCell ref="E19:I19"/>
    <mergeCell ref="E20:I20"/>
    <mergeCell ref="E21:I21"/>
    <mergeCell ref="E18:I18"/>
    <mergeCell ref="B3:I3"/>
    <mergeCell ref="B4:I4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8:I8"/>
  </mergeCells>
  <hyperlinks>
    <hyperlink ref="E9" location="'1. SP KPIs'!A1" display="Strategic Plan KPIs"/>
    <hyperlink ref="E10" location="'3. Products'!A1" display="Products"/>
    <hyperlink ref="E11" location="'4. Group'!A1" display="Agency Performance"/>
    <hyperlink ref="E9:I9" location="North!A1" display="Production &amp; Productivities (GVL)"/>
    <hyperlink ref="E10:I10" location="South!A1" display="South"/>
    <hyperlink ref="E11:I11" location="'Production_AD Structure'!A1" display="Production_AD Structure"/>
    <hyperlink ref="E14:I14" location="'Recruitment KPI_Structure'!A1" display="Recruitment KPI_Structure"/>
    <hyperlink ref="E12:I12" location="'Ending MP_Structure'!A1" display="Ending MP_Structure"/>
    <hyperlink ref="E13:I13" location="Recruitment_Structure!A1" display="Recruitment_Structure"/>
    <hyperlink ref="E16:I16" location="GA!A1" display="GA Performance"/>
    <hyperlink ref="E18:I18" location="'Product Mix'!A1" display="Agency Product Mix"/>
    <hyperlink ref="E15:I15" location="'Rookie Metric'!A1" display="Rookie Metric"/>
    <hyperlink ref="E17:I17" location="Rider!A1" display="Rider"/>
    <hyperlink ref="E19:I19" location="'5.0 AG retention'!A1" display="Retention"/>
    <hyperlink ref="E20:I20" location="BD!A1" display="BD"/>
    <hyperlink ref="E8" location="'1. SP KPIs'!A1" display="Strategic Plan KPIs"/>
    <hyperlink ref="E8:I8" location="Country!A1" display="Country"/>
  </hyperlinks>
  <pageMargins left="2.48" right="0.41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S180"/>
  <sheetViews>
    <sheetView showGridLines="0" tabSelected="1" topLeftCell="B1" zoomScale="80" zoomScaleNormal="80" workbookViewId="0">
      <pane xSplit="1" ySplit="3" topLeftCell="AT100" activePane="bottomRight" state="frozen"/>
      <selection activeCell="B1" sqref="B1"/>
      <selection pane="topRight" activeCell="C1" sqref="C1"/>
      <selection pane="bottomLeft" activeCell="B4" sqref="B4"/>
      <selection pane="bottomRight" activeCell="BE109" sqref="BE109"/>
    </sheetView>
  </sheetViews>
  <sheetFormatPr defaultColWidth="3.25" defaultRowHeight="15" outlineLevelCol="1" x14ac:dyDescent="0.25"/>
  <cols>
    <col min="1" max="1" customWidth="true" hidden="true" style="42" width="53.125" collapsed="true"/>
    <col min="2" max="2" bestFit="true" customWidth="true" width="26.125" collapsed="true"/>
    <col min="3" max="6" customWidth="true" style="22" width="10.5" collapsed="true"/>
    <col min="7" max="7" bestFit="true" customWidth="true" style="2" width="4.875" collapsed="true"/>
    <col min="8" max="10" customWidth="true" width="9.875" collapsed="true" outlineLevel="1"/>
    <col min="11" max="11" customWidth="true" width="9.875" collapsed="true"/>
    <col min="12" max="14" customWidth="true" width="9.875" collapsed="true" outlineLevel="1"/>
    <col min="15" max="15" customWidth="true" width="9.875" collapsed="true"/>
    <col min="16" max="18" customWidth="true" width="9.875" collapsed="true" outlineLevel="1"/>
    <col min="19" max="19" customWidth="true" width="9.875" collapsed="true"/>
    <col min="20" max="20" bestFit="true" customWidth="true" width="3.125" collapsed="true"/>
    <col min="21" max="31" customWidth="true" width="8.5" collapsed="true" outlineLevel="1"/>
    <col min="32" max="32" customWidth="true" width="8.5" collapsed="true"/>
    <col min="33" max="43" customWidth="true" width="8.5" collapsed="true" outlineLevel="1"/>
    <col min="44" max="44" customWidth="true" width="8.5" collapsed="true"/>
    <col min="45" max="50" customWidth="true" width="8.5" collapsed="true" outlineLevel="1"/>
    <col min="51" max="55" customWidth="true" width="8.5" collapsed="true" outlineLevel="1"/>
    <col min="56" max="56" customWidth="true" width="8.5" collapsed="true"/>
    <col min="57" max="57" bestFit="true" customWidth="true" style="2" width="4.875" collapsed="true"/>
    <col min="58" max="63" customWidth="true" width="9.5" collapsed="true"/>
    <col min="64" max="69" customWidth="true" width="9.5" collapsed="true"/>
    <col min="70" max="70" style="2" width="3.25" collapsed="true"/>
  </cols>
  <sheetData>
    <row r="1" spans="1:70" s="85" customFormat="1" x14ac:dyDescent="0.25">
      <c r="B1" s="155" t="s">
        <v>269</v>
      </c>
      <c r="C1" s="86"/>
      <c r="D1" s="86"/>
      <c r="E1" s="86"/>
      <c r="G1" s="87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>
        <v>201501</v>
      </c>
      <c r="V1" s="86">
        <v>201502</v>
      </c>
      <c r="W1" s="86">
        <v>201503</v>
      </c>
      <c r="X1" s="86">
        <v>201504</v>
      </c>
      <c r="Y1" s="86">
        <v>201505</v>
      </c>
      <c r="Z1" s="86">
        <v>201506</v>
      </c>
      <c r="AA1" s="86">
        <v>201507</v>
      </c>
      <c r="AB1" s="86">
        <v>201508</v>
      </c>
      <c r="AC1" s="86">
        <v>201509</v>
      </c>
      <c r="AD1" s="86">
        <v>201510</v>
      </c>
      <c r="AE1" s="86">
        <v>201511</v>
      </c>
      <c r="AF1" s="86">
        <v>201512</v>
      </c>
      <c r="AG1" s="86">
        <v>201601</v>
      </c>
      <c r="AH1" s="86">
        <v>201602</v>
      </c>
      <c r="AI1" s="86">
        <v>201603</v>
      </c>
      <c r="AJ1" s="86">
        <v>201604</v>
      </c>
      <c r="AK1" s="86">
        <v>201605</v>
      </c>
      <c r="AL1" s="86">
        <v>201606</v>
      </c>
      <c r="AM1" s="86">
        <v>201607</v>
      </c>
      <c r="AN1" s="86">
        <v>201608</v>
      </c>
      <c r="AO1" s="86">
        <v>201609</v>
      </c>
      <c r="AP1" s="86">
        <v>201610</v>
      </c>
      <c r="AQ1" s="86">
        <v>201611</v>
      </c>
      <c r="AR1" s="86">
        <v>201612</v>
      </c>
      <c r="AS1" s="86">
        <v>201701</v>
      </c>
      <c r="AT1" s="86">
        <v>201702</v>
      </c>
      <c r="AU1" s="86">
        <v>201703</v>
      </c>
      <c r="AV1" s="86">
        <v>201704</v>
      </c>
      <c r="AW1" s="86">
        <v>201705</v>
      </c>
      <c r="AX1" s="86">
        <v>201706</v>
      </c>
      <c r="AY1" s="86">
        <v>201707</v>
      </c>
      <c r="AZ1" s="86">
        <v>201708</v>
      </c>
      <c r="BA1" s="86">
        <v>201709</v>
      </c>
      <c r="BB1" s="86">
        <v>201710</v>
      </c>
      <c r="BC1" s="86">
        <v>201711</v>
      </c>
      <c r="BD1" s="86">
        <v>201712</v>
      </c>
      <c r="BE1" s="87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7"/>
    </row>
    <row r="2" spans="1:70" x14ac:dyDescent="0.25">
      <c r="B2" s="79">
        <f>_xlfn.NUMBERVALUE(TEXT(Cover!G5,"m"))</f>
        <v>8</v>
      </c>
      <c r="C2" s="38"/>
      <c r="D2" s="38"/>
      <c r="E2" s="38"/>
      <c r="F2" s="20"/>
      <c r="H2" s="39"/>
      <c r="I2" s="39"/>
      <c r="J2" s="39"/>
      <c r="K2" s="39"/>
      <c r="L2" s="40"/>
      <c r="M2" s="40"/>
      <c r="N2" s="40"/>
      <c r="O2" s="40"/>
      <c r="P2" s="41"/>
      <c r="Q2" s="41"/>
      <c r="R2" s="41"/>
      <c r="S2" s="41"/>
      <c r="T2" s="14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F2" s="284" t="s">
        <v>203</v>
      </c>
      <c r="BG2" s="285"/>
      <c r="BH2" s="285"/>
      <c r="BI2" s="285"/>
      <c r="BJ2" s="285"/>
      <c r="BK2" s="285"/>
      <c r="BL2" s="281"/>
      <c r="BM2" s="281"/>
      <c r="BN2" s="281"/>
      <c r="BO2" s="281"/>
      <c r="BP2" s="281"/>
      <c r="BQ2" s="281"/>
    </row>
    <row r="3" spans="1:70" x14ac:dyDescent="0.25">
      <c r="A3" s="43" t="s">
        <v>205</v>
      </c>
      <c r="B3" s="23" t="s">
        <v>34</v>
      </c>
      <c r="C3" s="80" t="s">
        <v>132</v>
      </c>
      <c r="D3" s="80" t="s">
        <v>133</v>
      </c>
      <c r="E3" s="80" t="s">
        <v>134</v>
      </c>
      <c r="F3" s="21" t="s">
        <v>0</v>
      </c>
      <c r="G3" s="2" t="s">
        <v>33</v>
      </c>
      <c r="H3" s="27" t="s">
        <v>120</v>
      </c>
      <c r="I3" s="27" t="s">
        <v>121</v>
      </c>
      <c r="J3" s="27" t="s">
        <v>122</v>
      </c>
      <c r="K3" s="27" t="s">
        <v>123</v>
      </c>
      <c r="L3" s="30" t="s">
        <v>128</v>
      </c>
      <c r="M3" s="30" t="s">
        <v>129</v>
      </c>
      <c r="N3" s="30" t="s">
        <v>130</v>
      </c>
      <c r="O3" s="30" t="s">
        <v>131</v>
      </c>
      <c r="P3" s="25" t="s">
        <v>124</v>
      </c>
      <c r="Q3" s="25" t="s">
        <v>125</v>
      </c>
      <c r="R3" s="25" t="s">
        <v>126</v>
      </c>
      <c r="S3" s="25" t="s">
        <v>127</v>
      </c>
      <c r="T3" s="17" t="s">
        <v>33</v>
      </c>
      <c r="U3" s="27" t="s">
        <v>1</v>
      </c>
      <c r="V3" s="27" t="s">
        <v>2</v>
      </c>
      <c r="W3" s="27" t="s">
        <v>3</v>
      </c>
      <c r="X3" s="27" t="s">
        <v>4</v>
      </c>
      <c r="Y3" s="27" t="s">
        <v>5</v>
      </c>
      <c r="Z3" s="27" t="s">
        <v>6</v>
      </c>
      <c r="AA3" s="27" t="s">
        <v>7</v>
      </c>
      <c r="AB3" s="27" t="s">
        <v>8</v>
      </c>
      <c r="AC3" s="27" t="s">
        <v>9</v>
      </c>
      <c r="AD3" s="27" t="s">
        <v>10</v>
      </c>
      <c r="AE3" s="27" t="s">
        <v>11</v>
      </c>
      <c r="AF3" s="27" t="s">
        <v>12</v>
      </c>
      <c r="AG3" s="29" t="s">
        <v>13</v>
      </c>
      <c r="AH3" s="29" t="s">
        <v>14</v>
      </c>
      <c r="AI3" s="29" t="s">
        <v>15</v>
      </c>
      <c r="AJ3" s="29" t="s">
        <v>16</v>
      </c>
      <c r="AK3" s="29" t="s">
        <v>17</v>
      </c>
      <c r="AL3" s="29" t="s">
        <v>18</v>
      </c>
      <c r="AM3" s="29" t="s">
        <v>19</v>
      </c>
      <c r="AN3" s="29" t="s">
        <v>20</v>
      </c>
      <c r="AO3" s="29" t="s">
        <v>21</v>
      </c>
      <c r="AP3" s="29" t="s">
        <v>22</v>
      </c>
      <c r="AQ3" s="29" t="s">
        <v>23</v>
      </c>
      <c r="AR3" s="29" t="s">
        <v>24</v>
      </c>
      <c r="AS3" s="25" t="s">
        <v>25</v>
      </c>
      <c r="AT3" s="25" t="s">
        <v>26</v>
      </c>
      <c r="AU3" s="25" t="s">
        <v>27</v>
      </c>
      <c r="AV3" s="25" t="s">
        <v>28</v>
      </c>
      <c r="AW3" s="25" t="s">
        <v>29</v>
      </c>
      <c r="AX3" s="25" t="s">
        <v>30</v>
      </c>
      <c r="AY3" s="31" t="s">
        <v>99</v>
      </c>
      <c r="AZ3" s="31" t="s">
        <v>100</v>
      </c>
      <c r="BA3" s="31" t="s">
        <v>101</v>
      </c>
      <c r="BB3" s="31" t="s">
        <v>102</v>
      </c>
      <c r="BC3" s="31" t="s">
        <v>103</v>
      </c>
      <c r="BD3" s="31" t="s">
        <v>104</v>
      </c>
      <c r="BF3" s="32">
        <v>42736</v>
      </c>
      <c r="BG3" s="32">
        <v>42767</v>
      </c>
      <c r="BH3" s="32">
        <v>42795</v>
      </c>
      <c r="BI3" s="32">
        <v>42826</v>
      </c>
      <c r="BJ3" s="32">
        <v>42856</v>
      </c>
      <c r="BK3" s="32">
        <v>42887</v>
      </c>
      <c r="BL3" s="32">
        <v>42917</v>
      </c>
      <c r="BM3" s="32">
        <v>42948</v>
      </c>
      <c r="BN3" s="32">
        <v>42979</v>
      </c>
      <c r="BO3" s="32">
        <v>43009</v>
      </c>
      <c r="BP3" s="32">
        <v>43040</v>
      </c>
      <c r="BQ3" s="32">
        <v>43070</v>
      </c>
    </row>
    <row r="4" spans="1:70" x14ac:dyDescent="0.25">
      <c r="A4" s="16" t="s">
        <v>105</v>
      </c>
      <c r="B4" s="22" t="s">
        <v>62</v>
      </c>
      <c r="C4" s="69">
        <f>C84</f>
        <v>0</v>
      </c>
      <c r="D4" s="69">
        <f t="shared" ref="D4:F4" si="0">D84</f>
        <v>0</v>
      </c>
      <c r="E4" s="69">
        <f t="shared" si="0"/>
        <v>0</v>
      </c>
      <c r="F4" s="73" t="str">
        <f t="shared" si="0"/>
        <v/>
      </c>
      <c r="H4" s="69">
        <f>H84</f>
        <v>0</v>
      </c>
      <c r="I4" s="69">
        <f t="shared" ref="I4:S4" si="1">I84</f>
        <v>0</v>
      </c>
      <c r="J4" s="69">
        <f t="shared" si="1"/>
        <v>0</v>
      </c>
      <c r="K4" s="69">
        <f t="shared" si="1"/>
        <v>0</v>
      </c>
      <c r="L4" s="69">
        <f t="shared" si="1"/>
        <v>0</v>
      </c>
      <c r="M4" s="69">
        <f t="shared" si="1"/>
        <v>0</v>
      </c>
      <c r="N4" s="69">
        <f t="shared" si="1"/>
        <v>0</v>
      </c>
      <c r="O4" s="69">
        <f t="shared" si="1"/>
        <v>0</v>
      </c>
      <c r="P4" s="69">
        <f t="shared" si="1"/>
        <v>0</v>
      </c>
      <c r="Q4" s="69">
        <f t="shared" si="1"/>
        <v>0</v>
      </c>
      <c r="R4" s="69">
        <f t="shared" si="1"/>
        <v>0</v>
      </c>
      <c r="S4" s="69" t="str">
        <f t="shared" si="1"/>
        <v>-</v>
      </c>
      <c r="T4" s="1"/>
      <c r="U4" s="1" t="n">
        <v>2496.0</v>
      </c>
      <c r="V4" s="1" t="n">
        <v>2586.0</v>
      </c>
      <c r="W4" s="1" t="n">
        <v>2808.0</v>
      </c>
      <c r="X4" s="1" t="n">
        <v>3135.0</v>
      </c>
      <c r="Y4" s="1" t="n">
        <v>3049.0</v>
      </c>
      <c r="Z4" s="1" t="n">
        <v>3106.0</v>
      </c>
      <c r="AA4" s="1" t="n">
        <v>3135.0</v>
      </c>
      <c r="AB4" s="1" t="n">
        <v>3323.0</v>
      </c>
      <c r="AC4" s="1" t="n">
        <v>3466.0</v>
      </c>
      <c r="AD4" s="1" t="n">
        <v>3654.0</v>
      </c>
      <c r="AE4" s="1" t="n">
        <v>4005.0</v>
      </c>
      <c r="AF4" s="1" t="n">
        <v>4120.0</v>
      </c>
      <c r="AG4" s="1" t="n">
        <v>4158.0</v>
      </c>
      <c r="AH4" s="1" t="n">
        <v>4068.0</v>
      </c>
      <c r="AI4" s="1" t="n">
        <v>4327.0</v>
      </c>
      <c r="AJ4" s="1" t="n">
        <v>4506.0</v>
      </c>
      <c r="AK4" s="1" t="n">
        <v>4930.0</v>
      </c>
      <c r="AL4" s="1" t="n">
        <v>5821.0</v>
      </c>
      <c r="AM4" s="1" t="n">
        <v>6335.0</v>
      </c>
      <c r="AN4" s="1" t="n">
        <v>6970.0</v>
      </c>
      <c r="AO4" s="1" t="n">
        <v>7706.0</v>
      </c>
      <c r="AP4" s="1" t="n">
        <v>8408.0</v>
      </c>
      <c r="AQ4" s="1" t="n">
        <v>9051.0</v>
      </c>
      <c r="AR4" s="1" t="n">
        <v>9845.0</v>
      </c>
      <c r="AS4" s="11" t="n">
        <v>10030.0</v>
      </c>
      <c r="AT4" s="11" t="n">
        <v>7676.0</v>
      </c>
      <c r="AU4" s="11" t="n">
        <v>7777.0</v>
      </c>
      <c r="AV4" s="11" t="n">
        <v>7057.0</v>
      </c>
      <c r="AW4" s="11" t="n">
        <v>7380.0</v>
      </c>
      <c r="AX4" s="11" t="n">
        <v>8015.0</v>
      </c>
      <c r="AY4" s="77" t="n">
        <v>7863.0</v>
      </c>
      <c r="AZ4" s="77" t="n">
        <v>7890.0</v>
      </c>
      <c r="BA4" s="77"/>
      <c r="BB4" s="77"/>
      <c r="BC4" s="77"/>
      <c r="BD4" s="77"/>
      <c r="BF4" s="84" t="str">
        <f>IFERROR(AS4/AG4,"-")</f>
        <v>-</v>
      </c>
      <c r="BG4" s="84" t="str">
        <f t="shared" ref="BG4:BQ12" si="2">IFERROR(AT4/AH4,"-")</f>
        <v>-</v>
      </c>
      <c r="BH4" s="84" t="str">
        <f t="shared" si="2"/>
        <v>-</v>
      </c>
      <c r="BI4" s="84" t="str">
        <f t="shared" si="2"/>
        <v>-</v>
      </c>
      <c r="BJ4" s="84" t="str">
        <f t="shared" si="2"/>
        <v>-</v>
      </c>
      <c r="BK4" s="84" t="str">
        <f t="shared" si="2"/>
        <v>-</v>
      </c>
      <c r="BL4" s="84" t="str">
        <f t="shared" si="2"/>
        <v>-</v>
      </c>
      <c r="BM4" s="84" t="str">
        <f t="shared" si="2"/>
        <v>-</v>
      </c>
      <c r="BN4" s="84" t="str">
        <f t="shared" si="2"/>
        <v>-</v>
      </c>
      <c r="BO4" s="84" t="str">
        <f t="shared" si="2"/>
        <v>-</v>
      </c>
      <c r="BP4" s="84" t="str">
        <f t="shared" si="2"/>
        <v>-</v>
      </c>
      <c r="BQ4" s="84" t="str">
        <f>IFERROR(BD4/AR4,"-")</f>
        <v>-</v>
      </c>
    </row>
    <row r="5" spans="1:70" x14ac:dyDescent="0.25">
      <c r="A5" s="16" t="s">
        <v>106</v>
      </c>
      <c r="B5" s="22" t="s">
        <v>50</v>
      </c>
      <c r="C5" s="69">
        <f>C83</f>
        <v>0</v>
      </c>
      <c r="D5" s="69">
        <f t="shared" ref="D5:F5" si="3">D83</f>
        <v>0</v>
      </c>
      <c r="E5" s="69">
        <f t="shared" si="3"/>
        <v>0</v>
      </c>
      <c r="F5" s="73" t="str">
        <f t="shared" si="3"/>
        <v/>
      </c>
      <c r="H5" s="69">
        <f>H83</f>
        <v>0</v>
      </c>
      <c r="I5" s="69">
        <f t="shared" ref="I5:S5" si="4">I83</f>
        <v>0</v>
      </c>
      <c r="J5" s="69">
        <f t="shared" si="4"/>
        <v>0</v>
      </c>
      <c r="K5" s="69">
        <f t="shared" si="4"/>
        <v>0</v>
      </c>
      <c r="L5" s="69">
        <f t="shared" si="4"/>
        <v>0</v>
      </c>
      <c r="M5" s="69">
        <f t="shared" si="4"/>
        <v>0</v>
      </c>
      <c r="N5" s="69">
        <f t="shared" si="4"/>
        <v>0</v>
      </c>
      <c r="O5" s="69">
        <f t="shared" si="4"/>
        <v>0</v>
      </c>
      <c r="P5" s="69">
        <f t="shared" si="4"/>
        <v>0</v>
      </c>
      <c r="Q5" s="69">
        <f t="shared" si="4"/>
        <v>0</v>
      </c>
      <c r="R5" s="69">
        <f t="shared" si="4"/>
        <v>0</v>
      </c>
      <c r="S5" s="69" t="str">
        <f t="shared" si="4"/>
        <v>-</v>
      </c>
      <c r="T5" s="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 t="n">
        <v>2354.0</v>
      </c>
      <c r="AU5" s="11" t="n">
        <v>2611.0</v>
      </c>
      <c r="AV5" s="11" t="n">
        <v>3496.0</v>
      </c>
      <c r="AW5" s="11" t="n">
        <v>4041.0</v>
      </c>
      <c r="AX5" s="11" t="n">
        <v>4849.0</v>
      </c>
      <c r="AY5" s="77" t="n">
        <v>5854.0</v>
      </c>
      <c r="AZ5" s="77" t="n">
        <v>6820.0</v>
      </c>
      <c r="BA5" s="77"/>
      <c r="BB5" s="77"/>
      <c r="BC5" s="77"/>
      <c r="BD5" s="77"/>
      <c r="BF5" s="84" t="str">
        <f t="shared" ref="BF5:BF11" si="5">IFERROR(AS5/AG5,"-")</f>
        <v>-</v>
      </c>
      <c r="BG5" s="84" t="str">
        <f t="shared" si="2"/>
        <v>-</v>
      </c>
      <c r="BH5" s="84" t="str">
        <f t="shared" si="2"/>
        <v>-</v>
      </c>
      <c r="BI5" s="84" t="str">
        <f t="shared" si="2"/>
        <v>-</v>
      </c>
      <c r="BJ5" s="84" t="str">
        <f t="shared" si="2"/>
        <v>-</v>
      </c>
      <c r="BK5" s="84" t="str">
        <f t="shared" si="2"/>
        <v>-</v>
      </c>
      <c r="BL5" s="84" t="str">
        <f t="shared" si="2"/>
        <v>-</v>
      </c>
      <c r="BM5" s="84" t="str">
        <f t="shared" si="2"/>
        <v>-</v>
      </c>
      <c r="BN5" s="84" t="str">
        <f t="shared" si="2"/>
        <v>-</v>
      </c>
      <c r="BO5" s="84" t="str">
        <f t="shared" si="2"/>
        <v>-</v>
      </c>
      <c r="BP5" s="84" t="str">
        <f t="shared" si="2"/>
        <v>-</v>
      </c>
      <c r="BQ5" s="84" t="str">
        <f t="shared" si="2"/>
        <v>-</v>
      </c>
    </row>
    <row r="6" spans="1:70" x14ac:dyDescent="0.25">
      <c r="A6" s="16" t="s">
        <v>206</v>
      </c>
      <c r="B6" s="22" t="s">
        <v>31</v>
      </c>
      <c r="C6" s="73" t="e">
        <f>C109</f>
        <v>#DIV/0!</v>
      </c>
      <c r="D6" s="73" t="e">
        <f t="shared" ref="D6:F6" si="6">D109</f>
        <v>#DIV/0!</v>
      </c>
      <c r="E6" s="73" t="e">
        <f t="shared" si="6"/>
        <v>#DIV/0!</v>
      </c>
      <c r="F6" s="73" t="str">
        <f t="shared" si="6"/>
        <v/>
      </c>
      <c r="G6" s="74"/>
      <c r="H6" s="73" t="str">
        <f t="shared" ref="H6:R6" si="7">H109</f>
        <v/>
      </c>
      <c r="I6" s="73" t="str">
        <f t="shared" si="7"/>
        <v/>
      </c>
      <c r="J6" s="73" t="str">
        <f t="shared" si="7"/>
        <v/>
      </c>
      <c r="K6" s="73" t="str">
        <f t="shared" si="7"/>
        <v/>
      </c>
      <c r="L6" s="73" t="str">
        <f t="shared" si="7"/>
        <v/>
      </c>
      <c r="M6" s="73" t="str">
        <f t="shared" si="7"/>
        <v/>
      </c>
      <c r="N6" s="73" t="str">
        <f t="shared" si="7"/>
        <v/>
      </c>
      <c r="O6" s="73" t="str">
        <f t="shared" si="7"/>
        <v/>
      </c>
      <c r="P6" s="73" t="str">
        <f t="shared" si="7"/>
        <v/>
      </c>
      <c r="Q6" s="73" t="str">
        <f t="shared" si="7"/>
        <v/>
      </c>
      <c r="R6" s="73" t="e">
        <f t="shared" si="7"/>
        <v>#DIV/0!</v>
      </c>
      <c r="S6" s="73" t="str">
        <f>S109</f>
        <v/>
      </c>
      <c r="T6" s="74"/>
      <c r="U6" s="74" t="n">
        <v>0.223157051282051</v>
      </c>
      <c r="V6" s="74" t="n">
        <v>0.179814385150812</v>
      </c>
      <c r="W6" s="74" t="n">
        <v>0.228877005347594</v>
      </c>
      <c r="X6" s="74" t="n">
        <v>0.237472071496968</v>
      </c>
      <c r="Y6" s="74" t="n">
        <v>0.289231779382797</v>
      </c>
      <c r="Z6" s="74" t="n">
        <v>0.321831667204128</v>
      </c>
      <c r="AA6" s="74" t="n">
        <v>0.325551646945955</v>
      </c>
      <c r="AB6" s="74" t="n">
        <v>0.250980392156863</v>
      </c>
      <c r="AC6" s="74" t="n">
        <v>0.3941057497833</v>
      </c>
      <c r="AD6" s="74" t="n">
        <v>0.30958904109589</v>
      </c>
      <c r="AE6" s="74" t="n">
        <v>0.34125</v>
      </c>
      <c r="AF6" s="74" t="n">
        <v>0.380859849404906</v>
      </c>
      <c r="AG6" s="74" t="n">
        <v>0.153511422700351</v>
      </c>
      <c r="AH6" s="74" t="n">
        <v>0.15079654627265</v>
      </c>
      <c r="AI6" s="74" t="n">
        <v>0.265935898963422</v>
      </c>
      <c r="AJ6" s="74" t="n">
        <v>0.221718944626883</v>
      </c>
      <c r="AK6" s="74" t="n">
        <v>0.230630630630631</v>
      </c>
      <c r="AL6" s="74" t="n">
        <v>0.306447111359196</v>
      </c>
      <c r="AM6" s="74" t="n">
        <v>0.215566891558335</v>
      </c>
      <c r="AN6" s="74" t="n">
        <v>0.213453588876362</v>
      </c>
      <c r="AO6" s="74" t="n">
        <v>0.23630417007359</v>
      </c>
      <c r="AP6" s="74" t="n">
        <v>0.181953580737247</v>
      </c>
      <c r="AQ6" s="74" t="n">
        <v>0.176298757088035</v>
      </c>
      <c r="AR6" s="74" t="n">
        <v>0.266723116003387</v>
      </c>
      <c r="AS6" s="74" t="n">
        <v>0.10274213836477987</v>
      </c>
      <c r="AT6" s="74" t="n">
        <v>0.153539381854437</v>
      </c>
      <c r="AU6" s="74" t="n">
        <v>0.195023998432755</v>
      </c>
      <c r="AV6" s="74" t="n">
        <v>0.17506327300511</v>
      </c>
      <c r="AW6" s="74" t="n">
        <v>0.139619550377719</v>
      </c>
      <c r="AX6" s="74" t="n">
        <v>0.160181181799465</v>
      </c>
      <c r="AY6" s="76" t="n">
        <v>0.111583461871261</v>
      </c>
      <c r="AZ6" s="76" t="n">
        <v>0.21826794</v>
      </c>
      <c r="BA6" s="76"/>
      <c r="BB6" s="76"/>
      <c r="BC6" s="76"/>
      <c r="BD6" s="76"/>
      <c r="BE6" s="74"/>
      <c r="BF6" s="84" t="str">
        <f t="shared" si="5"/>
        <v>-</v>
      </c>
      <c r="BG6" s="84" t="str">
        <f t="shared" si="2"/>
        <v>-</v>
      </c>
      <c r="BH6" s="84" t="str">
        <f t="shared" si="2"/>
        <v>-</v>
      </c>
      <c r="BI6" s="84" t="str">
        <f t="shared" si="2"/>
        <v>-</v>
      </c>
      <c r="BJ6" s="84" t="str">
        <f t="shared" si="2"/>
        <v>-</v>
      </c>
      <c r="BK6" s="84" t="str">
        <f t="shared" si="2"/>
        <v>-</v>
      </c>
      <c r="BL6" s="84" t="str">
        <f t="shared" si="2"/>
        <v>-</v>
      </c>
      <c r="BM6" s="84" t="str">
        <f t="shared" si="2"/>
        <v>-</v>
      </c>
      <c r="BN6" s="84" t="str">
        <f t="shared" si="2"/>
        <v>-</v>
      </c>
      <c r="BO6" s="84" t="str">
        <f t="shared" si="2"/>
        <v>-</v>
      </c>
      <c r="BP6" s="84" t="str">
        <f t="shared" si="2"/>
        <v>-</v>
      </c>
      <c r="BQ6" s="84" t="str">
        <f t="shared" si="2"/>
        <v>-</v>
      </c>
    </row>
    <row r="7" spans="1:70" x14ac:dyDescent="0.25">
      <c r="A7" s="16" t="s">
        <v>151</v>
      </c>
      <c r="B7" s="22" t="s">
        <v>64</v>
      </c>
      <c r="C7" s="69">
        <f>C96</f>
        <v>0</v>
      </c>
      <c r="D7" s="69">
        <f t="shared" ref="D7:F8" si="8">D96</f>
        <v>0</v>
      </c>
      <c r="E7" s="69">
        <f t="shared" si="8"/>
        <v>0</v>
      </c>
      <c r="F7" s="73" t="str">
        <f t="shared" si="8"/>
        <v/>
      </c>
      <c r="H7" s="69">
        <f t="shared" ref="H7:S8" si="9">H96</f>
        <v>0</v>
      </c>
      <c r="I7" s="69">
        <f t="shared" si="9"/>
        <v>0</v>
      </c>
      <c r="J7" s="69">
        <f t="shared" si="9"/>
        <v>0</v>
      </c>
      <c r="K7" s="69">
        <f t="shared" si="9"/>
        <v>0</v>
      </c>
      <c r="L7" s="69">
        <f t="shared" si="9"/>
        <v>0</v>
      </c>
      <c r="M7" s="69">
        <f t="shared" si="9"/>
        <v>0</v>
      </c>
      <c r="N7" s="69">
        <f t="shared" si="9"/>
        <v>0</v>
      </c>
      <c r="O7" s="69">
        <f t="shared" si="9"/>
        <v>0</v>
      </c>
      <c r="P7" s="69">
        <f t="shared" si="9"/>
        <v>0</v>
      </c>
      <c r="Q7" s="69">
        <f t="shared" si="9"/>
        <v>0</v>
      </c>
      <c r="R7" s="69">
        <f t="shared" si="9"/>
        <v>0</v>
      </c>
      <c r="S7" s="69">
        <f t="shared" si="9"/>
        <v>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1"/>
      <c r="AT7" s="11"/>
      <c r="AU7" s="11"/>
      <c r="AV7" s="11"/>
      <c r="AW7" s="11"/>
      <c r="AX7" s="11"/>
      <c r="AY7" s="77"/>
      <c r="AZ7" s="77"/>
      <c r="BA7" s="77"/>
      <c r="BB7" s="77"/>
      <c r="BC7" s="77"/>
      <c r="BD7" s="77"/>
      <c r="BF7" s="84" t="str">
        <f t="shared" si="5"/>
        <v>-</v>
      </c>
      <c r="BG7" s="84" t="str">
        <f t="shared" si="2"/>
        <v>-</v>
      </c>
      <c r="BH7" s="84" t="str">
        <f t="shared" si="2"/>
        <v>-</v>
      </c>
      <c r="BI7" s="84" t="str">
        <f t="shared" si="2"/>
        <v>-</v>
      </c>
      <c r="BJ7" s="84" t="str">
        <f t="shared" si="2"/>
        <v>-</v>
      </c>
      <c r="BK7" s="84" t="str">
        <f t="shared" si="2"/>
        <v>-</v>
      </c>
      <c r="BL7" s="84" t="str">
        <f t="shared" si="2"/>
        <v>-</v>
      </c>
      <c r="BM7" s="84" t="str">
        <f t="shared" si="2"/>
        <v>-</v>
      </c>
      <c r="BN7" s="84" t="str">
        <f t="shared" si="2"/>
        <v>-</v>
      </c>
      <c r="BO7" s="84" t="str">
        <f t="shared" si="2"/>
        <v>-</v>
      </c>
      <c r="BP7" s="84" t="str">
        <f t="shared" si="2"/>
        <v>-</v>
      </c>
      <c r="BQ7" s="84" t="str">
        <f t="shared" si="2"/>
        <v>-</v>
      </c>
    </row>
    <row r="8" spans="1:70" x14ac:dyDescent="0.25">
      <c r="A8" s="16" t="s">
        <v>152</v>
      </c>
      <c r="B8" s="22" t="s">
        <v>32</v>
      </c>
      <c r="C8" s="69">
        <f>C97</f>
        <v>0</v>
      </c>
      <c r="D8" s="69">
        <f t="shared" si="8"/>
        <v>0</v>
      </c>
      <c r="E8" s="69">
        <f t="shared" si="8"/>
        <v>0</v>
      </c>
      <c r="F8" s="73" t="str">
        <f t="shared" si="8"/>
        <v/>
      </c>
      <c r="H8" s="69">
        <f t="shared" si="9"/>
        <v>0</v>
      </c>
      <c r="I8" s="69">
        <f t="shared" si="9"/>
        <v>0</v>
      </c>
      <c r="J8" s="69">
        <f t="shared" si="9"/>
        <v>0</v>
      </c>
      <c r="K8" s="69">
        <f t="shared" si="9"/>
        <v>0</v>
      </c>
      <c r="L8" s="69">
        <f t="shared" si="9"/>
        <v>0</v>
      </c>
      <c r="M8" s="69">
        <f t="shared" si="9"/>
        <v>0</v>
      </c>
      <c r="N8" s="69">
        <f t="shared" si="9"/>
        <v>0</v>
      </c>
      <c r="O8" s="69">
        <f t="shared" si="9"/>
        <v>0</v>
      </c>
      <c r="P8" s="69">
        <f t="shared" si="9"/>
        <v>0</v>
      </c>
      <c r="Q8" s="69">
        <f t="shared" si="9"/>
        <v>0</v>
      </c>
      <c r="R8" s="69">
        <f t="shared" si="9"/>
        <v>0</v>
      </c>
      <c r="S8" s="69">
        <f t="shared" si="9"/>
        <v>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1"/>
      <c r="AT8" s="11"/>
      <c r="AU8" s="11"/>
      <c r="AV8" s="11"/>
      <c r="AW8" s="11"/>
      <c r="AX8" s="11"/>
      <c r="AY8" s="77"/>
      <c r="AZ8" s="77"/>
      <c r="BA8" s="77"/>
      <c r="BB8" s="77"/>
      <c r="BC8" s="77"/>
      <c r="BD8" s="77"/>
      <c r="BF8" s="84" t="str">
        <f t="shared" si="5"/>
        <v>-</v>
      </c>
      <c r="BG8" s="84" t="str">
        <f t="shared" si="2"/>
        <v>-</v>
      </c>
      <c r="BH8" s="84" t="str">
        <f t="shared" si="2"/>
        <v>-</v>
      </c>
      <c r="BI8" s="84" t="str">
        <f t="shared" si="2"/>
        <v>-</v>
      </c>
      <c r="BJ8" s="84" t="str">
        <f t="shared" si="2"/>
        <v>-</v>
      </c>
      <c r="BK8" s="84" t="str">
        <f t="shared" si="2"/>
        <v>-</v>
      </c>
      <c r="BL8" s="84" t="str">
        <f t="shared" si="2"/>
        <v>-</v>
      </c>
      <c r="BM8" s="84" t="str">
        <f t="shared" si="2"/>
        <v>-</v>
      </c>
      <c r="BN8" s="84" t="str">
        <f t="shared" si="2"/>
        <v>-</v>
      </c>
      <c r="BO8" s="84" t="str">
        <f t="shared" si="2"/>
        <v>-</v>
      </c>
      <c r="BP8" s="84" t="str">
        <f t="shared" si="2"/>
        <v>-</v>
      </c>
      <c r="BQ8" s="84" t="str">
        <f t="shared" si="2"/>
        <v>-</v>
      </c>
    </row>
    <row r="9" spans="1:70" x14ac:dyDescent="0.25">
      <c r="A9" s="16" t="s">
        <v>207</v>
      </c>
      <c r="B9" s="22" t="s">
        <v>69</v>
      </c>
      <c r="C9" s="69" t="str">
        <f>C145</f>
        <v>-</v>
      </c>
      <c r="D9" s="69" t="str">
        <f t="shared" ref="D9:F9" si="10">D145</f>
        <v>-</v>
      </c>
      <c r="E9" s="69" t="str">
        <f t="shared" si="10"/>
        <v>-</v>
      </c>
      <c r="F9" s="73" t="str">
        <f t="shared" si="10"/>
        <v/>
      </c>
      <c r="H9" s="69" t="str">
        <f t="shared" ref="H9:S9" si="11">H145</f>
        <v>-</v>
      </c>
      <c r="I9" s="69" t="str">
        <f t="shared" si="11"/>
        <v>-</v>
      </c>
      <c r="J9" s="69" t="str">
        <f t="shared" si="11"/>
        <v>-</v>
      </c>
      <c r="K9" s="69" t="str">
        <f t="shared" si="11"/>
        <v>-</v>
      </c>
      <c r="L9" s="69" t="str">
        <f t="shared" si="11"/>
        <v>-</v>
      </c>
      <c r="M9" s="69" t="str">
        <f t="shared" si="11"/>
        <v>-</v>
      </c>
      <c r="N9" s="69" t="str">
        <f t="shared" si="11"/>
        <v>-</v>
      </c>
      <c r="O9" s="69" t="str">
        <f t="shared" si="11"/>
        <v>-</v>
      </c>
      <c r="P9" s="69" t="str">
        <f t="shared" si="11"/>
        <v>-</v>
      </c>
      <c r="Q9" s="69" t="str">
        <f t="shared" si="11"/>
        <v>-</v>
      </c>
      <c r="R9" s="69" t="str">
        <f>R145</f>
        <v>-</v>
      </c>
      <c r="S9" s="69" t="str">
        <f t="shared" si="11"/>
        <v>-</v>
      </c>
      <c r="T9" s="1"/>
      <c r="U9" s="1" t="n">
        <v>1.28366247755835</v>
      </c>
      <c r="V9" s="1" t="n">
        <v>1.28817204301075</v>
      </c>
      <c r="W9" s="1" t="n">
        <v>1.55919003115265</v>
      </c>
      <c r="X9" s="1" t="n">
        <v>1.54569892473118</v>
      </c>
      <c r="Y9" s="1" t="n">
        <v>1.32009080590238</v>
      </c>
      <c r="Z9" s="1" t="n">
        <v>1.38677354709419</v>
      </c>
      <c r="AA9" s="1" t="n">
        <v>1.48428290766208</v>
      </c>
      <c r="AB9" s="1" t="n">
        <v>1.29326923076923</v>
      </c>
      <c r="AC9" s="1" t="n">
        <v>1.50659824046921</v>
      </c>
      <c r="AD9" s="1" t="n">
        <v>1.39380530973451</v>
      </c>
      <c r="AE9" s="1" t="n">
        <v>1.93553113553114</v>
      </c>
      <c r="AF9" s="1" t="n">
        <v>1.93686224489796</v>
      </c>
      <c r="AG9" s="1" t="n">
        <v>1.28661417322835</v>
      </c>
      <c r="AH9" s="1" t="n">
        <v>1.31774193548387</v>
      </c>
      <c r="AI9" s="1" t="n">
        <v>1.75089605734767</v>
      </c>
      <c r="AJ9" s="1" t="n">
        <v>1.53728294177732</v>
      </c>
      <c r="AK9" s="1" t="n">
        <v>1.49724264705882</v>
      </c>
      <c r="AL9" s="1" t="n">
        <v>1.69277474195507</v>
      </c>
      <c r="AM9" s="1" t="n">
        <v>1.43435114503817</v>
      </c>
      <c r="AN9" s="1" t="n">
        <v>1.47323943661972</v>
      </c>
      <c r="AO9" s="1" t="n">
        <v>1.81487889273356</v>
      </c>
      <c r="AP9" s="1" t="n">
        <v>1.5675306957708</v>
      </c>
      <c r="AQ9" s="1" t="n">
        <v>1.89603638726446</v>
      </c>
      <c r="AR9" s="1" t="n">
        <v>2.025</v>
      </c>
      <c r="AS9" s="11" t="n">
        <v>1.5690499510284035</v>
      </c>
      <c r="AT9" s="11" t="n">
        <v>1.50844155844156</v>
      </c>
      <c r="AU9" s="11" t="n">
        <v>1.76946258161728</v>
      </c>
      <c r="AV9" s="11" t="n">
        <v>1.70976541189307</v>
      </c>
      <c r="AW9" s="11" t="n">
        <v>2.22164276401565</v>
      </c>
      <c r="AX9" s="11" t="n">
        <v>1.81233933161954</v>
      </c>
      <c r="AY9" s="77" t="n">
        <v>1.799056</v>
      </c>
      <c r="AZ9" s="77" t="n">
        <v>1.705572</v>
      </c>
      <c r="BA9" s="77"/>
      <c r="BB9" s="77"/>
      <c r="BC9" s="77"/>
      <c r="BD9" s="77"/>
      <c r="BF9" s="84" t="str">
        <f t="shared" si="5"/>
        <v>-</v>
      </c>
      <c r="BG9" s="84" t="str">
        <f t="shared" si="2"/>
        <v>-</v>
      </c>
      <c r="BH9" s="84" t="str">
        <f t="shared" si="2"/>
        <v>-</v>
      </c>
      <c r="BI9" s="84" t="str">
        <f t="shared" si="2"/>
        <v>-</v>
      </c>
      <c r="BJ9" s="84" t="str">
        <f t="shared" si="2"/>
        <v>-</v>
      </c>
      <c r="BK9" s="84" t="str">
        <f t="shared" si="2"/>
        <v>-</v>
      </c>
      <c r="BL9" s="84" t="str">
        <f t="shared" si="2"/>
        <v>-</v>
      </c>
      <c r="BM9" s="84" t="str">
        <f t="shared" si="2"/>
        <v>-</v>
      </c>
      <c r="BN9" s="84" t="str">
        <f t="shared" si="2"/>
        <v>-</v>
      </c>
      <c r="BO9" s="84" t="str">
        <f t="shared" si="2"/>
        <v>-</v>
      </c>
      <c r="BP9" s="84" t="str">
        <f t="shared" si="2"/>
        <v>-</v>
      </c>
      <c r="BQ9" s="84" t="str">
        <f t="shared" si="2"/>
        <v>-</v>
      </c>
    </row>
    <row r="10" spans="1:70" x14ac:dyDescent="0.25">
      <c r="A10" s="16" t="s">
        <v>208</v>
      </c>
      <c r="B10" s="22" t="s">
        <v>65</v>
      </c>
      <c r="C10" s="69">
        <f>C121</f>
        <v>0</v>
      </c>
      <c r="D10" s="69">
        <f t="shared" ref="D10:F10" si="12">D121</f>
        <v>0</v>
      </c>
      <c r="E10" s="69">
        <f t="shared" si="12"/>
        <v>0</v>
      </c>
      <c r="F10" s="73" t="str">
        <f t="shared" si="12"/>
        <v/>
      </c>
      <c r="H10" s="69">
        <f t="shared" ref="H10:S10" si="13">H121</f>
        <v>0</v>
      </c>
      <c r="I10" s="69">
        <f t="shared" si="13"/>
        <v>0</v>
      </c>
      <c r="J10" s="69">
        <f t="shared" si="13"/>
        <v>0</v>
      </c>
      <c r="K10" s="69">
        <f t="shared" si="13"/>
        <v>0</v>
      </c>
      <c r="L10" s="69">
        <f t="shared" si="13"/>
        <v>0</v>
      </c>
      <c r="M10" s="69">
        <f t="shared" si="13"/>
        <v>0</v>
      </c>
      <c r="N10" s="69">
        <f t="shared" si="13"/>
        <v>0</v>
      </c>
      <c r="O10" s="69">
        <f t="shared" si="13"/>
        <v>0</v>
      </c>
      <c r="P10" s="69">
        <f t="shared" si="13"/>
        <v>0</v>
      </c>
      <c r="Q10" s="69">
        <f t="shared" si="13"/>
        <v>0</v>
      </c>
      <c r="R10" s="69">
        <f t="shared" si="13"/>
        <v>0</v>
      </c>
      <c r="S10" s="69">
        <f t="shared" si="13"/>
        <v>0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1"/>
      <c r="AT10" s="11"/>
      <c r="AU10" s="11"/>
      <c r="AV10" s="11"/>
      <c r="AW10" s="11"/>
      <c r="AX10" s="11"/>
      <c r="AY10" s="77"/>
      <c r="AZ10" s="77"/>
      <c r="BA10" s="77"/>
      <c r="BB10" s="77"/>
      <c r="BC10" s="77"/>
      <c r="BD10" s="77"/>
      <c r="BF10" s="84" t="str">
        <f t="shared" si="5"/>
        <v>-</v>
      </c>
      <c r="BG10" s="84" t="str">
        <f t="shared" si="2"/>
        <v>-</v>
      </c>
      <c r="BH10" s="84" t="str">
        <f t="shared" si="2"/>
        <v>-</v>
      </c>
      <c r="BI10" s="84" t="str">
        <f t="shared" si="2"/>
        <v>-</v>
      </c>
      <c r="BJ10" s="84" t="str">
        <f t="shared" si="2"/>
        <v>-</v>
      </c>
      <c r="BK10" s="84" t="str">
        <f t="shared" si="2"/>
        <v>-</v>
      </c>
      <c r="BL10" s="84" t="str">
        <f t="shared" si="2"/>
        <v>-</v>
      </c>
      <c r="BM10" s="84" t="str">
        <f t="shared" si="2"/>
        <v>-</v>
      </c>
      <c r="BN10" s="84" t="str">
        <f t="shared" si="2"/>
        <v>-</v>
      </c>
      <c r="BO10" s="84" t="str">
        <f t="shared" si="2"/>
        <v>-</v>
      </c>
      <c r="BP10" s="84" t="str">
        <f t="shared" si="2"/>
        <v>-</v>
      </c>
      <c r="BQ10" s="84" t="str">
        <f t="shared" si="2"/>
        <v>-</v>
      </c>
    </row>
    <row r="11" spans="1:70" x14ac:dyDescent="0.25">
      <c r="A11" s="16" t="s">
        <v>209</v>
      </c>
      <c r="B11" s="22" t="s">
        <v>70</v>
      </c>
      <c r="C11" s="69" t="str">
        <f>C133</f>
        <v>-</v>
      </c>
      <c r="D11" s="69" t="str">
        <f t="shared" ref="D11:F11" si="14">D133</f>
        <v>-</v>
      </c>
      <c r="E11" s="69" t="str">
        <f t="shared" si="14"/>
        <v>-</v>
      </c>
      <c r="F11" s="73" t="str">
        <f t="shared" si="14"/>
        <v/>
      </c>
      <c r="H11" s="69" t="str">
        <f t="shared" ref="H11:S11" si="15">H133</f>
        <v>-</v>
      </c>
      <c r="I11" s="69" t="str">
        <f t="shared" si="15"/>
        <v>-</v>
      </c>
      <c r="J11" s="69" t="str">
        <f t="shared" si="15"/>
        <v>-</v>
      </c>
      <c r="K11" s="69" t="str">
        <f t="shared" si="15"/>
        <v>-</v>
      </c>
      <c r="L11" s="69" t="str">
        <f t="shared" si="15"/>
        <v>-</v>
      </c>
      <c r="M11" s="69" t="str">
        <f t="shared" si="15"/>
        <v>-</v>
      </c>
      <c r="N11" s="69" t="str">
        <f t="shared" si="15"/>
        <v>-</v>
      </c>
      <c r="O11" s="69" t="str">
        <f t="shared" si="15"/>
        <v>-</v>
      </c>
      <c r="P11" s="69" t="str">
        <f t="shared" si="15"/>
        <v>-</v>
      </c>
      <c r="Q11" s="69" t="str">
        <f t="shared" si="15"/>
        <v>-</v>
      </c>
      <c r="R11" s="69" t="str">
        <f t="shared" si="15"/>
        <v>-</v>
      </c>
      <c r="S11" s="69" t="str">
        <f t="shared" si="15"/>
        <v>-</v>
      </c>
      <c r="T11" s="2"/>
      <c r="U11" s="1" t="n">
        <v>14.5701244755245</v>
      </c>
      <c r="V11" s="1" t="n">
        <v>15.106856427379</v>
      </c>
      <c r="W11" s="1" t="n">
        <v>18.9848321678322</v>
      </c>
      <c r="X11" s="1" t="n">
        <v>20.7291008695652</v>
      </c>
      <c r="Y11" s="1" t="n">
        <v>15.9813026655202</v>
      </c>
      <c r="Z11" s="1" t="n">
        <v>19.7296293352601</v>
      </c>
      <c r="AA11" s="1" t="n">
        <v>19.3245360688286</v>
      </c>
      <c r="AB11" s="1" t="n">
        <v>15.6183940520446</v>
      </c>
      <c r="AC11" s="1" t="n">
        <v>18.9182175182482</v>
      </c>
      <c r="AD11" s="1" t="n">
        <v>16.3486273015873</v>
      </c>
      <c r="AE11" s="1" t="n">
        <v>16.1764129447388</v>
      </c>
      <c r="AF11" s="1" t="n">
        <v>19.2163216990451</v>
      </c>
      <c r="AG11" s="1" t="n">
        <v>15.713935128519</v>
      </c>
      <c r="AH11" s="1" t="n">
        <v>16.858400244798</v>
      </c>
      <c r="AI11" s="1" t="n">
        <v>17.4949058341863</v>
      </c>
      <c r="AJ11" s="1" t="n">
        <v>20.496380730897</v>
      </c>
      <c r="AK11" s="1" t="n">
        <v>17.2827507673419</v>
      </c>
      <c r="AL11" s="1" t="n">
        <v>15.1258321377332</v>
      </c>
      <c r="AM11" s="1" t="n">
        <v>15.9729952102182</v>
      </c>
      <c r="AN11" s="1" t="n">
        <v>15.2274478967495</v>
      </c>
      <c r="AO11" s="1" t="n">
        <v>15.5885544963457</v>
      </c>
      <c r="AP11" s="1" t="n">
        <v>17.4578398607485</v>
      </c>
      <c r="AQ11" s="1" t="n">
        <v>17.4870496915696</v>
      </c>
      <c r="AR11" s="1" t="n">
        <v>18.8706141485401</v>
      </c>
      <c r="AS11" s="11" t="n">
        <v>15.998877028714109</v>
      </c>
      <c r="AT11" s="11" t="n">
        <v>17.6338786052518</v>
      </c>
      <c r="AU11" s="11" t="n">
        <v>16.2770082316208</v>
      </c>
      <c r="AV11" s="11" t="n">
        <v>16.3386215698788</v>
      </c>
      <c r="AW11" s="11" t="n">
        <v>15.5934301643192</v>
      </c>
      <c r="AX11" s="11" t="n">
        <v>16.4889276595745</v>
      </c>
      <c r="AY11" s="77" t="n">
        <v>17.04466</v>
      </c>
      <c r="AZ11" s="77" t="n">
        <v>17.10641</v>
      </c>
      <c r="BA11" s="77"/>
      <c r="BB11" s="77"/>
      <c r="BC11" s="77"/>
      <c r="BD11" s="77"/>
      <c r="BF11" s="84" t="str">
        <f t="shared" si="5"/>
        <v>-</v>
      </c>
      <c r="BG11" s="84" t="str">
        <f t="shared" si="2"/>
        <v>-</v>
      </c>
      <c r="BH11" s="84" t="str">
        <f t="shared" si="2"/>
        <v>-</v>
      </c>
      <c r="BI11" s="84" t="str">
        <f t="shared" si="2"/>
        <v>-</v>
      </c>
      <c r="BJ11" s="84" t="str">
        <f t="shared" si="2"/>
        <v>-</v>
      </c>
      <c r="BK11" s="84" t="str">
        <f t="shared" si="2"/>
        <v>-</v>
      </c>
      <c r="BL11" s="84" t="str">
        <f t="shared" si="2"/>
        <v>-</v>
      </c>
      <c r="BM11" s="84" t="str">
        <f t="shared" si="2"/>
        <v>-</v>
      </c>
      <c r="BN11" s="84" t="str">
        <f t="shared" si="2"/>
        <v>-</v>
      </c>
      <c r="BO11" s="84" t="str">
        <f t="shared" si="2"/>
        <v>-</v>
      </c>
      <c r="BP11" s="84" t="str">
        <f t="shared" si="2"/>
        <v>-</v>
      </c>
      <c r="BQ11" s="84" t="str">
        <f t="shared" si="2"/>
        <v>-</v>
      </c>
    </row>
    <row r="12" spans="1:70" x14ac:dyDescent="0.25">
      <c r="A12" s="16" t="s">
        <v>210</v>
      </c>
      <c r="B12" s="22" t="s">
        <v>85</v>
      </c>
      <c r="C12" s="69">
        <f>C59</f>
        <v>0</v>
      </c>
      <c r="D12" s="69">
        <f t="shared" ref="D12:F12" si="16">D59</f>
        <v>0</v>
      </c>
      <c r="E12" s="69">
        <f t="shared" si="16"/>
        <v>0</v>
      </c>
      <c r="F12" s="73" t="str">
        <f t="shared" si="16"/>
        <v>-</v>
      </c>
      <c r="H12" s="69">
        <f>H59</f>
        <v>0</v>
      </c>
      <c r="I12" s="69">
        <f t="shared" ref="I12:S12" si="17">I59</f>
        <v>0</v>
      </c>
      <c r="J12" s="69">
        <f t="shared" si="17"/>
        <v>0</v>
      </c>
      <c r="K12" s="69">
        <f t="shared" si="17"/>
        <v>0</v>
      </c>
      <c r="L12" s="69">
        <f t="shared" si="17"/>
        <v>0</v>
      </c>
      <c r="M12" s="69">
        <f t="shared" si="17"/>
        <v>0</v>
      </c>
      <c r="N12" s="69">
        <f t="shared" si="17"/>
        <v>0</v>
      </c>
      <c r="O12" s="69">
        <f t="shared" si="17"/>
        <v>0</v>
      </c>
      <c r="P12" s="69">
        <f t="shared" si="17"/>
        <v>0</v>
      </c>
      <c r="Q12" s="69">
        <f t="shared" si="17"/>
        <v>0</v>
      </c>
      <c r="R12" s="69">
        <f t="shared" si="17"/>
        <v>0</v>
      </c>
      <c r="S12" s="69">
        <f t="shared" si="17"/>
        <v>0</v>
      </c>
      <c r="T12" s="2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1"/>
      <c r="AT12" s="11"/>
      <c r="AU12" s="11"/>
      <c r="AV12" s="11"/>
      <c r="AW12" s="11"/>
      <c r="AX12" s="11"/>
      <c r="AY12" s="78"/>
      <c r="AZ12" s="78"/>
      <c r="BA12" s="78"/>
      <c r="BB12" s="78"/>
      <c r="BC12" s="78"/>
      <c r="BD12" s="78"/>
      <c r="BF12" s="84" t="str">
        <f>IFERROR(AS12/AG12,"-")</f>
        <v>-</v>
      </c>
      <c r="BG12" s="84" t="str">
        <f t="shared" si="2"/>
        <v>-</v>
      </c>
      <c r="BH12" s="84" t="str">
        <f t="shared" si="2"/>
        <v>-</v>
      </c>
      <c r="BI12" s="84" t="str">
        <f t="shared" si="2"/>
        <v>-</v>
      </c>
      <c r="BJ12" s="84" t="str">
        <f t="shared" si="2"/>
        <v>-</v>
      </c>
      <c r="BK12" s="84" t="str">
        <f t="shared" si="2"/>
        <v>-</v>
      </c>
      <c r="BL12" s="84" t="str">
        <f t="shared" si="2"/>
        <v>-</v>
      </c>
      <c r="BM12" s="84" t="str">
        <f t="shared" si="2"/>
        <v>-</v>
      </c>
      <c r="BN12" s="84" t="str">
        <f t="shared" si="2"/>
        <v>-</v>
      </c>
      <c r="BO12" s="84" t="str">
        <f t="shared" si="2"/>
        <v>-</v>
      </c>
      <c r="BP12" s="84" t="str">
        <f t="shared" si="2"/>
        <v>-</v>
      </c>
      <c r="BQ12" s="84" t="str">
        <f>IFERROR(BD12/AR12,"-")</f>
        <v>-</v>
      </c>
    </row>
    <row r="13" spans="1:70" x14ac:dyDescent="0.25">
      <c r="A13" s="42" t="s">
        <v>33</v>
      </c>
      <c r="B13" s="22"/>
      <c r="C13" s="69"/>
      <c r="D13" s="69"/>
      <c r="E13" s="69"/>
      <c r="F13" s="73"/>
      <c r="H13" s="1"/>
      <c r="I13" s="1"/>
      <c r="J13" s="1"/>
      <c r="K13" s="1"/>
      <c r="L13" s="2"/>
      <c r="M13" s="2"/>
      <c r="N13" s="2"/>
      <c r="O13" s="2"/>
      <c r="P13" s="1"/>
      <c r="Q13" s="2"/>
      <c r="R13" s="11"/>
      <c r="S13" s="11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1"/>
      <c r="AT13" s="11"/>
      <c r="AU13" s="11"/>
      <c r="AV13" s="11"/>
      <c r="AW13" s="11"/>
      <c r="AX13" s="11"/>
      <c r="AY13" s="77"/>
      <c r="AZ13" s="77"/>
      <c r="BA13" s="77"/>
      <c r="BB13" s="77"/>
      <c r="BC13" s="77"/>
      <c r="BD13" s="77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</row>
    <row r="14" spans="1:70" x14ac:dyDescent="0.25">
      <c r="A14" s="42" t="s">
        <v>33</v>
      </c>
      <c r="B14" s="22" t="s">
        <v>86</v>
      </c>
      <c r="C14" s="69"/>
      <c r="D14" s="69"/>
      <c r="E14" s="69"/>
      <c r="F14" s="73"/>
      <c r="H14" s="1"/>
      <c r="I14" s="1"/>
      <c r="J14" s="1"/>
      <c r="K14" s="1"/>
      <c r="L14" s="1"/>
      <c r="M14" s="1"/>
      <c r="N14" s="1"/>
      <c r="O14" s="1"/>
      <c r="P14" s="1"/>
      <c r="Q14" s="1"/>
      <c r="R14" s="11"/>
      <c r="S14" s="1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1"/>
      <c r="AT14" s="11"/>
      <c r="AU14" s="11"/>
      <c r="AV14" s="11"/>
      <c r="AW14" s="11"/>
      <c r="AX14" s="11"/>
      <c r="AY14" s="77"/>
      <c r="AZ14" s="77"/>
      <c r="BA14" s="77"/>
      <c r="BB14" s="77"/>
      <c r="BC14" s="77"/>
      <c r="BD14" s="77"/>
      <c r="BF14" s="84" t="str">
        <f>IFERROR(AS14/AG14,"-")</f>
        <v>-</v>
      </c>
      <c r="BG14" s="84" t="str">
        <f t="shared" ref="BG14:BQ17" si="18">IFERROR(AT14/AH14,"-")</f>
        <v>-</v>
      </c>
      <c r="BH14" s="84" t="str">
        <f t="shared" si="18"/>
        <v>-</v>
      </c>
      <c r="BI14" s="84" t="str">
        <f t="shared" si="18"/>
        <v>-</v>
      </c>
      <c r="BJ14" s="84" t="str">
        <f t="shared" si="18"/>
        <v>-</v>
      </c>
      <c r="BK14" s="84" t="str">
        <f t="shared" si="18"/>
        <v>-</v>
      </c>
      <c r="BL14" s="84" t="str">
        <f t="shared" si="18"/>
        <v>-</v>
      </c>
      <c r="BM14" s="84" t="str">
        <f t="shared" si="18"/>
        <v>-</v>
      </c>
      <c r="BN14" s="84" t="str">
        <f t="shared" si="18"/>
        <v>-</v>
      </c>
      <c r="BO14" s="84" t="str">
        <f t="shared" si="18"/>
        <v>-</v>
      </c>
      <c r="BP14" s="84" t="str">
        <f t="shared" si="18"/>
        <v>-</v>
      </c>
      <c r="BQ14" s="84" t="str">
        <f>IFERROR(BD14/AR14,"-")</f>
        <v>-</v>
      </c>
    </row>
    <row r="15" spans="1:70" x14ac:dyDescent="0.25">
      <c r="A15" s="16" t="s">
        <v>55</v>
      </c>
      <c r="B15" s="22" t="s">
        <v>66</v>
      </c>
      <c r="C15" s="69"/>
      <c r="D15" s="69"/>
      <c r="E15" s="69"/>
      <c r="F15" s="73"/>
      <c r="H15" s="1"/>
      <c r="I15" s="1"/>
      <c r="J15" s="1"/>
      <c r="K15" s="1"/>
      <c r="L15" s="1"/>
      <c r="M15" s="1"/>
      <c r="N15" s="1"/>
      <c r="O15" s="1"/>
      <c r="P15" s="1"/>
      <c r="Q15" s="1"/>
      <c r="R15" s="11"/>
      <c r="S15" s="1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77"/>
      <c r="AZ15" s="77"/>
      <c r="BA15" s="77"/>
      <c r="BB15" s="77"/>
      <c r="BC15" s="77"/>
      <c r="BD15" s="77"/>
      <c r="BF15" s="84" t="str">
        <f t="shared" ref="BF15:BF17" si="19">IFERROR(AS15/AG15,"-")</f>
        <v>-</v>
      </c>
      <c r="BG15" s="84" t="str">
        <f t="shared" si="18"/>
        <v>-</v>
      </c>
      <c r="BH15" s="84" t="str">
        <f t="shared" si="18"/>
        <v>-</v>
      </c>
      <c r="BI15" s="84" t="str">
        <f t="shared" si="18"/>
        <v>-</v>
      </c>
      <c r="BJ15" s="84" t="str">
        <f t="shared" si="18"/>
        <v>-</v>
      </c>
      <c r="BK15" s="84" t="str">
        <f t="shared" si="18"/>
        <v>-</v>
      </c>
      <c r="BL15" s="84" t="str">
        <f t="shared" si="18"/>
        <v>-</v>
      </c>
      <c r="BM15" s="84" t="str">
        <f t="shared" si="18"/>
        <v>-</v>
      </c>
      <c r="BN15" s="84" t="str">
        <f t="shared" si="18"/>
        <v>-</v>
      </c>
      <c r="BO15" s="84" t="str">
        <f t="shared" si="18"/>
        <v>-</v>
      </c>
      <c r="BP15" s="84" t="str">
        <f t="shared" si="18"/>
        <v>-</v>
      </c>
      <c r="BQ15" s="84" t="str">
        <f t="shared" si="18"/>
        <v>-</v>
      </c>
    </row>
    <row r="16" spans="1:70" x14ac:dyDescent="0.25">
      <c r="A16" s="16" t="s">
        <v>56</v>
      </c>
      <c r="B16" s="22" t="s">
        <v>67</v>
      </c>
      <c r="C16" s="69"/>
      <c r="D16" s="69"/>
      <c r="E16" s="69"/>
      <c r="F16" s="73"/>
      <c r="H16" s="1"/>
      <c r="I16" s="1"/>
      <c r="J16" s="1"/>
      <c r="K16" s="1"/>
      <c r="L16" s="1"/>
      <c r="M16" s="1"/>
      <c r="N16" s="1"/>
      <c r="O16" s="1"/>
      <c r="P16" s="1"/>
      <c r="Q16" s="1"/>
      <c r="R16" s="11"/>
      <c r="S16" s="1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1"/>
      <c r="AT16" s="11"/>
      <c r="AU16" s="11"/>
      <c r="AV16" s="11"/>
      <c r="AW16" s="11"/>
      <c r="AX16" s="11"/>
      <c r="AY16" s="77"/>
      <c r="AZ16" s="77"/>
      <c r="BA16" s="77"/>
      <c r="BB16" s="77"/>
      <c r="BC16" s="77"/>
      <c r="BD16" s="77"/>
      <c r="BF16" s="84" t="str">
        <f t="shared" si="19"/>
        <v>-</v>
      </c>
      <c r="BG16" s="84" t="str">
        <f t="shared" si="18"/>
        <v>-</v>
      </c>
      <c r="BH16" s="84" t="str">
        <f t="shared" si="18"/>
        <v>-</v>
      </c>
      <c r="BI16" s="84" t="str">
        <f t="shared" si="18"/>
        <v>-</v>
      </c>
      <c r="BJ16" s="84" t="str">
        <f t="shared" si="18"/>
        <v>-</v>
      </c>
      <c r="BK16" s="84" t="str">
        <f t="shared" si="18"/>
        <v>-</v>
      </c>
      <c r="BL16" s="84" t="str">
        <f t="shared" si="18"/>
        <v>-</v>
      </c>
      <c r="BM16" s="84" t="str">
        <f t="shared" si="18"/>
        <v>-</v>
      </c>
      <c r="BN16" s="84" t="str">
        <f t="shared" si="18"/>
        <v>-</v>
      </c>
      <c r="BO16" s="84" t="str">
        <f t="shared" si="18"/>
        <v>-</v>
      </c>
      <c r="BP16" s="84" t="str">
        <f t="shared" si="18"/>
        <v>-</v>
      </c>
      <c r="BQ16" s="84" t="str">
        <f t="shared" si="18"/>
        <v>-</v>
      </c>
    </row>
    <row r="17" spans="1:69" x14ac:dyDescent="0.25">
      <c r="A17" s="16" t="s">
        <v>57</v>
      </c>
      <c r="B17" s="22" t="s">
        <v>68</v>
      </c>
      <c r="C17" s="69"/>
      <c r="D17" s="69"/>
      <c r="E17" s="69"/>
      <c r="F17" s="73"/>
      <c r="H17" s="1"/>
      <c r="I17" s="1"/>
      <c r="J17" s="1"/>
      <c r="K17" s="1"/>
      <c r="L17" s="1"/>
      <c r="M17" s="1"/>
      <c r="N17" s="1"/>
      <c r="O17" s="1"/>
      <c r="P17" s="1"/>
      <c r="Q17" s="1"/>
      <c r="R17" s="11"/>
      <c r="S17" s="1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1"/>
      <c r="AT17" s="11"/>
      <c r="AU17" s="11"/>
      <c r="AV17" s="11"/>
      <c r="AW17" s="11"/>
      <c r="AX17" s="11"/>
      <c r="AY17" s="77"/>
      <c r="AZ17" s="77"/>
      <c r="BA17" s="77"/>
      <c r="BB17" s="77"/>
      <c r="BC17" s="77"/>
      <c r="BD17" s="77"/>
      <c r="BF17" s="84" t="str">
        <f t="shared" si="19"/>
        <v>-</v>
      </c>
      <c r="BG17" s="84" t="str">
        <f t="shared" si="18"/>
        <v>-</v>
      </c>
      <c r="BH17" s="84" t="str">
        <f t="shared" si="18"/>
        <v>-</v>
      </c>
      <c r="BI17" s="84" t="str">
        <f t="shared" si="18"/>
        <v>-</v>
      </c>
      <c r="BJ17" s="84" t="str">
        <f t="shared" si="18"/>
        <v>-</v>
      </c>
      <c r="BK17" s="84" t="str">
        <f t="shared" si="18"/>
        <v>-</v>
      </c>
      <c r="BL17" s="84" t="str">
        <f>IFERROR(AY17/AM17,"-")</f>
        <v>-</v>
      </c>
      <c r="BM17" s="84" t="str">
        <f t="shared" si="18"/>
        <v>-</v>
      </c>
      <c r="BN17" s="84" t="str">
        <f t="shared" si="18"/>
        <v>-</v>
      </c>
      <c r="BO17" s="84" t="str">
        <f t="shared" si="18"/>
        <v>-</v>
      </c>
      <c r="BP17" s="84" t="str">
        <f t="shared" si="18"/>
        <v>-</v>
      </c>
      <c r="BQ17" s="84" t="str">
        <f t="shared" si="18"/>
        <v>-</v>
      </c>
    </row>
    <row r="18" spans="1:69" x14ac:dyDescent="0.25">
      <c r="A18" s="42" t="s">
        <v>33</v>
      </c>
      <c r="F18" s="73"/>
      <c r="AY18" s="79"/>
      <c r="AZ18" s="79"/>
      <c r="BA18" s="79"/>
      <c r="BB18" s="79"/>
      <c r="BC18" s="79"/>
      <c r="BD18" s="79"/>
    </row>
    <row r="19" spans="1:69" x14ac:dyDescent="0.25">
      <c r="A19" s="43" t="s">
        <v>33</v>
      </c>
      <c r="B19" s="23" t="s">
        <v>35</v>
      </c>
      <c r="C19" s="21" t="str">
        <f>$C$3</f>
        <v>YTD '15</v>
      </c>
      <c r="D19" s="21" t="str">
        <f>$D$3</f>
        <v>YTD '16</v>
      </c>
      <c r="E19" s="21" t="str">
        <f>$E$3</f>
        <v>YTD '17</v>
      </c>
      <c r="F19" s="21" t="str">
        <f>$F$3</f>
        <v>YoY</v>
      </c>
      <c r="G19" s="2" t="s">
        <v>33</v>
      </c>
      <c r="H19" s="27" t="str">
        <f>$H$3</f>
        <v>Q1 '15</v>
      </c>
      <c r="I19" s="27" t="str">
        <f>$I$3</f>
        <v>Q2 '15</v>
      </c>
      <c r="J19" s="27" t="str">
        <f>$J$3</f>
        <v>Q3 '15</v>
      </c>
      <c r="K19" s="27" t="str">
        <f>$K$3</f>
        <v>Q4 '15</v>
      </c>
      <c r="L19" s="30" t="str">
        <f>$L$3</f>
        <v>Q1 '16</v>
      </c>
      <c r="M19" s="30" t="str">
        <f>$M$3</f>
        <v>Q2 '16</v>
      </c>
      <c r="N19" s="30" t="str">
        <f>$N$3</f>
        <v>Q3 '16</v>
      </c>
      <c r="O19" s="30" t="str">
        <f>$O$3</f>
        <v>Q4 '16</v>
      </c>
      <c r="P19" s="27" t="str">
        <f>$P$3</f>
        <v>Q1 '17</v>
      </c>
      <c r="Q19" s="27" t="str">
        <f>$Q$3</f>
        <v>Q2 '17</v>
      </c>
      <c r="R19" s="27" t="str">
        <f>$R$3</f>
        <v>Q3 '17</v>
      </c>
      <c r="S19" s="27" t="str">
        <f>$S$3</f>
        <v>Q4 '17</v>
      </c>
      <c r="T19" s="17" t="s">
        <v>33</v>
      </c>
      <c r="U19" s="27" t="s">
        <v>1</v>
      </c>
      <c r="V19" s="27" t="s">
        <v>2</v>
      </c>
      <c r="W19" s="27" t="s">
        <v>3</v>
      </c>
      <c r="X19" s="27" t="s">
        <v>4</v>
      </c>
      <c r="Y19" s="27" t="s">
        <v>5</v>
      </c>
      <c r="Z19" s="27" t="s">
        <v>6</v>
      </c>
      <c r="AA19" s="27" t="s">
        <v>7</v>
      </c>
      <c r="AB19" s="27" t="s">
        <v>8</v>
      </c>
      <c r="AC19" s="27" t="s">
        <v>9</v>
      </c>
      <c r="AD19" s="27" t="s">
        <v>10</v>
      </c>
      <c r="AE19" s="27" t="s">
        <v>11</v>
      </c>
      <c r="AF19" s="27" t="s">
        <v>12</v>
      </c>
      <c r="AG19" s="29" t="s">
        <v>13</v>
      </c>
      <c r="AH19" s="29" t="s">
        <v>14</v>
      </c>
      <c r="AI19" s="29" t="s">
        <v>15</v>
      </c>
      <c r="AJ19" s="29" t="s">
        <v>16</v>
      </c>
      <c r="AK19" s="29" t="s">
        <v>17</v>
      </c>
      <c r="AL19" s="29" t="s">
        <v>18</v>
      </c>
      <c r="AM19" s="29" t="s">
        <v>19</v>
      </c>
      <c r="AN19" s="29" t="s">
        <v>20</v>
      </c>
      <c r="AO19" s="29" t="s">
        <v>21</v>
      </c>
      <c r="AP19" s="29" t="s">
        <v>22</v>
      </c>
      <c r="AQ19" s="29" t="s">
        <v>23</v>
      </c>
      <c r="AR19" s="29" t="s">
        <v>24</v>
      </c>
      <c r="AS19" s="25" t="s">
        <v>25</v>
      </c>
      <c r="AT19" s="25" t="s">
        <v>26</v>
      </c>
      <c r="AU19" s="25" t="s">
        <v>27</v>
      </c>
      <c r="AV19" s="25" t="s">
        <v>28</v>
      </c>
      <c r="AW19" s="25" t="s">
        <v>29</v>
      </c>
      <c r="AX19" s="25" t="s">
        <v>30</v>
      </c>
      <c r="AY19" s="31" t="s">
        <v>99</v>
      </c>
      <c r="AZ19" s="31" t="s">
        <v>100</v>
      </c>
      <c r="BA19" s="31" t="s">
        <v>101</v>
      </c>
      <c r="BB19" s="31" t="s">
        <v>102</v>
      </c>
      <c r="BC19" s="31" t="s">
        <v>103</v>
      </c>
      <c r="BD19" s="31" t="s">
        <v>104</v>
      </c>
      <c r="BF19" s="32">
        <v>42736</v>
      </c>
      <c r="BG19" s="32">
        <v>42767</v>
      </c>
      <c r="BH19" s="32">
        <v>42795</v>
      </c>
      <c r="BI19" s="32">
        <v>42826</v>
      </c>
      <c r="BJ19" s="32">
        <v>42856</v>
      </c>
      <c r="BK19" s="32">
        <v>42887</v>
      </c>
      <c r="BL19" s="32">
        <v>42917</v>
      </c>
      <c r="BM19" s="32">
        <v>42948</v>
      </c>
      <c r="BN19" s="32">
        <v>42979</v>
      </c>
      <c r="BO19" s="32">
        <v>43009</v>
      </c>
      <c r="BP19" s="32">
        <v>43040</v>
      </c>
      <c r="BQ19" s="32">
        <v>43070</v>
      </c>
    </row>
    <row r="20" spans="1:69" x14ac:dyDescent="0.25">
      <c r="A20" s="16" t="s">
        <v>113</v>
      </c>
      <c r="B20" s="16" t="s">
        <v>71</v>
      </c>
      <c r="C20" s="81">
        <f>INDEX(U20:AF20,$B$2)</f>
        <v>0</v>
      </c>
      <c r="D20" s="81">
        <f>INDEX(AG20:AR20,$B$2)</f>
        <v>0</v>
      </c>
      <c r="E20" s="81">
        <f>INDEX(AS20:BD20,$B$2)</f>
        <v>0</v>
      </c>
      <c r="F20" s="65" t="str">
        <f>IFERROR(E20/D20,"")</f>
        <v/>
      </c>
      <c r="H20" s="4">
        <f>W20</f>
        <v>0</v>
      </c>
      <c r="I20" s="4">
        <f>Z20</f>
        <v>0</v>
      </c>
      <c r="J20" s="4">
        <f>AC20</f>
        <v>0</v>
      </c>
      <c r="K20" s="69">
        <f>AF20</f>
        <v>0</v>
      </c>
      <c r="L20" s="4">
        <f>AI20</f>
        <v>0</v>
      </c>
      <c r="M20" s="4">
        <f>AL20</f>
        <v>0</v>
      </c>
      <c r="N20" s="4">
        <f>AO20</f>
        <v>0</v>
      </c>
      <c r="O20" s="4">
        <f>AR20</f>
        <v>0</v>
      </c>
      <c r="P20" s="4">
        <f>INDEX(AS20:AU20,IF($B$2&gt;3,3,$B$2))</f>
        <v>0</v>
      </c>
      <c r="Q20" s="4">
        <f>INDEX(AV20:AX20,IF($B$2&gt;6,3,$B$2-3))</f>
        <v>0</v>
      </c>
      <c r="R20" s="4">
        <f>IFERROR(INDEX(AY20:BA20,IF($B$2&gt;9,3,$B$2-6)),"-")</f>
        <v>0</v>
      </c>
      <c r="S20" s="69" t="str">
        <f>IFERROR(INDEX(BB20:BD20,IF($B$2&gt;12,3,$B$2-9)),"-")</f>
        <v>-</v>
      </c>
      <c r="T20" s="1"/>
      <c r="U20" s="37" t="n">
        <v>2496.0</v>
      </c>
      <c r="V20" s="37" t="n">
        <v>2586.0</v>
      </c>
      <c r="W20" s="37" t="n">
        <v>2807.0</v>
      </c>
      <c r="X20" s="37" t="n">
        <v>3135.0</v>
      </c>
      <c r="Y20" s="37" t="n">
        <v>3049.0</v>
      </c>
      <c r="Z20" s="37" t="n">
        <v>3106.0</v>
      </c>
      <c r="AA20" s="37" t="n">
        <v>3135.0</v>
      </c>
      <c r="AB20" s="37" t="n">
        <v>3323.0</v>
      </c>
      <c r="AC20" s="37" t="n">
        <v>3466.0</v>
      </c>
      <c r="AD20" s="37" t="n">
        <v>3654.0</v>
      </c>
      <c r="AE20" s="37" t="n">
        <v>4005.0</v>
      </c>
      <c r="AF20" s="37" t="n">
        <v>4120.0</v>
      </c>
      <c r="AG20" s="37" t="n">
        <v>4158.0</v>
      </c>
      <c r="AH20" s="37" t="n">
        <v>4068.0</v>
      </c>
      <c r="AI20" s="37" t="n">
        <v>4327.0</v>
      </c>
      <c r="AJ20" s="37" t="n">
        <v>4506.0</v>
      </c>
      <c r="AK20" s="37" t="n">
        <v>4930.0</v>
      </c>
      <c r="AL20" s="37" t="n">
        <v>5821.0</v>
      </c>
      <c r="AM20" s="37" t="n">
        <v>6335.0</v>
      </c>
      <c r="AN20" s="37" t="n">
        <v>6970.0</v>
      </c>
      <c r="AO20" s="37" t="n">
        <v>7706.0</v>
      </c>
      <c r="AP20" s="37" t="n">
        <v>8408.0</v>
      </c>
      <c r="AQ20" s="37" t="n">
        <v>9051.0</v>
      </c>
      <c r="AR20" s="37" t="n">
        <v>9845.0</v>
      </c>
      <c r="AS20" s="11" t="n">
        <v>10030.0</v>
      </c>
      <c r="AT20" s="11" t="n">
        <v>10030.0</v>
      </c>
      <c r="AU20" s="11" t="n">
        <v>10388.0</v>
      </c>
      <c r="AV20" s="11" t="n">
        <v>10553.0</v>
      </c>
      <c r="AW20" s="11" t="n">
        <v>11421.0</v>
      </c>
      <c r="AX20" s="11" t="n">
        <v>12864.0</v>
      </c>
      <c r="AY20" s="11" t="n">
        <v>13717.0</v>
      </c>
      <c r="AZ20" s="11" t="n">
        <v>14710.0</v>
      </c>
      <c r="BA20" s="11"/>
      <c r="BB20" s="11"/>
      <c r="BC20" s="11"/>
      <c r="BD20" s="11"/>
      <c r="BF20" s="84" t="str">
        <f t="shared" ref="BF20:BQ28" si="20">IFERROR(AS20/AG20,"-")</f>
        <v>-</v>
      </c>
      <c r="BG20" s="84" t="str">
        <f t="shared" si="20"/>
        <v>-</v>
      </c>
      <c r="BH20" s="84" t="str">
        <f t="shared" si="20"/>
        <v>-</v>
      </c>
      <c r="BI20" s="84" t="str">
        <f t="shared" si="20"/>
        <v>-</v>
      </c>
      <c r="BJ20" s="84" t="str">
        <f t="shared" si="20"/>
        <v>-</v>
      </c>
      <c r="BK20" s="84" t="str">
        <f t="shared" si="20"/>
        <v>-</v>
      </c>
      <c r="BL20" s="84" t="str">
        <f t="shared" si="20"/>
        <v>-</v>
      </c>
      <c r="BM20" s="84" t="str">
        <f t="shared" si="20"/>
        <v>-</v>
      </c>
      <c r="BN20" s="84" t="str">
        <f t="shared" si="20"/>
        <v>-</v>
      </c>
      <c r="BO20" s="84" t="str">
        <f t="shared" si="20"/>
        <v>-</v>
      </c>
      <c r="BP20" s="84" t="str">
        <f t="shared" si="20"/>
        <v>-</v>
      </c>
      <c r="BQ20" s="84" t="str">
        <f t="shared" si="20"/>
        <v>-</v>
      </c>
    </row>
    <row r="21" spans="1:69" x14ac:dyDescent="0.25">
      <c r="A21" s="16" t="s">
        <v>105</v>
      </c>
      <c r="B21" s="16" t="s">
        <v>62</v>
      </c>
      <c r="C21" s="81">
        <f t="shared" ref="C21:C28" si="21">INDEX(U21:AF21,$B$2)</f>
        <v>0</v>
      </c>
      <c r="D21" s="81">
        <f t="shared" ref="D21:D28" si="22">INDEX(AG21:AR21,$B$2)</f>
        <v>0</v>
      </c>
      <c r="E21" s="81">
        <f t="shared" ref="E21:E28" si="23">INDEX(AS21:BD21,$B$2)</f>
        <v>0</v>
      </c>
      <c r="F21" s="65" t="str">
        <f t="shared" ref="F21:F27" si="24">IFERROR(E21/D21,"")</f>
        <v/>
      </c>
      <c r="H21" s="4">
        <f t="shared" ref="H21:H28" si="25">W21</f>
        <v>0</v>
      </c>
      <c r="I21" s="4">
        <f t="shared" ref="I21:I28" si="26">Z21</f>
        <v>0</v>
      </c>
      <c r="J21" s="4">
        <f t="shared" ref="J21:J28" si="27">AC21</f>
        <v>0</v>
      </c>
      <c r="K21" s="69">
        <f t="shared" ref="K21:K28" si="28">AF21</f>
        <v>0</v>
      </c>
      <c r="L21" s="4">
        <f t="shared" ref="L21:L28" si="29">AI21</f>
        <v>0</v>
      </c>
      <c r="M21" s="4">
        <f t="shared" ref="M21:M28" si="30">AL21</f>
        <v>0</v>
      </c>
      <c r="N21" s="4">
        <f t="shared" ref="N21:N28" si="31">AO21</f>
        <v>0</v>
      </c>
      <c r="O21" s="4">
        <f t="shared" ref="O21:O28" si="32">AR21</f>
        <v>0</v>
      </c>
      <c r="P21" s="4">
        <f t="shared" ref="P21:P28" si="33">INDEX(AS21:AU21,IF($B$2&gt;3,3,$B$2))</f>
        <v>0</v>
      </c>
      <c r="Q21" s="4">
        <f t="shared" ref="Q21:Q28" si="34">INDEX(AV21:AX21,IF($B$2&gt;6,3,$B$2-3))</f>
        <v>0</v>
      </c>
      <c r="R21" s="4">
        <f>IFERROR(INDEX(AY21:BA21,IF($B$2&gt;9,3,$B$2-6)),"-")</f>
        <v>0</v>
      </c>
      <c r="S21" s="69" t="str">
        <f t="shared" ref="S21:S28" si="35">IFERROR(INDEX(BB21:BD21,IF($B$2&gt;12,3,$B$2-9)),"-")</f>
        <v>-</v>
      </c>
      <c r="T21" s="1"/>
      <c r="U21" s="37" t="n">
        <v>2496.0</v>
      </c>
      <c r="V21" s="37" t="n">
        <v>2586.0</v>
      </c>
      <c r="W21" s="37" t="n">
        <v>2808.0</v>
      </c>
      <c r="X21" s="37" t="n">
        <v>3135.0</v>
      </c>
      <c r="Y21" s="37" t="n">
        <v>3049.0</v>
      </c>
      <c r="Z21" s="37" t="n">
        <v>3106.0</v>
      </c>
      <c r="AA21" s="37" t="n">
        <v>3135.0</v>
      </c>
      <c r="AB21" s="37" t="n">
        <v>3323.0</v>
      </c>
      <c r="AC21" s="37" t="n">
        <v>3466.0</v>
      </c>
      <c r="AD21" s="37" t="n">
        <v>3654.0</v>
      </c>
      <c r="AE21" s="37" t="n">
        <v>4005.0</v>
      </c>
      <c r="AF21" s="37" t="n">
        <v>4120.0</v>
      </c>
      <c r="AG21" s="37" t="n">
        <v>4158.0</v>
      </c>
      <c r="AH21" s="37" t="n">
        <v>4068.0</v>
      </c>
      <c r="AI21" s="37" t="n">
        <v>4327.0</v>
      </c>
      <c r="AJ21" s="37" t="n">
        <v>4506.0</v>
      </c>
      <c r="AK21" s="37" t="n">
        <v>4930.0</v>
      </c>
      <c r="AL21" s="37" t="n">
        <v>5821.0</v>
      </c>
      <c r="AM21" s="37" t="n">
        <v>6335.0</v>
      </c>
      <c r="AN21" s="37" t="n">
        <v>6970.0</v>
      </c>
      <c r="AO21" s="37" t="n">
        <v>7706.0</v>
      </c>
      <c r="AP21" s="37" t="n">
        <v>8408.0</v>
      </c>
      <c r="AQ21" s="37" t="n">
        <v>9051.0</v>
      </c>
      <c r="AR21" s="37" t="n">
        <v>9845.0</v>
      </c>
      <c r="AS21" s="11" t="n">
        <v>10030.0</v>
      </c>
      <c r="AT21" s="11" t="n">
        <v>7676.0</v>
      </c>
      <c r="AU21" s="11" t="n">
        <v>7777.0</v>
      </c>
      <c r="AV21" s="11" t="n">
        <v>7057.0</v>
      </c>
      <c r="AW21" s="11" t="n">
        <v>7380.0</v>
      </c>
      <c r="AX21" s="11" t="n">
        <v>8015.0</v>
      </c>
      <c r="AY21" s="11" t="n">
        <v>7863.0</v>
      </c>
      <c r="AZ21" s="11" t="n">
        <v>7890.0</v>
      </c>
      <c r="BA21" s="11"/>
      <c r="BB21" s="11"/>
      <c r="BC21" s="11"/>
      <c r="BD21" s="11"/>
      <c r="BF21" s="84" t="str">
        <f t="shared" si="20"/>
        <v>-</v>
      </c>
      <c r="BG21" s="84" t="str">
        <f t="shared" si="20"/>
        <v>-</v>
      </c>
      <c r="BH21" s="84" t="str">
        <f t="shared" si="20"/>
        <v>-</v>
      </c>
      <c r="BI21" s="84" t="str">
        <f t="shared" si="20"/>
        <v>-</v>
      </c>
      <c r="BJ21" s="84" t="str">
        <f t="shared" si="20"/>
        <v>-</v>
      </c>
      <c r="BK21" s="84" t="str">
        <f t="shared" si="20"/>
        <v>-</v>
      </c>
      <c r="BL21" s="84" t="str">
        <f t="shared" si="20"/>
        <v>-</v>
      </c>
      <c r="BM21" s="84" t="str">
        <f t="shared" si="20"/>
        <v>-</v>
      </c>
      <c r="BN21" s="84" t="str">
        <f t="shared" si="20"/>
        <v>-</v>
      </c>
      <c r="BO21" s="84" t="str">
        <f t="shared" si="20"/>
        <v>-</v>
      </c>
      <c r="BP21" s="84" t="str">
        <f t="shared" si="20"/>
        <v>-</v>
      </c>
      <c r="BQ21" s="84" t="str">
        <f t="shared" si="20"/>
        <v>-</v>
      </c>
    </row>
    <row r="22" spans="1:69" x14ac:dyDescent="0.25">
      <c r="A22" s="16" t="s">
        <v>106</v>
      </c>
      <c r="B22" s="16" t="s">
        <v>63</v>
      </c>
      <c r="C22" s="81">
        <f t="shared" si="21"/>
        <v>0</v>
      </c>
      <c r="D22" s="81">
        <f t="shared" si="22"/>
        <v>0</v>
      </c>
      <c r="E22" s="81">
        <f t="shared" si="23"/>
        <v>0</v>
      </c>
      <c r="F22" s="65" t="str">
        <f t="shared" si="24"/>
        <v/>
      </c>
      <c r="H22" s="4">
        <f t="shared" si="25"/>
        <v>0</v>
      </c>
      <c r="I22" s="4">
        <f t="shared" si="26"/>
        <v>0</v>
      </c>
      <c r="J22" s="4">
        <f t="shared" si="27"/>
        <v>0</v>
      </c>
      <c r="K22" s="69">
        <f t="shared" si="28"/>
        <v>0</v>
      </c>
      <c r="L22" s="4">
        <f t="shared" si="29"/>
        <v>0</v>
      </c>
      <c r="M22" s="4">
        <f t="shared" si="30"/>
        <v>0</v>
      </c>
      <c r="N22" s="4">
        <f t="shared" si="31"/>
        <v>0</v>
      </c>
      <c r="O22" s="4">
        <f t="shared" si="32"/>
        <v>0</v>
      </c>
      <c r="P22" s="4">
        <f t="shared" si="33"/>
        <v>0</v>
      </c>
      <c r="Q22" s="4">
        <f t="shared" si="34"/>
        <v>0</v>
      </c>
      <c r="R22" s="4">
        <f>IFERROR(INDEX(AY22:BA22,IF($B$2&gt;9,3,$B$2-6)),"-")</f>
        <v>0</v>
      </c>
      <c r="S22" s="69" t="str">
        <f t="shared" si="35"/>
        <v>-</v>
      </c>
      <c r="T22" s="1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11"/>
      <c r="AT22" s="11" t="n">
        <v>2354.0</v>
      </c>
      <c r="AU22" s="11" t="n">
        <v>2611.0</v>
      </c>
      <c r="AV22" s="11" t="n">
        <v>3496.0</v>
      </c>
      <c r="AW22" s="11" t="n">
        <v>4041.0</v>
      </c>
      <c r="AX22" s="11" t="n">
        <v>4849.0</v>
      </c>
      <c r="AY22" s="11" t="n">
        <v>5854.0</v>
      </c>
      <c r="AZ22" s="11" t="n">
        <v>6820.0</v>
      </c>
      <c r="BA22" s="11"/>
      <c r="BB22" s="11"/>
      <c r="BC22" s="11"/>
      <c r="BD22" s="11"/>
      <c r="BF22" s="84" t="str">
        <f t="shared" si="20"/>
        <v>-</v>
      </c>
      <c r="BG22" s="84" t="str">
        <f t="shared" si="20"/>
        <v>-</v>
      </c>
      <c r="BH22" s="84" t="str">
        <f t="shared" si="20"/>
        <v>-</v>
      </c>
      <c r="BI22" s="84" t="str">
        <f t="shared" si="20"/>
        <v>-</v>
      </c>
      <c r="BJ22" s="84" t="str">
        <f t="shared" si="20"/>
        <v>-</v>
      </c>
      <c r="BK22" s="84" t="str">
        <f t="shared" si="20"/>
        <v>-</v>
      </c>
      <c r="BL22" s="84" t="str">
        <f t="shared" si="20"/>
        <v>-</v>
      </c>
      <c r="BM22" s="84" t="str">
        <f t="shared" si="20"/>
        <v>-</v>
      </c>
      <c r="BN22" s="84" t="str">
        <f t="shared" si="20"/>
        <v>-</v>
      </c>
      <c r="BO22" s="84" t="str">
        <f t="shared" si="20"/>
        <v>-</v>
      </c>
      <c r="BP22" s="84" t="str">
        <f t="shared" si="20"/>
        <v>-</v>
      </c>
      <c r="BQ22" s="84" t="str">
        <f t="shared" si="20"/>
        <v>-</v>
      </c>
    </row>
    <row r="23" spans="1:69" x14ac:dyDescent="0.25">
      <c r="A23" s="16" t="s">
        <v>107</v>
      </c>
      <c r="B23" s="16" t="s">
        <v>72</v>
      </c>
      <c r="C23" s="81">
        <f t="shared" si="21"/>
        <v>0</v>
      </c>
      <c r="D23" s="81">
        <f t="shared" si="22"/>
        <v>0</v>
      </c>
      <c r="E23" s="81">
        <f t="shared" si="23"/>
        <v>0</v>
      </c>
      <c r="F23" s="65" t="str">
        <f t="shared" si="24"/>
        <v/>
      </c>
      <c r="H23" s="4">
        <f t="shared" si="25"/>
        <v>0</v>
      </c>
      <c r="I23" s="4">
        <f t="shared" si="26"/>
        <v>0</v>
      </c>
      <c r="J23" s="4">
        <f t="shared" si="27"/>
        <v>0</v>
      </c>
      <c r="K23" s="69">
        <f t="shared" si="28"/>
        <v>0</v>
      </c>
      <c r="L23" s="4">
        <f t="shared" si="29"/>
        <v>0</v>
      </c>
      <c r="M23" s="4">
        <f t="shared" si="30"/>
        <v>0</v>
      </c>
      <c r="N23" s="4">
        <f t="shared" si="31"/>
        <v>0</v>
      </c>
      <c r="O23" s="4">
        <f t="shared" si="32"/>
        <v>0</v>
      </c>
      <c r="P23" s="4">
        <f t="shared" si="33"/>
        <v>0</v>
      </c>
      <c r="Q23" s="4">
        <f t="shared" si="34"/>
        <v>0</v>
      </c>
      <c r="R23" s="4">
        <f t="shared" ref="R23:R28" si="36">IFERROR(INDEX(AY23:BA23,IF($B$2&gt;9,3,$B$2-6)),"-")</f>
        <v>0</v>
      </c>
      <c r="S23" s="69" t="str">
        <f>IFERROR(INDEX(BB23:BD23,IF($B$2&gt;12,3,$B$2-9)),"-")</f>
        <v>-</v>
      </c>
      <c r="U23" s="4" t="n">
        <v>1870.0</v>
      </c>
      <c r="V23" s="4" t="n">
        <v>1926.0</v>
      </c>
      <c r="W23" s="4" t="n">
        <v>2085.0</v>
      </c>
      <c r="X23" s="4" t="n">
        <v>2320.0</v>
      </c>
      <c r="Y23" s="4" t="n">
        <v>2186.0</v>
      </c>
      <c r="Z23" s="4" t="n">
        <v>2260.0</v>
      </c>
      <c r="AA23" s="4" t="n">
        <v>2280.0</v>
      </c>
      <c r="AB23" s="4" t="n">
        <v>2477.0</v>
      </c>
      <c r="AC23" s="4" t="n">
        <v>2545.0</v>
      </c>
      <c r="AD23" s="4" t="n">
        <v>2682.0</v>
      </c>
      <c r="AE23" s="4" t="n">
        <v>3005.0</v>
      </c>
      <c r="AF23" s="4" t="n">
        <v>3126.0</v>
      </c>
      <c r="AG23" s="4" t="n">
        <v>3145.0</v>
      </c>
      <c r="AH23" s="4" t="n">
        <v>3064.0</v>
      </c>
      <c r="AI23" s="4" t="n">
        <v>3271.0</v>
      </c>
      <c r="AJ23" s="4" t="n">
        <v>3366.0</v>
      </c>
      <c r="AK23" s="4" t="n">
        <v>3707.0</v>
      </c>
      <c r="AL23" s="4" t="n">
        <v>4496.0</v>
      </c>
      <c r="AM23" s="4" t="n">
        <v>5001.0</v>
      </c>
      <c r="AN23" s="4" t="n">
        <v>5521.0</v>
      </c>
      <c r="AO23" s="4" t="n">
        <v>6102.0</v>
      </c>
      <c r="AP23" s="4" t="n">
        <v>6665.0</v>
      </c>
      <c r="AQ23" s="4" t="n">
        <v>7185.0</v>
      </c>
      <c r="AR23" s="4" t="n">
        <v>7861.0</v>
      </c>
      <c r="AS23" s="11" t="n">
        <v>8036.0</v>
      </c>
      <c r="AT23" s="11" t="n">
        <v>5563.0</v>
      </c>
      <c r="AU23" s="11" t="n">
        <v>5661.0</v>
      </c>
      <c r="AV23" s="11" t="n">
        <v>5110.0</v>
      </c>
      <c r="AW23" s="11" t="n">
        <v>5381.0</v>
      </c>
      <c r="AX23" s="11" t="n">
        <v>6043.0</v>
      </c>
      <c r="AY23" s="11" t="n">
        <v>6062.0</v>
      </c>
      <c r="AZ23" s="11" t="n">
        <v>6080.0</v>
      </c>
      <c r="BA23" s="11"/>
      <c r="BB23" s="11"/>
      <c r="BC23" s="11"/>
      <c r="BD23" s="11"/>
      <c r="BF23" s="84" t="str">
        <f t="shared" si="20"/>
        <v>-</v>
      </c>
      <c r="BG23" s="84" t="str">
        <f t="shared" si="20"/>
        <v>-</v>
      </c>
      <c r="BH23" s="84" t="str">
        <f t="shared" si="20"/>
        <v>-</v>
      </c>
      <c r="BI23" s="84" t="str">
        <f t="shared" si="20"/>
        <v>-</v>
      </c>
      <c r="BJ23" s="84" t="str">
        <f t="shared" si="20"/>
        <v>-</v>
      </c>
      <c r="BK23" s="84" t="str">
        <f t="shared" si="20"/>
        <v>-</v>
      </c>
      <c r="BL23" s="84" t="str">
        <f t="shared" si="20"/>
        <v>-</v>
      </c>
      <c r="BM23" s="84" t="str">
        <f t="shared" si="20"/>
        <v>-</v>
      </c>
      <c r="BN23" s="84" t="str">
        <f t="shared" si="20"/>
        <v>-</v>
      </c>
      <c r="BO23" s="84" t="str">
        <f t="shared" si="20"/>
        <v>-</v>
      </c>
      <c r="BP23" s="84" t="str">
        <f t="shared" si="20"/>
        <v>-</v>
      </c>
      <c r="BQ23" s="84" t="str">
        <f t="shared" si="20"/>
        <v>-</v>
      </c>
    </row>
    <row r="24" spans="1:69" x14ac:dyDescent="0.25">
      <c r="A24" s="16" t="s">
        <v>108</v>
      </c>
      <c r="B24" s="16" t="s">
        <v>73</v>
      </c>
      <c r="C24" s="81">
        <f t="shared" si="21"/>
        <v>0</v>
      </c>
      <c r="D24" s="81">
        <f t="shared" si="22"/>
        <v>0</v>
      </c>
      <c r="E24" s="81">
        <f t="shared" si="23"/>
        <v>0</v>
      </c>
      <c r="F24" s="65" t="str">
        <f t="shared" si="24"/>
        <v/>
      </c>
      <c r="H24" s="4">
        <f t="shared" si="25"/>
        <v>0</v>
      </c>
      <c r="I24" s="4">
        <f t="shared" si="26"/>
        <v>0</v>
      </c>
      <c r="J24" s="4">
        <f t="shared" si="27"/>
        <v>0</v>
      </c>
      <c r="K24" s="69">
        <f t="shared" si="28"/>
        <v>0</v>
      </c>
      <c r="L24" s="4">
        <f t="shared" si="29"/>
        <v>0</v>
      </c>
      <c r="M24" s="4">
        <f t="shared" si="30"/>
        <v>0</v>
      </c>
      <c r="N24" s="4">
        <f t="shared" si="31"/>
        <v>0</v>
      </c>
      <c r="O24" s="4">
        <f t="shared" si="32"/>
        <v>0</v>
      </c>
      <c r="P24" s="4">
        <f t="shared" si="33"/>
        <v>0</v>
      </c>
      <c r="Q24" s="4">
        <f t="shared" si="34"/>
        <v>0</v>
      </c>
      <c r="R24" s="4">
        <f t="shared" si="36"/>
        <v>0</v>
      </c>
      <c r="S24" s="69" t="str">
        <f t="shared" si="35"/>
        <v>-</v>
      </c>
      <c r="U24" s="4" t="n">
        <v>107.0</v>
      </c>
      <c r="V24" s="4" t="n">
        <v>123.0</v>
      </c>
      <c r="W24" s="4" t="n">
        <v>136.0</v>
      </c>
      <c r="X24" s="4" t="n">
        <v>134.0</v>
      </c>
      <c r="Y24" s="4" t="n">
        <v>138.0</v>
      </c>
      <c r="Z24" s="4" t="n">
        <v>123.0</v>
      </c>
      <c r="AA24" s="4" t="n">
        <v>108.0</v>
      </c>
      <c r="AB24" s="4" t="n">
        <v>102.0</v>
      </c>
      <c r="AC24" s="4" t="n">
        <v>102.0</v>
      </c>
      <c r="AD24" s="4" t="n">
        <v>118.0</v>
      </c>
      <c r="AE24" s="4" t="n">
        <v>133.0</v>
      </c>
      <c r="AF24" s="4" t="n">
        <v>137.0</v>
      </c>
      <c r="AG24" s="4" t="n">
        <v>145.0</v>
      </c>
      <c r="AH24" s="4" t="n">
        <v>157.0</v>
      </c>
      <c r="AI24" s="4" t="n">
        <v>171.0</v>
      </c>
      <c r="AJ24" s="4" t="n">
        <v>204.0</v>
      </c>
      <c r="AK24" s="4" t="n">
        <v>209.0</v>
      </c>
      <c r="AL24" s="4" t="n">
        <v>201.0</v>
      </c>
      <c r="AM24" s="4" t="n">
        <v>208.0</v>
      </c>
      <c r="AN24" s="4" t="n">
        <v>238.0</v>
      </c>
      <c r="AO24" s="4" t="n">
        <v>261.0</v>
      </c>
      <c r="AP24" s="4" t="n">
        <v>285.0</v>
      </c>
      <c r="AQ24" s="4" t="n">
        <v>291.0</v>
      </c>
      <c r="AR24" s="4" t="n">
        <v>321.0</v>
      </c>
      <c r="AS24" s="11" t="n">
        <v>338.0</v>
      </c>
      <c r="AT24" s="11" t="n">
        <v>369.0</v>
      </c>
      <c r="AU24" s="11" t="n">
        <v>412.0</v>
      </c>
      <c r="AV24" s="11" t="n">
        <v>426.0</v>
      </c>
      <c r="AW24" s="11" t="n">
        <v>459.0</v>
      </c>
      <c r="AX24" s="11" t="n">
        <v>467.0</v>
      </c>
      <c r="AY24" s="11" t="n">
        <v>429.0</v>
      </c>
      <c r="AZ24" s="11" t="n">
        <v>407.0</v>
      </c>
      <c r="BA24" s="11"/>
      <c r="BB24" s="11"/>
      <c r="BC24" s="11"/>
      <c r="BD24" s="11"/>
      <c r="BF24" s="84" t="str">
        <f t="shared" si="20"/>
        <v>-</v>
      </c>
      <c r="BG24" s="84" t="str">
        <f t="shared" si="20"/>
        <v>-</v>
      </c>
      <c r="BH24" s="84" t="str">
        <f t="shared" si="20"/>
        <v>-</v>
      </c>
      <c r="BI24" s="84" t="str">
        <f t="shared" si="20"/>
        <v>-</v>
      </c>
      <c r="BJ24" s="84" t="str">
        <f t="shared" si="20"/>
        <v>-</v>
      </c>
      <c r="BK24" s="84" t="str">
        <f t="shared" si="20"/>
        <v>-</v>
      </c>
      <c r="BL24" s="84" t="str">
        <f t="shared" si="20"/>
        <v>-</v>
      </c>
      <c r="BM24" s="84" t="str">
        <f t="shared" si="20"/>
        <v>-</v>
      </c>
      <c r="BN24" s="84" t="str">
        <f t="shared" si="20"/>
        <v>-</v>
      </c>
      <c r="BO24" s="84" t="str">
        <f t="shared" si="20"/>
        <v>-</v>
      </c>
      <c r="BP24" s="84" t="str">
        <f t="shared" si="20"/>
        <v>-</v>
      </c>
      <c r="BQ24" s="84" t="str">
        <f t="shared" si="20"/>
        <v>-</v>
      </c>
    </row>
    <row r="25" spans="1:69" x14ac:dyDescent="0.25">
      <c r="A25" s="16" t="s">
        <v>109</v>
      </c>
      <c r="B25" s="16" t="s">
        <v>74</v>
      </c>
      <c r="C25" s="81">
        <f t="shared" si="21"/>
        <v>0</v>
      </c>
      <c r="D25" s="81">
        <f t="shared" si="22"/>
        <v>0</v>
      </c>
      <c r="E25" s="81">
        <f t="shared" si="23"/>
        <v>0</v>
      </c>
      <c r="F25" s="65" t="str">
        <f t="shared" si="24"/>
        <v/>
      </c>
      <c r="H25" s="4">
        <f t="shared" si="25"/>
        <v>0</v>
      </c>
      <c r="I25" s="4">
        <f t="shared" si="26"/>
        <v>0</v>
      </c>
      <c r="J25" s="4">
        <f t="shared" si="27"/>
        <v>0</v>
      </c>
      <c r="K25" s="69">
        <f t="shared" si="28"/>
        <v>0</v>
      </c>
      <c r="L25" s="4">
        <f t="shared" si="29"/>
        <v>0</v>
      </c>
      <c r="M25" s="4">
        <f t="shared" si="30"/>
        <v>0</v>
      </c>
      <c r="N25" s="4">
        <f t="shared" si="31"/>
        <v>0</v>
      </c>
      <c r="O25" s="4">
        <f t="shared" si="32"/>
        <v>0</v>
      </c>
      <c r="P25" s="4">
        <f t="shared" si="33"/>
        <v>0</v>
      </c>
      <c r="Q25" s="4">
        <f t="shared" si="34"/>
        <v>0</v>
      </c>
      <c r="R25" s="4">
        <f t="shared" si="36"/>
        <v>0</v>
      </c>
      <c r="S25" s="69" t="str">
        <f t="shared" si="35"/>
        <v>-</v>
      </c>
      <c r="U25" s="4" t="n">
        <v>334.0</v>
      </c>
      <c r="V25" s="4" t="n">
        <v>348.0</v>
      </c>
      <c r="W25" s="4" t="n">
        <v>379.0</v>
      </c>
      <c r="X25" s="4" t="n">
        <v>435.0</v>
      </c>
      <c r="Y25" s="4" t="n">
        <v>465.0</v>
      </c>
      <c r="Z25" s="4" t="n">
        <v>455.0</v>
      </c>
      <c r="AA25" s="4" t="n">
        <v>469.0</v>
      </c>
      <c r="AB25" s="4" t="n">
        <v>471.0</v>
      </c>
      <c r="AC25" s="4" t="n">
        <v>526.0</v>
      </c>
      <c r="AD25" s="4" t="n">
        <v>552.0</v>
      </c>
      <c r="AE25" s="4" t="n">
        <v>571.0</v>
      </c>
      <c r="AF25" s="4" t="n">
        <v>560.0</v>
      </c>
      <c r="AG25" s="4" t="n">
        <v>562.0</v>
      </c>
      <c r="AH25" s="4" t="n">
        <v>542.0</v>
      </c>
      <c r="AI25" s="4" t="n">
        <v>565.0</v>
      </c>
      <c r="AJ25" s="4" t="n">
        <v>595.0</v>
      </c>
      <c r="AK25" s="4" t="n">
        <v>652.0</v>
      </c>
      <c r="AL25" s="4" t="n">
        <v>727.0</v>
      </c>
      <c r="AM25" s="4" t="n">
        <v>719.0</v>
      </c>
      <c r="AN25" s="4" t="n">
        <v>784.0</v>
      </c>
      <c r="AO25" s="4" t="n">
        <v>867.0</v>
      </c>
      <c r="AP25" s="4" t="n">
        <v>953.0</v>
      </c>
      <c r="AQ25" s="4" t="n">
        <v>1035.0</v>
      </c>
      <c r="AR25" s="4" t="n">
        <v>1093.0</v>
      </c>
      <c r="AS25" s="11" t="n">
        <v>1078.0</v>
      </c>
      <c r="AT25" s="11" t="n">
        <v>1137.0</v>
      </c>
      <c r="AU25" s="11" t="n">
        <v>1116.0</v>
      </c>
      <c r="AV25" s="11" t="n">
        <v>938.0</v>
      </c>
      <c r="AW25" s="11" t="n">
        <v>955.0</v>
      </c>
      <c r="AX25" s="11" t="n">
        <v>950.0</v>
      </c>
      <c r="AY25" s="11" t="n">
        <v>861.0</v>
      </c>
      <c r="AZ25" s="11" t="n">
        <v>887.0</v>
      </c>
      <c r="BA25" s="11"/>
      <c r="BB25" s="11"/>
      <c r="BC25" s="11"/>
      <c r="BD25" s="11"/>
      <c r="BF25" s="84" t="str">
        <f t="shared" si="20"/>
        <v>-</v>
      </c>
      <c r="BG25" s="84" t="str">
        <f t="shared" si="20"/>
        <v>-</v>
      </c>
      <c r="BH25" s="84" t="str">
        <f t="shared" si="20"/>
        <v>-</v>
      </c>
      <c r="BI25" s="84" t="str">
        <f t="shared" si="20"/>
        <v>-</v>
      </c>
      <c r="BJ25" s="84" t="str">
        <f t="shared" si="20"/>
        <v>-</v>
      </c>
      <c r="BK25" s="84" t="str">
        <f t="shared" si="20"/>
        <v>-</v>
      </c>
      <c r="BL25" s="84" t="str">
        <f t="shared" si="20"/>
        <v>-</v>
      </c>
      <c r="BM25" s="84" t="str">
        <f t="shared" si="20"/>
        <v>-</v>
      </c>
      <c r="BN25" s="84" t="str">
        <f t="shared" si="20"/>
        <v>-</v>
      </c>
      <c r="BO25" s="84" t="str">
        <f t="shared" si="20"/>
        <v>-</v>
      </c>
      <c r="BP25" s="84" t="str">
        <f t="shared" si="20"/>
        <v>-</v>
      </c>
      <c r="BQ25" s="84" t="str">
        <f t="shared" si="20"/>
        <v>-</v>
      </c>
    </row>
    <row r="26" spans="1:69" x14ac:dyDescent="0.25">
      <c r="A26" s="16" t="s">
        <v>110</v>
      </c>
      <c r="B26" s="16" t="s">
        <v>75</v>
      </c>
      <c r="C26" s="81">
        <f t="shared" si="21"/>
        <v>0</v>
      </c>
      <c r="D26" s="81">
        <f t="shared" si="22"/>
        <v>0</v>
      </c>
      <c r="E26" s="81">
        <f t="shared" si="23"/>
        <v>0</v>
      </c>
      <c r="F26" s="65" t="str">
        <f t="shared" si="24"/>
        <v/>
      </c>
      <c r="H26" s="4">
        <f t="shared" si="25"/>
        <v>0</v>
      </c>
      <c r="I26" s="4">
        <f t="shared" si="26"/>
        <v>0</v>
      </c>
      <c r="J26" s="4">
        <f t="shared" si="27"/>
        <v>0</v>
      </c>
      <c r="K26" s="69">
        <f t="shared" si="28"/>
        <v>0</v>
      </c>
      <c r="L26" s="4">
        <f t="shared" si="29"/>
        <v>0</v>
      </c>
      <c r="M26" s="4">
        <f t="shared" si="30"/>
        <v>0</v>
      </c>
      <c r="N26" s="4">
        <f t="shared" si="31"/>
        <v>0</v>
      </c>
      <c r="O26" s="4">
        <f t="shared" si="32"/>
        <v>0</v>
      </c>
      <c r="P26" s="4">
        <f t="shared" si="33"/>
        <v>0</v>
      </c>
      <c r="Q26" s="4">
        <f t="shared" si="34"/>
        <v>0</v>
      </c>
      <c r="R26" s="4">
        <f t="shared" si="36"/>
        <v>0</v>
      </c>
      <c r="S26" s="69" t="str">
        <f t="shared" si="35"/>
        <v>-</v>
      </c>
      <c r="U26" s="4" t="n">
        <v>111.0</v>
      </c>
      <c r="V26" s="4" t="n">
        <v>113.0</v>
      </c>
      <c r="W26" s="4" t="n">
        <v>125.0</v>
      </c>
      <c r="X26" s="4" t="n">
        <v>152.0</v>
      </c>
      <c r="Y26" s="4" t="n">
        <v>162.0</v>
      </c>
      <c r="Z26" s="4" t="n">
        <v>170.0</v>
      </c>
      <c r="AA26" s="4" t="n">
        <v>178.0</v>
      </c>
      <c r="AB26" s="4" t="n">
        <v>175.0</v>
      </c>
      <c r="AC26" s="4" t="n">
        <v>191.0</v>
      </c>
      <c r="AD26" s="4" t="n">
        <v>200.0</v>
      </c>
      <c r="AE26" s="4" t="n">
        <v>198.0</v>
      </c>
      <c r="AF26" s="4" t="n">
        <v>198.0</v>
      </c>
      <c r="AG26" s="4" t="n">
        <v>204.0</v>
      </c>
      <c r="AH26" s="4" t="n">
        <v>205.0</v>
      </c>
      <c r="AI26" s="4" t="n">
        <v>216.0</v>
      </c>
      <c r="AJ26" s="4" t="n">
        <v>235.0</v>
      </c>
      <c r="AK26" s="4" t="n">
        <v>255.0</v>
      </c>
      <c r="AL26" s="4" t="n">
        <v>277.0</v>
      </c>
      <c r="AM26" s="4" t="n">
        <v>282.0</v>
      </c>
      <c r="AN26" s="4" t="n">
        <v>297.0</v>
      </c>
      <c r="AO26" s="4" t="n">
        <v>326.0</v>
      </c>
      <c r="AP26" s="4" t="n">
        <v>340.0</v>
      </c>
      <c r="AQ26" s="4" t="n">
        <v>367.0</v>
      </c>
      <c r="AR26" s="4" t="n">
        <v>393.0</v>
      </c>
      <c r="AS26" s="11" t="n">
        <v>398.0</v>
      </c>
      <c r="AT26" s="11" t="n">
        <v>410.0</v>
      </c>
      <c r="AU26" s="11" t="n">
        <v>393.0</v>
      </c>
      <c r="AV26" s="11" t="n">
        <v>385.0</v>
      </c>
      <c r="AW26" s="11" t="n">
        <v>385.0</v>
      </c>
      <c r="AX26" s="11" t="n">
        <v>359.0</v>
      </c>
      <c r="AY26" s="11" t="n">
        <v>333.0</v>
      </c>
      <c r="AZ26" s="11" t="n">
        <v>332.0</v>
      </c>
      <c r="BA26" s="11"/>
      <c r="BB26" s="11"/>
      <c r="BC26" s="11"/>
      <c r="BD26" s="11"/>
      <c r="BF26" s="84" t="str">
        <f t="shared" si="20"/>
        <v>-</v>
      </c>
      <c r="BG26" s="84" t="str">
        <f t="shared" si="20"/>
        <v>-</v>
      </c>
      <c r="BH26" s="84" t="str">
        <f t="shared" si="20"/>
        <v>-</v>
      </c>
      <c r="BI26" s="84" t="str">
        <f t="shared" si="20"/>
        <v>-</v>
      </c>
      <c r="BJ26" s="84" t="str">
        <f t="shared" si="20"/>
        <v>-</v>
      </c>
      <c r="BK26" s="84" t="str">
        <f t="shared" si="20"/>
        <v>-</v>
      </c>
      <c r="BL26" s="84" t="str">
        <f t="shared" si="20"/>
        <v>-</v>
      </c>
      <c r="BM26" s="84" t="str">
        <f t="shared" si="20"/>
        <v>-</v>
      </c>
      <c r="BN26" s="84" t="str">
        <f t="shared" si="20"/>
        <v>-</v>
      </c>
      <c r="BO26" s="84" t="str">
        <f t="shared" si="20"/>
        <v>-</v>
      </c>
      <c r="BP26" s="84" t="str">
        <f t="shared" si="20"/>
        <v>-</v>
      </c>
      <c r="BQ26" s="84" t="str">
        <f t="shared" si="20"/>
        <v>-</v>
      </c>
    </row>
    <row r="27" spans="1:69" x14ac:dyDescent="0.25">
      <c r="A27" s="16" t="s">
        <v>111</v>
      </c>
      <c r="B27" s="16" t="s">
        <v>76</v>
      </c>
      <c r="C27" s="81">
        <f t="shared" si="21"/>
        <v>0</v>
      </c>
      <c r="D27" s="81">
        <f t="shared" si="22"/>
        <v>0</v>
      </c>
      <c r="E27" s="81">
        <f t="shared" si="23"/>
        <v>0</v>
      </c>
      <c r="F27" s="65" t="str">
        <f t="shared" si="24"/>
        <v/>
      </c>
      <c r="H27" s="4">
        <f t="shared" si="25"/>
        <v>0</v>
      </c>
      <c r="I27" s="4">
        <f t="shared" si="26"/>
        <v>0</v>
      </c>
      <c r="J27" s="4">
        <f t="shared" si="27"/>
        <v>0</v>
      </c>
      <c r="K27" s="69">
        <f t="shared" si="28"/>
        <v>0</v>
      </c>
      <c r="L27" s="4">
        <f t="shared" si="29"/>
        <v>0</v>
      </c>
      <c r="M27" s="4">
        <f t="shared" si="30"/>
        <v>0</v>
      </c>
      <c r="N27" s="4">
        <f t="shared" si="31"/>
        <v>0</v>
      </c>
      <c r="O27" s="4">
        <f t="shared" si="32"/>
        <v>0</v>
      </c>
      <c r="P27" s="4">
        <f t="shared" si="33"/>
        <v>0</v>
      </c>
      <c r="Q27" s="4">
        <f t="shared" si="34"/>
        <v>0</v>
      </c>
      <c r="R27" s="4">
        <f t="shared" si="36"/>
        <v>0</v>
      </c>
      <c r="S27" s="69" t="str">
        <f t="shared" si="35"/>
        <v>-</v>
      </c>
      <c r="U27" s="4" t="n">
        <v>63.0</v>
      </c>
      <c r="V27" s="4" t="n">
        <v>64.0</v>
      </c>
      <c r="W27" s="4" t="n">
        <v>70.0</v>
      </c>
      <c r="X27" s="4" t="n">
        <v>76.0</v>
      </c>
      <c r="Y27" s="4" t="n">
        <v>77.0</v>
      </c>
      <c r="Z27" s="4" t="n">
        <v>76.0</v>
      </c>
      <c r="AA27" s="4" t="n">
        <v>75.0</v>
      </c>
      <c r="AB27" s="4" t="n">
        <v>71.0</v>
      </c>
      <c r="AC27" s="4" t="n">
        <v>72.0</v>
      </c>
      <c r="AD27" s="4" t="n">
        <v>72.0</v>
      </c>
      <c r="AE27" s="4" t="n">
        <v>68.0</v>
      </c>
      <c r="AF27" s="4" t="n">
        <v>68.0</v>
      </c>
      <c r="AG27" s="4" t="n">
        <v>70.0</v>
      </c>
      <c r="AH27" s="4" t="n">
        <v>67.0</v>
      </c>
      <c r="AI27" s="4" t="n">
        <v>68.0</v>
      </c>
      <c r="AJ27" s="4" t="n">
        <v>68.0</v>
      </c>
      <c r="AK27" s="4" t="n">
        <v>69.0</v>
      </c>
      <c r="AL27" s="4" t="n">
        <v>75.0</v>
      </c>
      <c r="AM27" s="4" t="n">
        <v>78.0</v>
      </c>
      <c r="AN27" s="4" t="n">
        <v>80.0</v>
      </c>
      <c r="AO27" s="4" t="n">
        <v>94.0</v>
      </c>
      <c r="AP27" s="4" t="n">
        <v>105.0</v>
      </c>
      <c r="AQ27" s="4" t="n">
        <v>109.0</v>
      </c>
      <c r="AR27" s="4" t="n">
        <v>109.0</v>
      </c>
      <c r="AS27" s="11" t="n">
        <v>111.0</v>
      </c>
      <c r="AT27" s="11" t="n">
        <v>123.0</v>
      </c>
      <c r="AU27" s="11" t="n">
        <v>122.0</v>
      </c>
      <c r="AV27" s="11" t="n">
        <v>124.0</v>
      </c>
      <c r="AW27" s="11" t="n">
        <v>124.0</v>
      </c>
      <c r="AX27" s="11" t="n">
        <v>122.0</v>
      </c>
      <c r="AY27" s="11" t="n">
        <v>114.0</v>
      </c>
      <c r="AZ27" s="11" t="n">
        <v>120.0</v>
      </c>
      <c r="BA27" s="11"/>
      <c r="BB27" s="11"/>
      <c r="BC27" s="11"/>
      <c r="BD27" s="11"/>
      <c r="BF27" s="84" t="str">
        <f t="shared" si="20"/>
        <v>-</v>
      </c>
      <c r="BG27" s="84" t="str">
        <f t="shared" si="20"/>
        <v>-</v>
      </c>
      <c r="BH27" s="84" t="str">
        <f t="shared" si="20"/>
        <v>-</v>
      </c>
      <c r="BI27" s="84" t="str">
        <f t="shared" si="20"/>
        <v>-</v>
      </c>
      <c r="BJ27" s="84" t="str">
        <f t="shared" si="20"/>
        <v>-</v>
      </c>
      <c r="BK27" s="84" t="str">
        <f t="shared" si="20"/>
        <v>-</v>
      </c>
      <c r="BL27" s="84" t="str">
        <f t="shared" si="20"/>
        <v>-</v>
      </c>
      <c r="BM27" s="84" t="str">
        <f t="shared" si="20"/>
        <v>-</v>
      </c>
      <c r="BN27" s="84" t="str">
        <f t="shared" si="20"/>
        <v>-</v>
      </c>
      <c r="BO27" s="84" t="str">
        <f t="shared" si="20"/>
        <v>-</v>
      </c>
      <c r="BP27" s="84" t="str">
        <f t="shared" si="20"/>
        <v>-</v>
      </c>
      <c r="BQ27" s="84" t="str">
        <f t="shared" si="20"/>
        <v>-</v>
      </c>
    </row>
    <row r="28" spans="1:69" x14ac:dyDescent="0.25">
      <c r="A28" s="16" t="s">
        <v>112</v>
      </c>
      <c r="B28" s="16" t="s">
        <v>77</v>
      </c>
      <c r="C28" s="81">
        <f t="shared" si="21"/>
        <v>0</v>
      </c>
      <c r="D28" s="81">
        <f t="shared" si="22"/>
        <v>0</v>
      </c>
      <c r="E28" s="81">
        <f t="shared" si="23"/>
        <v>0</v>
      </c>
      <c r="F28" s="65" t="str">
        <f>IFERROR(E28/D28,"")</f>
        <v/>
      </c>
      <c r="H28" s="4">
        <f t="shared" si="25"/>
        <v>0</v>
      </c>
      <c r="I28" s="4">
        <f t="shared" si="26"/>
        <v>0</v>
      </c>
      <c r="J28" s="4">
        <f t="shared" si="27"/>
        <v>0</v>
      </c>
      <c r="K28" s="69">
        <f t="shared" si="28"/>
        <v>0</v>
      </c>
      <c r="L28" s="4">
        <f t="shared" si="29"/>
        <v>0</v>
      </c>
      <c r="M28" s="4">
        <f t="shared" si="30"/>
        <v>0</v>
      </c>
      <c r="N28" s="4">
        <f t="shared" si="31"/>
        <v>0</v>
      </c>
      <c r="O28" s="4">
        <f t="shared" si="32"/>
        <v>0</v>
      </c>
      <c r="P28" s="4">
        <f t="shared" si="33"/>
        <v>0</v>
      </c>
      <c r="Q28" s="4">
        <f t="shared" si="34"/>
        <v>0</v>
      </c>
      <c r="R28" s="4">
        <f t="shared" si="36"/>
        <v>0</v>
      </c>
      <c r="S28" s="69" t="str">
        <f t="shared" si="35"/>
        <v>-</v>
      </c>
      <c r="U28" s="4" t="n">
        <v>11.0</v>
      </c>
      <c r="V28" s="4" t="n">
        <v>12.0</v>
      </c>
      <c r="W28" s="4" t="n">
        <v>13.0</v>
      </c>
      <c r="X28" s="4" t="n">
        <v>18.0</v>
      </c>
      <c r="Y28" s="4" t="n">
        <v>21.0</v>
      </c>
      <c r="Z28" s="4" t="n">
        <v>22.0</v>
      </c>
      <c r="AA28" s="4" t="n">
        <v>25.0</v>
      </c>
      <c r="AB28" s="4" t="n">
        <v>27.0</v>
      </c>
      <c r="AC28" s="4" t="n">
        <v>30.0</v>
      </c>
      <c r="AD28" s="4" t="n">
        <v>30.0</v>
      </c>
      <c r="AE28" s="4" t="n">
        <v>30.0</v>
      </c>
      <c r="AF28" s="4" t="n">
        <v>31.0</v>
      </c>
      <c r="AG28" s="4" t="n">
        <v>32.0</v>
      </c>
      <c r="AH28" s="4" t="n">
        <v>33.0</v>
      </c>
      <c r="AI28" s="4" t="n">
        <v>36.0</v>
      </c>
      <c r="AJ28" s="4" t="n">
        <v>38.0</v>
      </c>
      <c r="AK28" s="4" t="n">
        <v>38.0</v>
      </c>
      <c r="AL28" s="4" t="n">
        <v>45.0</v>
      </c>
      <c r="AM28" s="4" t="n">
        <v>47.0</v>
      </c>
      <c r="AN28" s="4" t="n">
        <v>50.0</v>
      </c>
      <c r="AO28" s="4" t="n">
        <v>56.0</v>
      </c>
      <c r="AP28" s="4" t="n">
        <v>60.0</v>
      </c>
      <c r="AQ28" s="4" t="n">
        <v>64.0</v>
      </c>
      <c r="AR28" s="4" t="n">
        <v>68.0</v>
      </c>
      <c r="AS28" s="11" t="n">
        <v>69.0</v>
      </c>
      <c r="AT28" s="11" t="n">
        <v>74.0</v>
      </c>
      <c r="AU28" s="11" t="n">
        <v>73.0</v>
      </c>
      <c r="AV28" s="11" t="n">
        <v>74.0</v>
      </c>
      <c r="AW28" s="11" t="n">
        <v>76.0</v>
      </c>
      <c r="AX28" s="11" t="n">
        <v>74.0</v>
      </c>
      <c r="AY28" s="11" t="n">
        <v>64.0</v>
      </c>
      <c r="AZ28" s="11" t="n">
        <v>64.0</v>
      </c>
      <c r="BA28" s="11"/>
      <c r="BB28" s="11"/>
      <c r="BC28" s="11"/>
      <c r="BD28" s="11"/>
      <c r="BF28" s="84" t="str">
        <f t="shared" si="20"/>
        <v>-</v>
      </c>
      <c r="BG28" s="84" t="str">
        <f t="shared" si="20"/>
        <v>-</v>
      </c>
      <c r="BH28" s="84" t="str">
        <f t="shared" si="20"/>
        <v>-</v>
      </c>
      <c r="BI28" s="84" t="str">
        <f t="shared" si="20"/>
        <v>-</v>
      </c>
      <c r="BJ28" s="84" t="str">
        <f t="shared" si="20"/>
        <v>-</v>
      </c>
      <c r="BK28" s="84" t="str">
        <f t="shared" si="20"/>
        <v>-</v>
      </c>
      <c r="BL28" s="84" t="str">
        <f t="shared" si="20"/>
        <v>-</v>
      </c>
      <c r="BM28" s="84" t="str">
        <f t="shared" si="20"/>
        <v>-</v>
      </c>
      <c r="BN28" s="84" t="str">
        <f t="shared" si="20"/>
        <v>-</v>
      </c>
      <c r="BO28" s="84" t="str">
        <f t="shared" si="20"/>
        <v>-</v>
      </c>
      <c r="BP28" s="84" t="str">
        <f t="shared" si="20"/>
        <v>-</v>
      </c>
      <c r="BQ28" s="84" t="str">
        <f t="shared" si="20"/>
        <v>-</v>
      </c>
    </row>
    <row r="29" spans="1:69" x14ac:dyDescent="0.25">
      <c r="A29" s="42" t="s">
        <v>33</v>
      </c>
    </row>
    <row r="30" spans="1:69" x14ac:dyDescent="0.25">
      <c r="A30" s="42" t="s">
        <v>33</v>
      </c>
      <c r="B30" s="23" t="s">
        <v>42</v>
      </c>
      <c r="C30" s="21" t="str">
        <f>$C$3</f>
        <v>YTD '15</v>
      </c>
      <c r="D30" s="21" t="str">
        <f>$D$3</f>
        <v>YTD '16</v>
      </c>
      <c r="E30" s="21" t="str">
        <f>$E$3</f>
        <v>YTD '17</v>
      </c>
      <c r="F30" s="21" t="str">
        <f>$F$3</f>
        <v>YoY</v>
      </c>
      <c r="G30" s="2" t="s">
        <v>33</v>
      </c>
      <c r="H30" s="27" t="str">
        <f>$H$3</f>
        <v>Q1 '15</v>
      </c>
      <c r="I30" s="27" t="str">
        <f>$I$3</f>
        <v>Q2 '15</v>
      </c>
      <c r="J30" s="27" t="str">
        <f>$J$3</f>
        <v>Q3 '15</v>
      </c>
      <c r="K30" s="27" t="str">
        <f>$K$3</f>
        <v>Q4 '15</v>
      </c>
      <c r="L30" s="30" t="str">
        <f>$L$3</f>
        <v>Q1 '16</v>
      </c>
      <c r="M30" s="30" t="str">
        <f>$M$3</f>
        <v>Q2 '16</v>
      </c>
      <c r="N30" s="30" t="str">
        <f>$N$3</f>
        <v>Q3 '16</v>
      </c>
      <c r="O30" s="30" t="str">
        <f>$O$3</f>
        <v>Q4 '16</v>
      </c>
      <c r="P30" s="27" t="str">
        <f>$P$3</f>
        <v>Q1 '17</v>
      </c>
      <c r="Q30" s="27" t="str">
        <f>$Q$3</f>
        <v>Q2 '17</v>
      </c>
      <c r="R30" s="27" t="str">
        <f>$R$3</f>
        <v>Q3 '17</v>
      </c>
      <c r="S30" s="27" t="str">
        <f>$S$3</f>
        <v>Q4 '17</v>
      </c>
      <c r="T30" s="17" t="s">
        <v>33</v>
      </c>
      <c r="U30" s="27" t="s">
        <v>1</v>
      </c>
      <c r="V30" s="27" t="s">
        <v>2</v>
      </c>
      <c r="W30" s="27" t="s">
        <v>3</v>
      </c>
      <c r="X30" s="27" t="s">
        <v>4</v>
      </c>
      <c r="Y30" s="27" t="s">
        <v>5</v>
      </c>
      <c r="Z30" s="27" t="s">
        <v>6</v>
      </c>
      <c r="AA30" s="27" t="s">
        <v>7</v>
      </c>
      <c r="AB30" s="27" t="s">
        <v>8</v>
      </c>
      <c r="AC30" s="27" t="s">
        <v>9</v>
      </c>
      <c r="AD30" s="27" t="s">
        <v>10</v>
      </c>
      <c r="AE30" s="27" t="s">
        <v>11</v>
      </c>
      <c r="AF30" s="27" t="s">
        <v>12</v>
      </c>
      <c r="AG30" s="29" t="s">
        <v>13</v>
      </c>
      <c r="AH30" s="29" t="s">
        <v>14</v>
      </c>
      <c r="AI30" s="29" t="s">
        <v>15</v>
      </c>
      <c r="AJ30" s="29" t="s">
        <v>16</v>
      </c>
      <c r="AK30" s="29" t="s">
        <v>17</v>
      </c>
      <c r="AL30" s="29" t="s">
        <v>18</v>
      </c>
      <c r="AM30" s="29" t="s">
        <v>19</v>
      </c>
      <c r="AN30" s="29" t="s">
        <v>20</v>
      </c>
      <c r="AO30" s="29" t="s">
        <v>21</v>
      </c>
      <c r="AP30" s="29" t="s">
        <v>22</v>
      </c>
      <c r="AQ30" s="29" t="s">
        <v>23</v>
      </c>
      <c r="AR30" s="29" t="s">
        <v>24</v>
      </c>
      <c r="AS30" s="25" t="s">
        <v>25</v>
      </c>
      <c r="AT30" s="25" t="s">
        <v>26</v>
      </c>
      <c r="AU30" s="25" t="s">
        <v>27</v>
      </c>
      <c r="AV30" s="25" t="s">
        <v>28</v>
      </c>
      <c r="AW30" s="25" t="s">
        <v>29</v>
      </c>
      <c r="AX30" s="25" t="s">
        <v>30</v>
      </c>
      <c r="AY30" s="31" t="s">
        <v>99</v>
      </c>
      <c r="AZ30" s="31" t="s">
        <v>100</v>
      </c>
      <c r="BA30" s="31" t="s">
        <v>101</v>
      </c>
      <c r="BB30" s="31" t="s">
        <v>102</v>
      </c>
      <c r="BC30" s="31" t="s">
        <v>103</v>
      </c>
      <c r="BD30" s="31" t="s">
        <v>104</v>
      </c>
      <c r="BF30" s="32">
        <v>42736</v>
      </c>
      <c r="BG30" s="32">
        <v>42767</v>
      </c>
      <c r="BH30" s="32">
        <v>42795</v>
      </c>
      <c r="BI30" s="32">
        <v>42826</v>
      </c>
      <c r="BJ30" s="32">
        <v>42856</v>
      </c>
      <c r="BK30" s="32">
        <v>42887</v>
      </c>
      <c r="BL30" s="32">
        <v>42917</v>
      </c>
      <c r="BM30" s="32">
        <v>42948</v>
      </c>
      <c r="BN30" s="32">
        <v>42979</v>
      </c>
      <c r="BO30" s="32">
        <v>43009</v>
      </c>
      <c r="BP30" s="32">
        <v>43040</v>
      </c>
      <c r="BQ30" s="32">
        <v>43070</v>
      </c>
    </row>
    <row r="31" spans="1:69" x14ac:dyDescent="0.25">
      <c r="A31" s="16" t="s">
        <v>204</v>
      </c>
      <c r="B31" s="16" t="s">
        <v>78</v>
      </c>
      <c r="C31" s="71">
        <f>SUM(U31                                                   : INDEX(U31:AF31,$B$2))</f>
        <v>0</v>
      </c>
      <c r="D31" s="71">
        <f>SUM(AG31                                               : INDEX(AG31:AR31,$B$2))</f>
        <v>0</v>
      </c>
      <c r="E31" s="71">
        <f>SUM(AS31                                                : INDEX(AS31:BD31,$B$2))</f>
        <v>0</v>
      </c>
      <c r="F31" s="67" t="str">
        <f>IFERROR(E31/D31,"-")</f>
        <v>-</v>
      </c>
      <c r="H31" s="4">
        <f>SUM(U31:W31)</f>
        <v>0</v>
      </c>
      <c r="I31" s="4">
        <f>SUM(X31:Z31)</f>
        <v>0</v>
      </c>
      <c r="J31" s="4">
        <f>SUM(AA31:AC31)</f>
        <v>0</v>
      </c>
      <c r="K31" s="4">
        <f>SUM(AD31:AF31)</f>
        <v>0</v>
      </c>
      <c r="L31" s="4">
        <f>SUM(AG31:AI31)</f>
        <v>0</v>
      </c>
      <c r="M31" s="4">
        <f>SUM(AJ31:AL31)</f>
        <v>0</v>
      </c>
      <c r="N31" s="4">
        <f>SUM(AM31:AO31)</f>
        <v>0</v>
      </c>
      <c r="O31" s="4">
        <f>SUM(AP31:AR31)</f>
        <v>0</v>
      </c>
      <c r="P31" s="4">
        <f>SUM(AS31:AU31)</f>
        <v>0</v>
      </c>
      <c r="Q31" s="4">
        <f>SUM(AV31:AX31)</f>
        <v>0</v>
      </c>
      <c r="R31" s="4">
        <f>SUM(AY31:BA31)</f>
        <v>0</v>
      </c>
      <c r="S31" s="4">
        <f>SUM(BB31:BD31)</f>
        <v>0</v>
      </c>
      <c r="T31" s="1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F31" s="84" t="str">
        <f t="shared" ref="BF31:BL38" si="37">IFERROR(AS31/AG31,"-")</f>
        <v>-</v>
      </c>
      <c r="BG31" s="84" t="str">
        <f t="shared" si="37"/>
        <v>-</v>
      </c>
      <c r="BH31" s="84" t="str">
        <f t="shared" si="37"/>
        <v>-</v>
      </c>
      <c r="BI31" s="84" t="str">
        <f t="shared" si="37"/>
        <v>-</v>
      </c>
      <c r="BJ31" s="84" t="str">
        <f t="shared" si="37"/>
        <v>-</v>
      </c>
      <c r="BK31" s="84" t="str">
        <f t="shared" si="37"/>
        <v>-</v>
      </c>
      <c r="BL31" s="84" t="str">
        <f>IFERROR(AY31/AM31,"-")</f>
        <v>-</v>
      </c>
      <c r="BM31" s="84" t="str">
        <f t="shared" ref="BM31:BQ38" si="38">IFERROR(AZ31/AN31,"-")</f>
        <v>-</v>
      </c>
      <c r="BN31" s="84" t="str">
        <f t="shared" si="38"/>
        <v>-</v>
      </c>
      <c r="BO31" s="84" t="str">
        <f t="shared" si="38"/>
        <v>-</v>
      </c>
      <c r="BP31" s="84" t="str">
        <f t="shared" si="38"/>
        <v>-</v>
      </c>
      <c r="BQ31" s="84" t="str">
        <f t="shared" si="38"/>
        <v>-</v>
      </c>
    </row>
    <row r="32" spans="1:69" x14ac:dyDescent="0.25">
      <c r="A32" s="16" t="s">
        <v>114</v>
      </c>
      <c r="B32" s="16" t="s">
        <v>36</v>
      </c>
      <c r="C32" s="71">
        <f>SUM(U32                                               : INDEX(U32:AF32,$B$2))</f>
        <v>0</v>
      </c>
      <c r="D32" s="71">
        <f>SUM(AG32                                                : INDEX(AG32:AR32,$B$2))</f>
        <v>0</v>
      </c>
      <c r="E32" s="71">
        <f>SUM(AS32                                                : INDEX(AS32:BD32,$B$2))</f>
        <v>0</v>
      </c>
      <c r="F32" s="67" t="str">
        <f t="shared" ref="F32:F38" si="39">IFERROR(E32/D32,"-")</f>
        <v>-</v>
      </c>
      <c r="H32" s="4">
        <f t="shared" ref="H32:H38" si="40">SUM(U32:W32)</f>
        <v>0</v>
      </c>
      <c r="I32" s="4">
        <f t="shared" ref="I32:I38" si="41">SUM(X32:Z32)</f>
        <v>0</v>
      </c>
      <c r="J32" s="4">
        <f t="shared" ref="J32:J38" si="42">SUM(AA32:AC32)</f>
        <v>0</v>
      </c>
      <c r="K32" s="4">
        <f t="shared" ref="K32:K37" si="43">SUM(AD32:AF32)</f>
        <v>0</v>
      </c>
      <c r="L32" s="4">
        <f t="shared" ref="L32:L38" si="44">SUM(AG32:AI32)</f>
        <v>0</v>
      </c>
      <c r="M32" s="4">
        <f t="shared" ref="M32:M38" si="45">SUM(AJ32:AL32)</f>
        <v>0</v>
      </c>
      <c r="N32" s="4">
        <f t="shared" ref="N32:N38" si="46">SUM(AM32:AO32)</f>
        <v>0</v>
      </c>
      <c r="O32" s="4">
        <f t="shared" ref="O32:O38" si="47">SUM(AP32:AR32)</f>
        <v>0</v>
      </c>
      <c r="P32" s="4">
        <f t="shared" ref="P32:P38" si="48">SUM(AS32:AU32)</f>
        <v>0</v>
      </c>
      <c r="Q32" s="4">
        <f t="shared" ref="Q32:Q38" si="49">SUM(AV32:AX32)</f>
        <v>0</v>
      </c>
      <c r="R32" s="4">
        <f t="shared" ref="R32:R38" si="50">SUM(AY32:BA32)</f>
        <v>0</v>
      </c>
      <c r="S32" s="4">
        <f t="shared" ref="S32:S38" si="51">SUM(BB32:BD32)</f>
        <v>0</v>
      </c>
      <c r="T32" s="1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F32" s="84" t="str">
        <f t="shared" si="37"/>
        <v>-</v>
      </c>
      <c r="BG32" s="84" t="str">
        <f t="shared" si="37"/>
        <v>-</v>
      </c>
      <c r="BH32" s="84" t="str">
        <f t="shared" si="37"/>
        <v>-</v>
      </c>
      <c r="BI32" s="84" t="str">
        <f t="shared" si="37"/>
        <v>-</v>
      </c>
      <c r="BJ32" s="84" t="str">
        <f t="shared" si="37"/>
        <v>-</v>
      </c>
      <c r="BK32" s="84" t="str">
        <f t="shared" si="37"/>
        <v>-</v>
      </c>
      <c r="BL32" s="84" t="str">
        <f t="shared" si="37"/>
        <v>-</v>
      </c>
      <c r="BM32" s="84" t="str">
        <f t="shared" si="38"/>
        <v>-</v>
      </c>
      <c r="BN32" s="84" t="str">
        <f t="shared" si="38"/>
        <v>-</v>
      </c>
      <c r="BO32" s="84" t="str">
        <f t="shared" si="38"/>
        <v>-</v>
      </c>
      <c r="BP32" s="84" t="str">
        <f t="shared" si="38"/>
        <v>-</v>
      </c>
      <c r="BQ32" s="84" t="str">
        <f t="shared" si="38"/>
        <v>-</v>
      </c>
    </row>
    <row r="33" spans="1:69" x14ac:dyDescent="0.25">
      <c r="A33" s="16" t="s">
        <v>230</v>
      </c>
      <c r="B33" s="16" t="s">
        <v>79</v>
      </c>
      <c r="C33" s="71">
        <f>SUM(U33                                               : INDEX(U33:AF33,$B$2))</f>
        <v>0</v>
      </c>
      <c r="D33" s="71">
        <f>SUM(AG33                                               : INDEX(AG33:AR33,$B$2))</f>
        <v>0</v>
      </c>
      <c r="E33" s="71">
        <f>SUM(AS33                                                : INDEX(AS33:BD33,$B$2))</f>
        <v>0</v>
      </c>
      <c r="F33" s="67" t="str">
        <f t="shared" si="39"/>
        <v>-</v>
      </c>
      <c r="H33" s="4">
        <f t="shared" si="40"/>
        <v>0</v>
      </c>
      <c r="I33" s="4">
        <f t="shared" si="41"/>
        <v>0</v>
      </c>
      <c r="J33" s="4">
        <f t="shared" si="42"/>
        <v>0</v>
      </c>
      <c r="K33" s="4">
        <f t="shared" si="43"/>
        <v>0</v>
      </c>
      <c r="L33" s="4">
        <f t="shared" si="44"/>
        <v>0</v>
      </c>
      <c r="M33" s="4">
        <f t="shared" si="45"/>
        <v>0</v>
      </c>
      <c r="N33" s="4">
        <f t="shared" si="46"/>
        <v>0</v>
      </c>
      <c r="O33" s="4">
        <f t="shared" si="47"/>
        <v>0</v>
      </c>
      <c r="P33" s="4">
        <f t="shared" si="48"/>
        <v>0</v>
      </c>
      <c r="Q33" s="4">
        <f t="shared" si="49"/>
        <v>0</v>
      </c>
      <c r="R33" s="4">
        <f t="shared" si="50"/>
        <v>0</v>
      </c>
      <c r="S33" s="4">
        <f t="shared" si="51"/>
        <v>0</v>
      </c>
      <c r="T33" s="1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F33" s="84" t="str">
        <f t="shared" si="37"/>
        <v>-</v>
      </c>
      <c r="BG33" s="84" t="str">
        <f t="shared" si="37"/>
        <v>-</v>
      </c>
      <c r="BH33" s="84" t="str">
        <f t="shared" si="37"/>
        <v>-</v>
      </c>
      <c r="BI33" s="84" t="str">
        <f t="shared" si="37"/>
        <v>-</v>
      </c>
      <c r="BJ33" s="84" t="str">
        <f t="shared" si="37"/>
        <v>-</v>
      </c>
      <c r="BK33" s="84" t="str">
        <f t="shared" si="37"/>
        <v>-</v>
      </c>
      <c r="BL33" s="84" t="str">
        <f t="shared" si="37"/>
        <v>-</v>
      </c>
      <c r="BM33" s="84" t="str">
        <f t="shared" si="38"/>
        <v>-</v>
      </c>
      <c r="BN33" s="84" t="str">
        <f t="shared" si="38"/>
        <v>-</v>
      </c>
      <c r="BO33" s="84" t="str">
        <f t="shared" si="38"/>
        <v>-</v>
      </c>
      <c r="BP33" s="84" t="str">
        <f t="shared" si="38"/>
        <v>-</v>
      </c>
      <c r="BQ33" s="84" t="str">
        <f t="shared" si="38"/>
        <v>-</v>
      </c>
    </row>
    <row r="34" spans="1:69" x14ac:dyDescent="0.25">
      <c r="A34" s="16" t="s">
        <v>115</v>
      </c>
      <c r="B34" s="16" t="s">
        <v>37</v>
      </c>
      <c r="C34" s="71">
        <f>SUM(U34                                               : INDEX(U34:AF34,$B$2))</f>
        <v>0</v>
      </c>
      <c r="D34" s="71">
        <f>SUM(AG34                                               : INDEX(AG34:AR34,$B$2))</f>
        <v>0</v>
      </c>
      <c r="E34" s="71">
        <f>SUM(AS34                                                : INDEX(AS34:BD34,$B$2))</f>
        <v>0</v>
      </c>
      <c r="F34" s="67" t="str">
        <f t="shared" si="39"/>
        <v>-</v>
      </c>
      <c r="H34" s="4">
        <f t="shared" si="40"/>
        <v>0</v>
      </c>
      <c r="I34" s="4">
        <f t="shared" si="41"/>
        <v>0</v>
      </c>
      <c r="J34" s="4">
        <f t="shared" si="42"/>
        <v>0</v>
      </c>
      <c r="K34" s="4">
        <f t="shared" si="43"/>
        <v>0</v>
      </c>
      <c r="L34" s="4">
        <f t="shared" si="44"/>
        <v>0</v>
      </c>
      <c r="M34" s="4">
        <f t="shared" si="45"/>
        <v>0</v>
      </c>
      <c r="N34" s="4">
        <f t="shared" si="46"/>
        <v>0</v>
      </c>
      <c r="O34" s="4">
        <f t="shared" si="47"/>
        <v>0</v>
      </c>
      <c r="P34" s="4">
        <f t="shared" si="48"/>
        <v>0</v>
      </c>
      <c r="Q34" s="4">
        <f t="shared" si="49"/>
        <v>0</v>
      </c>
      <c r="R34" s="4">
        <f t="shared" si="50"/>
        <v>0</v>
      </c>
      <c r="S34" s="4">
        <f t="shared" si="51"/>
        <v>0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F34" s="84" t="str">
        <f t="shared" si="37"/>
        <v>-</v>
      </c>
      <c r="BG34" s="84" t="str">
        <f t="shared" si="37"/>
        <v>-</v>
      </c>
      <c r="BH34" s="84" t="str">
        <f t="shared" si="37"/>
        <v>-</v>
      </c>
      <c r="BI34" s="84" t="str">
        <f t="shared" si="37"/>
        <v>-</v>
      </c>
      <c r="BJ34" s="84" t="str">
        <f t="shared" si="37"/>
        <v>-</v>
      </c>
      <c r="BK34" s="84" t="str">
        <f t="shared" si="37"/>
        <v>-</v>
      </c>
      <c r="BL34" s="84" t="str">
        <f t="shared" si="37"/>
        <v>-</v>
      </c>
      <c r="BM34" s="84" t="str">
        <f t="shared" si="38"/>
        <v>-</v>
      </c>
      <c r="BN34" s="84" t="str">
        <f t="shared" si="38"/>
        <v>-</v>
      </c>
      <c r="BO34" s="84" t="str">
        <f t="shared" si="38"/>
        <v>-</v>
      </c>
      <c r="BP34" s="84" t="str">
        <f t="shared" si="38"/>
        <v>-</v>
      </c>
      <c r="BQ34" s="84" t="str">
        <f t="shared" si="38"/>
        <v>-</v>
      </c>
    </row>
    <row r="35" spans="1:69" x14ac:dyDescent="0.25">
      <c r="A35" s="16" t="s">
        <v>116</v>
      </c>
      <c r="B35" s="16" t="s">
        <v>38</v>
      </c>
      <c r="C35" s="71">
        <f>SUM(U35                                               : INDEX(U35:AF35,$B$2))</f>
        <v>0</v>
      </c>
      <c r="D35" s="71">
        <f>SUM(AG35                                               : INDEX(AG35:AR35,$B$2))</f>
        <v>0</v>
      </c>
      <c r="E35" s="71">
        <f>SUM(AS35                                                : INDEX(AS35:BD35,$B$2))</f>
        <v>0</v>
      </c>
      <c r="F35" s="67" t="str">
        <f t="shared" si="39"/>
        <v>-</v>
      </c>
      <c r="H35" s="4">
        <f t="shared" si="40"/>
        <v>0</v>
      </c>
      <c r="I35" s="4">
        <f t="shared" si="41"/>
        <v>0</v>
      </c>
      <c r="J35" s="4">
        <f t="shared" si="42"/>
        <v>0</v>
      </c>
      <c r="K35" s="4">
        <f>SUM(AD35:AF35)</f>
        <v>0</v>
      </c>
      <c r="L35" s="4">
        <f t="shared" si="44"/>
        <v>0</v>
      </c>
      <c r="M35" s="4">
        <f t="shared" si="45"/>
        <v>0</v>
      </c>
      <c r="N35" s="4">
        <f t="shared" si="46"/>
        <v>0</v>
      </c>
      <c r="O35" s="4">
        <f t="shared" si="47"/>
        <v>0</v>
      </c>
      <c r="P35" s="4">
        <f t="shared" si="48"/>
        <v>0</v>
      </c>
      <c r="Q35" s="4">
        <f t="shared" si="49"/>
        <v>0</v>
      </c>
      <c r="R35" s="4">
        <f t="shared" si="50"/>
        <v>0</v>
      </c>
      <c r="S35" s="4">
        <f t="shared" si="51"/>
        <v>0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F35" s="84" t="str">
        <f t="shared" si="37"/>
        <v>-</v>
      </c>
      <c r="BG35" s="84" t="str">
        <f t="shared" si="37"/>
        <v>-</v>
      </c>
      <c r="BH35" s="84" t="str">
        <f t="shared" si="37"/>
        <v>-</v>
      </c>
      <c r="BI35" s="84" t="str">
        <f t="shared" si="37"/>
        <v>-</v>
      </c>
      <c r="BJ35" s="84" t="str">
        <f t="shared" si="37"/>
        <v>-</v>
      </c>
      <c r="BK35" s="84" t="str">
        <f t="shared" si="37"/>
        <v>-</v>
      </c>
      <c r="BL35" s="84" t="str">
        <f t="shared" si="37"/>
        <v>-</v>
      </c>
      <c r="BM35" s="84" t="str">
        <f t="shared" si="38"/>
        <v>-</v>
      </c>
      <c r="BN35" s="84" t="str">
        <f t="shared" si="38"/>
        <v>-</v>
      </c>
      <c r="BO35" s="84" t="str">
        <f t="shared" si="38"/>
        <v>-</v>
      </c>
      <c r="BP35" s="84" t="str">
        <f t="shared" si="38"/>
        <v>-</v>
      </c>
      <c r="BQ35" s="84" t="str">
        <f t="shared" si="38"/>
        <v>-</v>
      </c>
    </row>
    <row r="36" spans="1:69" x14ac:dyDescent="0.25">
      <c r="A36" s="16" t="s">
        <v>117</v>
      </c>
      <c r="B36" s="16" t="s">
        <v>39</v>
      </c>
      <c r="C36" s="71">
        <f>SUM(U36                                               : INDEX(U36:AF36,$B$2))</f>
        <v>0</v>
      </c>
      <c r="D36" s="71">
        <f>SUM(AG36                                               : INDEX(AG36:AR36,$B$2))</f>
        <v>0</v>
      </c>
      <c r="E36" s="71">
        <f>SUM(AS36                                                : INDEX(AS36:BD36,$B$2))</f>
        <v>0</v>
      </c>
      <c r="F36" s="67" t="str">
        <f t="shared" si="39"/>
        <v>-</v>
      </c>
      <c r="H36" s="4">
        <f t="shared" si="40"/>
        <v>0</v>
      </c>
      <c r="I36" s="4">
        <f t="shared" si="41"/>
        <v>0</v>
      </c>
      <c r="J36" s="4">
        <f t="shared" si="42"/>
        <v>0</v>
      </c>
      <c r="K36" s="4">
        <f>SUM(AD36:AF36)</f>
        <v>0</v>
      </c>
      <c r="L36" s="4">
        <f t="shared" si="44"/>
        <v>0</v>
      </c>
      <c r="M36" s="4">
        <f t="shared" si="45"/>
        <v>0</v>
      </c>
      <c r="N36" s="4">
        <f t="shared" si="46"/>
        <v>0</v>
      </c>
      <c r="O36" s="4">
        <f t="shared" si="47"/>
        <v>0</v>
      </c>
      <c r="P36" s="4">
        <f t="shared" si="48"/>
        <v>0</v>
      </c>
      <c r="Q36" s="4">
        <f t="shared" si="49"/>
        <v>0</v>
      </c>
      <c r="R36" s="4">
        <f t="shared" si="50"/>
        <v>0</v>
      </c>
      <c r="S36" s="4">
        <f t="shared" si="51"/>
        <v>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F36" s="84" t="str">
        <f t="shared" si="37"/>
        <v>-</v>
      </c>
      <c r="BG36" s="84" t="str">
        <f t="shared" si="37"/>
        <v>-</v>
      </c>
      <c r="BH36" s="84" t="str">
        <f t="shared" si="37"/>
        <v>-</v>
      </c>
      <c r="BI36" s="84" t="str">
        <f t="shared" si="37"/>
        <v>-</v>
      </c>
      <c r="BJ36" s="84" t="str">
        <f t="shared" si="37"/>
        <v>-</v>
      </c>
      <c r="BK36" s="84" t="str">
        <f t="shared" si="37"/>
        <v>-</v>
      </c>
      <c r="BL36" s="84" t="str">
        <f t="shared" si="37"/>
        <v>-</v>
      </c>
      <c r="BM36" s="84" t="str">
        <f t="shared" si="38"/>
        <v>-</v>
      </c>
      <c r="BN36" s="84" t="str">
        <f t="shared" si="38"/>
        <v>-</v>
      </c>
      <c r="BO36" s="84" t="str">
        <f t="shared" si="38"/>
        <v>-</v>
      </c>
      <c r="BP36" s="84" t="str">
        <f t="shared" si="38"/>
        <v>-</v>
      </c>
      <c r="BQ36" s="84" t="str">
        <f t="shared" si="38"/>
        <v>-</v>
      </c>
    </row>
    <row r="37" spans="1:69" x14ac:dyDescent="0.25">
      <c r="A37" s="16" t="s">
        <v>118</v>
      </c>
      <c r="B37" s="16" t="s">
        <v>40</v>
      </c>
      <c r="C37" s="71">
        <f>SUM(U37                                               : INDEX(U37:AF37,$B$2))</f>
        <v>0</v>
      </c>
      <c r="D37" s="71">
        <f>SUM(AG37                                               : INDEX(AG37:AR37,$B$2))</f>
        <v>0</v>
      </c>
      <c r="E37" s="71">
        <f>SUM(AS37                                                : INDEX(AS37:BD37,$B$2))</f>
        <v>0</v>
      </c>
      <c r="F37" s="67" t="str">
        <f t="shared" si="39"/>
        <v>-</v>
      </c>
      <c r="H37" s="4">
        <f t="shared" si="40"/>
        <v>0</v>
      </c>
      <c r="I37" s="4">
        <f t="shared" si="41"/>
        <v>0</v>
      </c>
      <c r="J37" s="4">
        <f t="shared" si="42"/>
        <v>0</v>
      </c>
      <c r="K37" s="4">
        <f t="shared" si="43"/>
        <v>0</v>
      </c>
      <c r="L37" s="4">
        <f t="shared" si="44"/>
        <v>0</v>
      </c>
      <c r="M37" s="4">
        <f t="shared" si="45"/>
        <v>0</v>
      </c>
      <c r="N37" s="4">
        <f t="shared" si="46"/>
        <v>0</v>
      </c>
      <c r="O37" s="4">
        <f t="shared" si="47"/>
        <v>0</v>
      </c>
      <c r="P37" s="4">
        <f t="shared" si="48"/>
        <v>0</v>
      </c>
      <c r="Q37" s="4">
        <f>SUM(AV37:AX37)</f>
        <v>0</v>
      </c>
      <c r="R37" s="4">
        <f t="shared" si="50"/>
        <v>0</v>
      </c>
      <c r="S37" s="4">
        <f t="shared" si="51"/>
        <v>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F37" s="84" t="str">
        <f t="shared" si="37"/>
        <v>-</v>
      </c>
      <c r="BG37" s="84" t="str">
        <f t="shared" si="37"/>
        <v>-</v>
      </c>
      <c r="BH37" s="84" t="str">
        <f t="shared" si="37"/>
        <v>-</v>
      </c>
      <c r="BI37" s="84" t="str">
        <f t="shared" si="37"/>
        <v>-</v>
      </c>
      <c r="BJ37" s="84" t="str">
        <f t="shared" si="37"/>
        <v>-</v>
      </c>
      <c r="BK37" s="84" t="str">
        <f t="shared" si="37"/>
        <v>-</v>
      </c>
      <c r="BL37" s="84" t="str">
        <f t="shared" si="37"/>
        <v>-</v>
      </c>
      <c r="BM37" s="84" t="str">
        <f t="shared" si="38"/>
        <v>-</v>
      </c>
      <c r="BN37" s="84" t="str">
        <f t="shared" si="38"/>
        <v>-</v>
      </c>
      <c r="BO37" s="84" t="str">
        <f t="shared" si="38"/>
        <v>-</v>
      </c>
      <c r="BP37" s="84" t="str">
        <f t="shared" si="38"/>
        <v>-</v>
      </c>
      <c r="BQ37" s="84" t="str">
        <f t="shared" si="38"/>
        <v>-</v>
      </c>
    </row>
    <row r="38" spans="1:69" x14ac:dyDescent="0.25">
      <c r="A38" s="16" t="s">
        <v>119</v>
      </c>
      <c r="B38" s="16" t="s">
        <v>41</v>
      </c>
      <c r="C38" s="71">
        <f>SUM(U38                                               : INDEX(U38:AF38,$B$2))</f>
        <v>0</v>
      </c>
      <c r="D38" s="71">
        <f>SUM(AG38                                               : INDEX(AG38:AR38,$B$2))</f>
        <v>0</v>
      </c>
      <c r="E38" s="71">
        <f>SUM(AS38                                                : INDEX(AS38:BD38,$B$2))</f>
        <v>0</v>
      </c>
      <c r="F38" s="67" t="str">
        <f t="shared" si="39"/>
        <v>-</v>
      </c>
      <c r="H38" s="4">
        <f t="shared" si="40"/>
        <v>0</v>
      </c>
      <c r="I38" s="4">
        <f t="shared" si="41"/>
        <v>0</v>
      </c>
      <c r="J38" s="4">
        <f t="shared" si="42"/>
        <v>0</v>
      </c>
      <c r="K38" s="4">
        <f>SUM(AD38:AF38)</f>
        <v>0</v>
      </c>
      <c r="L38" s="4">
        <f t="shared" si="44"/>
        <v>0</v>
      </c>
      <c r="M38" s="4">
        <f t="shared" si="45"/>
        <v>0</v>
      </c>
      <c r="N38" s="4">
        <f t="shared" si="46"/>
        <v>0</v>
      </c>
      <c r="O38" s="4">
        <f t="shared" si="47"/>
        <v>0</v>
      </c>
      <c r="P38" s="4">
        <f t="shared" si="48"/>
        <v>0</v>
      </c>
      <c r="Q38" s="4">
        <f t="shared" si="49"/>
        <v>0</v>
      </c>
      <c r="R38" s="4">
        <f t="shared" si="50"/>
        <v>0</v>
      </c>
      <c r="S38" s="4">
        <f t="shared" si="51"/>
        <v>0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F38" s="84" t="str">
        <f t="shared" si="37"/>
        <v>-</v>
      </c>
      <c r="BG38" s="84" t="str">
        <f t="shared" si="37"/>
        <v>-</v>
      </c>
      <c r="BH38" s="84" t="str">
        <f t="shared" si="37"/>
        <v>-</v>
      </c>
      <c r="BI38" s="84" t="str">
        <f t="shared" si="37"/>
        <v>-</v>
      </c>
      <c r="BJ38" s="84" t="str">
        <f t="shared" si="37"/>
        <v>-</v>
      </c>
      <c r="BK38" s="84" t="str">
        <f t="shared" si="37"/>
        <v>-</v>
      </c>
      <c r="BL38" s="84" t="str">
        <f t="shared" si="37"/>
        <v>-</v>
      </c>
      <c r="BM38" s="84" t="str">
        <f t="shared" si="38"/>
        <v>-</v>
      </c>
      <c r="BN38" s="84" t="str">
        <f t="shared" si="38"/>
        <v>-</v>
      </c>
      <c r="BO38" s="84" t="str">
        <f t="shared" si="38"/>
        <v>-</v>
      </c>
      <c r="BP38" s="84" t="str">
        <f t="shared" si="38"/>
        <v>-</v>
      </c>
      <c r="BQ38" s="84" t="str">
        <f t="shared" si="38"/>
        <v>-</v>
      </c>
    </row>
    <row r="39" spans="1:69" x14ac:dyDescent="0.25">
      <c r="A39" s="42" t="s">
        <v>33</v>
      </c>
      <c r="L39" s="4"/>
      <c r="M39" s="4"/>
      <c r="N39" s="4"/>
      <c r="O39" s="4"/>
    </row>
    <row r="40" spans="1:69" x14ac:dyDescent="0.25">
      <c r="A40" s="43"/>
      <c r="B40" s="23" t="s">
        <v>43</v>
      </c>
      <c r="C40" s="21" t="str">
        <f>$C$3</f>
        <v>YTD '15</v>
      </c>
      <c r="D40" s="21" t="str">
        <f>$D$3</f>
        <v>YTD '16</v>
      </c>
      <c r="E40" s="21" t="str">
        <f>$E$3</f>
        <v>YTD '17</v>
      </c>
      <c r="F40" s="21" t="str">
        <f>$F$3</f>
        <v>YoY</v>
      </c>
      <c r="G40" s="2" t="s">
        <v>33</v>
      </c>
      <c r="H40" s="27" t="str">
        <f>$H$3</f>
        <v>Q1 '15</v>
      </c>
      <c r="I40" s="27" t="str">
        <f>$I$3</f>
        <v>Q2 '15</v>
      </c>
      <c r="J40" s="27" t="str">
        <f>$J$3</f>
        <v>Q3 '15</v>
      </c>
      <c r="K40" s="27" t="str">
        <f>$K$3</f>
        <v>Q4 '15</v>
      </c>
      <c r="L40" s="30" t="str">
        <f>$L$3</f>
        <v>Q1 '16</v>
      </c>
      <c r="M40" s="30" t="str">
        <f>$M$3</f>
        <v>Q2 '16</v>
      </c>
      <c r="N40" s="30" t="str">
        <f>$N$3</f>
        <v>Q3 '16</v>
      </c>
      <c r="O40" s="30" t="str">
        <f>$O$3</f>
        <v>Q4 '16</v>
      </c>
      <c r="P40" s="27" t="str">
        <f>$P$3</f>
        <v>Q1 '17</v>
      </c>
      <c r="Q40" s="27" t="str">
        <f>$Q$3</f>
        <v>Q2 '17</v>
      </c>
      <c r="R40" s="27" t="str">
        <f>$R$3</f>
        <v>Q3 '17</v>
      </c>
      <c r="S40" s="27" t="str">
        <f>$S$3</f>
        <v>Q4 '17</v>
      </c>
      <c r="T40" s="17" t="s">
        <v>33</v>
      </c>
      <c r="U40" s="27" t="s">
        <v>1</v>
      </c>
      <c r="V40" s="27" t="s">
        <v>2</v>
      </c>
      <c r="W40" s="27" t="s">
        <v>3</v>
      </c>
      <c r="X40" s="27" t="s">
        <v>4</v>
      </c>
      <c r="Y40" s="27" t="s">
        <v>5</v>
      </c>
      <c r="Z40" s="27" t="s">
        <v>6</v>
      </c>
      <c r="AA40" s="27" t="s">
        <v>7</v>
      </c>
      <c r="AB40" s="27" t="s">
        <v>8</v>
      </c>
      <c r="AC40" s="27" t="s">
        <v>9</v>
      </c>
      <c r="AD40" s="27" t="s">
        <v>10</v>
      </c>
      <c r="AE40" s="27" t="s">
        <v>11</v>
      </c>
      <c r="AF40" s="27" t="s">
        <v>12</v>
      </c>
      <c r="AG40" s="29" t="s">
        <v>13</v>
      </c>
      <c r="AH40" s="29" t="s">
        <v>14</v>
      </c>
      <c r="AI40" s="29" t="s">
        <v>15</v>
      </c>
      <c r="AJ40" s="29" t="s">
        <v>16</v>
      </c>
      <c r="AK40" s="29" t="s">
        <v>17</v>
      </c>
      <c r="AL40" s="29" t="s">
        <v>18</v>
      </c>
      <c r="AM40" s="29" t="s">
        <v>19</v>
      </c>
      <c r="AN40" s="29" t="s">
        <v>20</v>
      </c>
      <c r="AO40" s="29" t="s">
        <v>21</v>
      </c>
      <c r="AP40" s="29" t="s">
        <v>22</v>
      </c>
      <c r="AQ40" s="29" t="s">
        <v>23</v>
      </c>
      <c r="AR40" s="29" t="s">
        <v>24</v>
      </c>
      <c r="AS40" s="25" t="s">
        <v>25</v>
      </c>
      <c r="AT40" s="25" t="s">
        <v>26</v>
      </c>
      <c r="AU40" s="25" t="s">
        <v>27</v>
      </c>
      <c r="AV40" s="25" t="s">
        <v>28</v>
      </c>
      <c r="AW40" s="25" t="s">
        <v>29</v>
      </c>
      <c r="AX40" s="25" t="s">
        <v>30</v>
      </c>
      <c r="AY40" s="31" t="s">
        <v>99</v>
      </c>
      <c r="AZ40" s="31" t="s">
        <v>100</v>
      </c>
      <c r="BA40" s="31" t="s">
        <v>101</v>
      </c>
      <c r="BB40" s="31" t="s">
        <v>102</v>
      </c>
      <c r="BC40" s="31" t="s">
        <v>103</v>
      </c>
      <c r="BD40" s="31" t="s">
        <v>104</v>
      </c>
      <c r="BF40" s="32">
        <v>42736</v>
      </c>
      <c r="BG40" s="32">
        <v>42767</v>
      </c>
      <c r="BH40" s="32">
        <v>42795</v>
      </c>
      <c r="BI40" s="32">
        <v>42826</v>
      </c>
      <c r="BJ40" s="32">
        <v>42856</v>
      </c>
      <c r="BK40" s="32">
        <v>42887</v>
      </c>
      <c r="BL40" s="32">
        <v>42917</v>
      </c>
      <c r="BM40" s="32">
        <v>42948</v>
      </c>
      <c r="BN40" s="32">
        <v>42979</v>
      </c>
      <c r="BO40" s="32">
        <v>43009</v>
      </c>
      <c r="BP40" s="32">
        <v>43040</v>
      </c>
      <c r="BQ40" s="32">
        <v>43070</v>
      </c>
    </row>
    <row r="41" spans="1:69" x14ac:dyDescent="0.25">
      <c r="B41" s="22" t="s">
        <v>87</v>
      </c>
      <c r="C41" s="71">
        <f xml:space="preserve"> INDEX(U41:AF41,$B$2)</f>
        <v>0</v>
      </c>
      <c r="D41" s="71">
        <f>INDEX(AG41:AR41,$B$2)</f>
        <v>0</v>
      </c>
      <c r="E41" s="71">
        <f>INDEX(AS41:BD41,$B$2)</f>
        <v>0</v>
      </c>
      <c r="F41" s="67" t="str">
        <f>IFERROR(E41/D41,"-")</f>
        <v>-</v>
      </c>
      <c r="H41" s="4">
        <f>SUM(U41:W41)</f>
        <v>0</v>
      </c>
      <c r="I41" s="4">
        <f>SUM(X41:Z41)</f>
        <v>0</v>
      </c>
      <c r="J41" s="4">
        <f>SUM(AA41:AC41)</f>
        <v>0</v>
      </c>
      <c r="K41" s="4">
        <f>SUM(AD41:AF41)</f>
        <v>0</v>
      </c>
      <c r="L41" s="4">
        <f>SUM(AG41:AI41)</f>
        <v>0</v>
      </c>
      <c r="M41" s="4">
        <f>SUM(AJ41:AL41)</f>
        <v>0</v>
      </c>
      <c r="N41" s="4">
        <f>SUM(AM41:AO41)</f>
        <v>0</v>
      </c>
      <c r="O41" s="4">
        <f>SUM(AP41:AR41)</f>
        <v>0</v>
      </c>
      <c r="P41" s="4">
        <f>SUM(AS41:AU41)</f>
        <v>0</v>
      </c>
      <c r="Q41" s="4">
        <f>SUM(AV41:AX41)</f>
        <v>0</v>
      </c>
      <c r="R41" s="4">
        <f>SUM(AY41:BA41)</f>
        <v>0</v>
      </c>
      <c r="S41" s="4">
        <f>SUM(BB41:BD41)</f>
        <v>0</v>
      </c>
      <c r="T41" s="1"/>
      <c r="U41" s="4">
        <f>SUM(U24:U28)</f>
        <v>0</v>
      </c>
      <c r="V41" s="4">
        <f t="shared" ref="V41:BD41" si="52">SUM(V24:V28)</f>
        <v>0</v>
      </c>
      <c r="W41" s="4">
        <f t="shared" si="52"/>
        <v>0</v>
      </c>
      <c r="X41" s="4">
        <f t="shared" si="52"/>
        <v>0</v>
      </c>
      <c r="Y41" s="4">
        <f t="shared" si="52"/>
        <v>0</v>
      </c>
      <c r="Z41" s="4">
        <f t="shared" si="52"/>
        <v>0</v>
      </c>
      <c r="AA41" s="4">
        <f t="shared" si="52"/>
        <v>0</v>
      </c>
      <c r="AB41" s="4">
        <f t="shared" si="52"/>
        <v>0</v>
      </c>
      <c r="AC41" s="4">
        <f t="shared" si="52"/>
        <v>0</v>
      </c>
      <c r="AD41" s="4">
        <f t="shared" si="52"/>
        <v>0</v>
      </c>
      <c r="AE41" s="4">
        <f t="shared" si="52"/>
        <v>0</v>
      </c>
      <c r="AF41" s="4">
        <f t="shared" si="52"/>
        <v>0</v>
      </c>
      <c r="AG41" s="4">
        <f t="shared" si="52"/>
        <v>0</v>
      </c>
      <c r="AH41" s="4">
        <f t="shared" si="52"/>
        <v>0</v>
      </c>
      <c r="AI41" s="4">
        <f t="shared" si="52"/>
        <v>0</v>
      </c>
      <c r="AJ41" s="4">
        <f t="shared" si="52"/>
        <v>0</v>
      </c>
      <c r="AK41" s="4">
        <f t="shared" si="52"/>
        <v>0</v>
      </c>
      <c r="AL41" s="4">
        <f t="shared" si="52"/>
        <v>0</v>
      </c>
      <c r="AM41" s="4">
        <f t="shared" si="52"/>
        <v>0</v>
      </c>
      <c r="AN41" s="4">
        <f t="shared" si="52"/>
        <v>0</v>
      </c>
      <c r="AO41" s="4">
        <f t="shared" si="52"/>
        <v>0</v>
      </c>
      <c r="AP41" s="4">
        <f t="shared" si="52"/>
        <v>0</v>
      </c>
      <c r="AQ41" s="4">
        <f t="shared" si="52"/>
        <v>0</v>
      </c>
      <c r="AR41" s="4">
        <f t="shared" si="52"/>
        <v>0</v>
      </c>
      <c r="AS41" s="4">
        <f t="shared" si="52"/>
        <v>0</v>
      </c>
      <c r="AT41" s="4">
        <f t="shared" si="52"/>
        <v>0</v>
      </c>
      <c r="AU41" s="4">
        <f t="shared" si="52"/>
        <v>0</v>
      </c>
      <c r="AV41" s="4">
        <f t="shared" si="52"/>
        <v>0</v>
      </c>
      <c r="AW41" s="4">
        <f t="shared" si="52"/>
        <v>0</v>
      </c>
      <c r="AX41" s="4">
        <f t="shared" si="52"/>
        <v>0</v>
      </c>
      <c r="AY41" s="4">
        <f t="shared" si="52"/>
        <v>0</v>
      </c>
      <c r="AZ41" s="4">
        <f t="shared" si="52"/>
        <v>0</v>
      </c>
      <c r="BA41" s="4">
        <f t="shared" si="52"/>
        <v>0</v>
      </c>
      <c r="BB41" s="4">
        <f t="shared" si="52"/>
        <v>0</v>
      </c>
      <c r="BC41" s="4">
        <f t="shared" si="52"/>
        <v>0</v>
      </c>
      <c r="BD41" s="4">
        <f t="shared" si="52"/>
        <v>0</v>
      </c>
      <c r="BF41" s="84" t="str">
        <f t="shared" ref="BF41:BQ45" si="53">IFERROR(AS41/AG41,"-")</f>
        <v>-</v>
      </c>
      <c r="BG41" s="84" t="str">
        <f t="shared" si="53"/>
        <v>-</v>
      </c>
      <c r="BH41" s="84" t="str">
        <f t="shared" si="53"/>
        <v>-</v>
      </c>
      <c r="BI41" s="84" t="str">
        <f t="shared" si="53"/>
        <v>-</v>
      </c>
      <c r="BJ41" s="84" t="str">
        <f t="shared" si="53"/>
        <v>-</v>
      </c>
      <c r="BK41" s="84" t="str">
        <f t="shared" si="53"/>
        <v>-</v>
      </c>
      <c r="BL41" s="84" t="str">
        <f t="shared" si="53"/>
        <v>-</v>
      </c>
      <c r="BM41" s="84" t="str">
        <f t="shared" si="53"/>
        <v>-</v>
      </c>
      <c r="BN41" s="84" t="str">
        <f t="shared" si="53"/>
        <v>-</v>
      </c>
      <c r="BO41" s="84" t="str">
        <f t="shared" si="53"/>
        <v>-</v>
      </c>
      <c r="BP41" s="84" t="str">
        <f t="shared" si="53"/>
        <v>-</v>
      </c>
      <c r="BQ41" s="84" t="str">
        <f t="shared" si="53"/>
        <v>-</v>
      </c>
    </row>
    <row r="42" spans="1:69" x14ac:dyDescent="0.25">
      <c r="A42" s="88"/>
      <c r="B42" s="22" t="s">
        <v>81</v>
      </c>
      <c r="C42" s="73" t="str">
        <f>IFERROR(C43/SUM(C24:C28),"-")</f>
        <v>-</v>
      </c>
      <c r="D42" s="73" t="str">
        <f>IFERROR(D43/SUM(D24:D28),"-")</f>
        <v>-</v>
      </c>
      <c r="E42" s="73" t="str">
        <f>IFERROR(E43/SUM(E24:E28),"-")</f>
        <v>-</v>
      </c>
      <c r="F42" s="67" t="str">
        <f>IFERROR(E42/D42,"-")</f>
        <v>-</v>
      </c>
      <c r="H42" s="73" t="str">
        <f t="shared" ref="H42:S42" si="54">IFERROR(H43/SUM(H24:H28),"-")</f>
        <v>-</v>
      </c>
      <c r="I42" s="73" t="str">
        <f t="shared" si="54"/>
        <v>-</v>
      </c>
      <c r="J42" s="73" t="str">
        <f t="shared" si="54"/>
        <v>-</v>
      </c>
      <c r="K42" s="73" t="str">
        <f t="shared" si="54"/>
        <v>-</v>
      </c>
      <c r="L42" s="73" t="str">
        <f t="shared" si="54"/>
        <v>-</v>
      </c>
      <c r="M42" s="73" t="str">
        <f>IFERROR(M43/SUM(M24:M28),"-")</f>
        <v>-</v>
      </c>
      <c r="N42" s="73" t="str">
        <f t="shared" si="54"/>
        <v>-</v>
      </c>
      <c r="O42" s="73" t="str">
        <f t="shared" si="54"/>
        <v>-</v>
      </c>
      <c r="P42" s="73" t="str">
        <f t="shared" si="54"/>
        <v>-</v>
      </c>
      <c r="Q42" s="73" t="str">
        <f t="shared" si="54"/>
        <v>-</v>
      </c>
      <c r="R42" s="73" t="str">
        <f t="shared" si="54"/>
        <v>-</v>
      </c>
      <c r="S42" s="73" t="str">
        <f t="shared" si="54"/>
        <v>-</v>
      </c>
      <c r="T42" s="1"/>
      <c r="U42" s="73" t="str">
        <f t="shared" ref="U42:BC42" si="55">IFERROR(U43/SUM(U24:U28),"-")</f>
        <v>-</v>
      </c>
      <c r="V42" s="73" t="str">
        <f t="shared" si="55"/>
        <v>-</v>
      </c>
      <c r="W42" s="73" t="str">
        <f t="shared" si="55"/>
        <v>-</v>
      </c>
      <c r="X42" s="73" t="str">
        <f t="shared" si="55"/>
        <v>-</v>
      </c>
      <c r="Y42" s="73" t="str">
        <f t="shared" si="55"/>
        <v>-</v>
      </c>
      <c r="Z42" s="73" t="str">
        <f t="shared" si="55"/>
        <v>-</v>
      </c>
      <c r="AA42" s="73" t="str">
        <f t="shared" si="55"/>
        <v>-</v>
      </c>
      <c r="AB42" s="73" t="str">
        <f t="shared" si="55"/>
        <v>-</v>
      </c>
      <c r="AC42" s="73" t="str">
        <f t="shared" si="55"/>
        <v>-</v>
      </c>
      <c r="AD42" s="73" t="str">
        <f t="shared" si="55"/>
        <v>-</v>
      </c>
      <c r="AE42" s="73" t="str">
        <f t="shared" si="55"/>
        <v>-</v>
      </c>
      <c r="AF42" s="73" t="str">
        <f t="shared" si="55"/>
        <v>-</v>
      </c>
      <c r="AG42" s="73" t="str">
        <f t="shared" si="55"/>
        <v>-</v>
      </c>
      <c r="AH42" s="73" t="str">
        <f t="shared" si="55"/>
        <v>-</v>
      </c>
      <c r="AI42" s="73" t="str">
        <f t="shared" si="55"/>
        <v>-</v>
      </c>
      <c r="AJ42" s="73" t="str">
        <f t="shared" si="55"/>
        <v>-</v>
      </c>
      <c r="AK42" s="73" t="str">
        <f t="shared" si="55"/>
        <v>-</v>
      </c>
      <c r="AL42" s="73" t="str">
        <f t="shared" si="55"/>
        <v>-</v>
      </c>
      <c r="AM42" s="73" t="str">
        <f t="shared" si="55"/>
        <v>-</v>
      </c>
      <c r="AN42" s="73" t="str">
        <f t="shared" si="55"/>
        <v>-</v>
      </c>
      <c r="AO42" s="73" t="str">
        <f t="shared" si="55"/>
        <v>-</v>
      </c>
      <c r="AP42" s="73" t="str">
        <f t="shared" si="55"/>
        <v>-</v>
      </c>
      <c r="AQ42" s="73" t="str">
        <f t="shared" si="55"/>
        <v>-</v>
      </c>
      <c r="AR42" s="73" t="str">
        <f t="shared" si="55"/>
        <v>-</v>
      </c>
      <c r="AS42" s="73" t="str">
        <f t="shared" si="55"/>
        <v>-</v>
      </c>
      <c r="AT42" s="73" t="str">
        <f t="shared" si="55"/>
        <v>-</v>
      </c>
      <c r="AU42" s="73" t="str">
        <f t="shared" si="55"/>
        <v>-</v>
      </c>
      <c r="AV42" s="73" t="str">
        <f t="shared" si="55"/>
        <v>-</v>
      </c>
      <c r="AW42" s="73" t="str">
        <f t="shared" si="55"/>
        <v>-</v>
      </c>
      <c r="AX42" s="73" t="str">
        <f t="shared" si="55"/>
        <v>-</v>
      </c>
      <c r="AY42" s="73" t="str">
        <f t="shared" si="55"/>
        <v>-</v>
      </c>
      <c r="AZ42" s="73" t="str">
        <f t="shared" si="55"/>
        <v>-</v>
      </c>
      <c r="BA42" s="73" t="str">
        <f t="shared" si="55"/>
        <v>-</v>
      </c>
      <c r="BB42" s="73" t="str">
        <f t="shared" si="55"/>
        <v>-</v>
      </c>
      <c r="BC42" s="73" t="str">
        <f t="shared" si="55"/>
        <v>-</v>
      </c>
      <c r="BD42" s="73" t="str">
        <f>IFERROR(BD43/SUM(BD24:BD28),"-")</f>
        <v>-</v>
      </c>
      <c r="BF42" s="84" t="str">
        <f t="shared" si="53"/>
        <v>-</v>
      </c>
      <c r="BG42" s="84" t="str">
        <f t="shared" si="53"/>
        <v>-</v>
      </c>
      <c r="BH42" s="84" t="str">
        <f t="shared" si="53"/>
        <v>-</v>
      </c>
      <c r="BI42" s="84" t="str">
        <f t="shared" si="53"/>
        <v>-</v>
      </c>
      <c r="BJ42" s="84" t="str">
        <f t="shared" si="53"/>
        <v>-</v>
      </c>
      <c r="BK42" s="84" t="str">
        <f t="shared" si="53"/>
        <v>-</v>
      </c>
      <c r="BL42" s="84" t="str">
        <f t="shared" si="53"/>
        <v>-</v>
      </c>
      <c r="BM42" s="84" t="str">
        <f t="shared" si="53"/>
        <v>-</v>
      </c>
      <c r="BN42" s="84" t="str">
        <f t="shared" si="53"/>
        <v>-</v>
      </c>
      <c r="BO42" s="84" t="str">
        <f t="shared" si="53"/>
        <v>-</v>
      </c>
      <c r="BP42" s="84" t="str">
        <f t="shared" si="53"/>
        <v>-</v>
      </c>
      <c r="BQ42" s="84" t="str">
        <f t="shared" si="53"/>
        <v>-</v>
      </c>
    </row>
    <row r="43" spans="1:69" x14ac:dyDescent="0.25">
      <c r="A43" s="88" t="s">
        <v>231</v>
      </c>
      <c r="B43" s="22" t="s">
        <v>88</v>
      </c>
      <c r="C43" s="71">
        <f>INDEX(U43:AF43,$B$2)</f>
        <v>0</v>
      </c>
      <c r="D43" s="71">
        <f xml:space="preserve"> INDEX(AG43:AR43,$B$2)</f>
        <v>0</v>
      </c>
      <c r="E43" s="71">
        <f xml:space="preserve"> INDEX(AS43:BD43,$B$2)</f>
        <v>0</v>
      </c>
      <c r="F43" s="67" t="str">
        <f>IFERROR(E43/D43,"-")</f>
        <v>-</v>
      </c>
      <c r="H43" s="4">
        <f>SUM(U43:W43)</f>
        <v>0</v>
      </c>
      <c r="I43" s="4">
        <f>SUM(X43:Z43)</f>
        <v>0</v>
      </c>
      <c r="J43" s="4">
        <f>SUM(AA43:AC43)</f>
        <v>0</v>
      </c>
      <c r="K43" s="4">
        <f>SUM(AD43:AF43)</f>
        <v>0</v>
      </c>
      <c r="L43" s="4">
        <f>SUM(AG43:AI43)</f>
        <v>0</v>
      </c>
      <c r="M43" s="4">
        <f>SUM(AJ43:AL43)</f>
        <v>0</v>
      </c>
      <c r="N43" s="4">
        <f>SUM(AM43:AO43)</f>
        <v>0</v>
      </c>
      <c r="O43" s="4">
        <f>SUM(AP43:AR43)</f>
        <v>0</v>
      </c>
      <c r="P43" s="4">
        <f>SUM(AS43:AU43)</f>
        <v>0</v>
      </c>
      <c r="Q43" s="4">
        <f>SUM(AV43:AX43)</f>
        <v>0</v>
      </c>
      <c r="R43" s="4">
        <f>SUM(AY43:BA43)</f>
        <v>0</v>
      </c>
      <c r="S43" s="4">
        <f>SUM(BB43:BD43)</f>
        <v>0</v>
      </c>
      <c r="T43" s="1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F43" s="84" t="str">
        <f t="shared" si="53"/>
        <v>-</v>
      </c>
      <c r="BG43" s="84" t="str">
        <f t="shared" si="53"/>
        <v>-</v>
      </c>
      <c r="BH43" s="84" t="str">
        <f t="shared" si="53"/>
        <v>-</v>
      </c>
      <c r="BI43" s="84" t="str">
        <f t="shared" si="53"/>
        <v>-</v>
      </c>
      <c r="BJ43" s="84" t="str">
        <f t="shared" si="53"/>
        <v>-</v>
      </c>
      <c r="BK43" s="84" t="str">
        <f t="shared" si="53"/>
        <v>-</v>
      </c>
      <c r="BL43" s="84" t="str">
        <f t="shared" si="53"/>
        <v>-</v>
      </c>
      <c r="BM43" s="84" t="str">
        <f t="shared" si="53"/>
        <v>-</v>
      </c>
      <c r="BN43" s="84" t="str">
        <f t="shared" si="53"/>
        <v>-</v>
      </c>
      <c r="BO43" s="84" t="str">
        <f t="shared" si="53"/>
        <v>-</v>
      </c>
      <c r="BP43" s="84" t="str">
        <f t="shared" si="53"/>
        <v>-</v>
      </c>
      <c r="BQ43" s="84" t="str">
        <f t="shared" si="53"/>
        <v>-</v>
      </c>
    </row>
    <row r="44" spans="1:69" x14ac:dyDescent="0.25">
      <c r="A44" s="88"/>
      <c r="B44" s="22" t="s">
        <v>82</v>
      </c>
      <c r="C44" s="66" t="str">
        <f>IFERROR(C77/C43,"-")</f>
        <v>-</v>
      </c>
      <c r="D44" s="66" t="str">
        <f>IFERROR(D77/D43,"-")</f>
        <v>-</v>
      </c>
      <c r="E44" s="66" t="str">
        <f>IFERROR(E77/E43,"-")</f>
        <v>-</v>
      </c>
      <c r="F44" s="67" t="str">
        <f>IFERROR(E44/D44,"-")</f>
        <v>-</v>
      </c>
      <c r="H44" s="66" t="str">
        <f t="shared" ref="H44:S44" si="56">IFERROR(H77/H43,"-")</f>
        <v>-</v>
      </c>
      <c r="I44" s="66" t="str">
        <f t="shared" si="56"/>
        <v>-</v>
      </c>
      <c r="J44" s="66" t="str">
        <f t="shared" si="56"/>
        <v>-</v>
      </c>
      <c r="K44" s="66" t="str">
        <f t="shared" si="56"/>
        <v>-</v>
      </c>
      <c r="L44" s="66" t="str">
        <f t="shared" si="56"/>
        <v>-</v>
      </c>
      <c r="M44" s="66" t="str">
        <f t="shared" si="56"/>
        <v>-</v>
      </c>
      <c r="N44" s="66" t="str">
        <f t="shared" si="56"/>
        <v>-</v>
      </c>
      <c r="O44" s="66" t="str">
        <f t="shared" si="56"/>
        <v>-</v>
      </c>
      <c r="P44" s="66" t="str">
        <f t="shared" si="56"/>
        <v>-</v>
      </c>
      <c r="Q44" s="66" t="str">
        <f t="shared" si="56"/>
        <v>-</v>
      </c>
      <c r="R44" s="66" t="str">
        <f t="shared" si="56"/>
        <v>-</v>
      </c>
      <c r="S44" s="66" t="str">
        <f t="shared" si="56"/>
        <v>-</v>
      </c>
      <c r="T44" s="1"/>
      <c r="U44" s="66" t="str">
        <f t="shared" ref="U44:BD44" si="57">IFERROR(U77/U43,"-")</f>
        <v>-</v>
      </c>
      <c r="V44" s="66" t="str">
        <f t="shared" si="57"/>
        <v>-</v>
      </c>
      <c r="W44" s="66" t="str">
        <f t="shared" si="57"/>
        <v>-</v>
      </c>
      <c r="X44" s="66" t="str">
        <f t="shared" si="57"/>
        <v>-</v>
      </c>
      <c r="Y44" s="66" t="str">
        <f t="shared" si="57"/>
        <v>-</v>
      </c>
      <c r="Z44" s="66" t="str">
        <f t="shared" si="57"/>
        <v>-</v>
      </c>
      <c r="AA44" s="66" t="str">
        <f t="shared" si="57"/>
        <v>-</v>
      </c>
      <c r="AB44" s="66" t="str">
        <f t="shared" si="57"/>
        <v>-</v>
      </c>
      <c r="AC44" s="66" t="str">
        <f t="shared" si="57"/>
        <v>-</v>
      </c>
      <c r="AD44" s="66" t="str">
        <f t="shared" si="57"/>
        <v>-</v>
      </c>
      <c r="AE44" s="66" t="str">
        <f t="shared" si="57"/>
        <v>-</v>
      </c>
      <c r="AF44" s="66" t="str">
        <f t="shared" si="57"/>
        <v>-</v>
      </c>
      <c r="AG44" s="66" t="str">
        <f t="shared" si="57"/>
        <v>-</v>
      </c>
      <c r="AH44" s="66" t="str">
        <f t="shared" si="57"/>
        <v>-</v>
      </c>
      <c r="AI44" s="66" t="str">
        <f t="shared" si="57"/>
        <v>-</v>
      </c>
      <c r="AJ44" s="66" t="str">
        <f t="shared" si="57"/>
        <v>-</v>
      </c>
      <c r="AK44" s="66" t="str">
        <f t="shared" si="57"/>
        <v>-</v>
      </c>
      <c r="AL44" s="66" t="str">
        <f t="shared" si="57"/>
        <v>-</v>
      </c>
      <c r="AM44" s="66" t="str">
        <f t="shared" si="57"/>
        <v>-</v>
      </c>
      <c r="AN44" s="66" t="str">
        <f t="shared" si="57"/>
        <v>-</v>
      </c>
      <c r="AO44" s="66" t="str">
        <f t="shared" si="57"/>
        <v>-</v>
      </c>
      <c r="AP44" s="66" t="str">
        <f t="shared" si="57"/>
        <v>-</v>
      </c>
      <c r="AQ44" s="66" t="str">
        <f t="shared" si="57"/>
        <v>-</v>
      </c>
      <c r="AR44" s="66" t="str">
        <f t="shared" si="57"/>
        <v>-</v>
      </c>
      <c r="AS44" s="66" t="str">
        <f t="shared" si="57"/>
        <v>-</v>
      </c>
      <c r="AT44" s="66" t="str">
        <f t="shared" si="57"/>
        <v>-</v>
      </c>
      <c r="AU44" s="66" t="str">
        <f t="shared" si="57"/>
        <v>-</v>
      </c>
      <c r="AV44" s="66" t="str">
        <f t="shared" si="57"/>
        <v>-</v>
      </c>
      <c r="AW44" s="66" t="str">
        <f t="shared" si="57"/>
        <v>-</v>
      </c>
      <c r="AX44" s="66" t="str">
        <f t="shared" si="57"/>
        <v>-</v>
      </c>
      <c r="AY44" s="66" t="str">
        <f t="shared" si="57"/>
        <v>-</v>
      </c>
      <c r="AZ44" s="66" t="str">
        <f t="shared" si="57"/>
        <v>-</v>
      </c>
      <c r="BA44" s="66" t="str">
        <f t="shared" si="57"/>
        <v>-</v>
      </c>
      <c r="BB44" s="66" t="str">
        <f t="shared" si="57"/>
        <v>-</v>
      </c>
      <c r="BC44" s="66" t="str">
        <f t="shared" si="57"/>
        <v>-</v>
      </c>
      <c r="BD44" s="66" t="str">
        <f t="shared" si="57"/>
        <v>-</v>
      </c>
      <c r="BF44" s="84" t="str">
        <f t="shared" si="53"/>
        <v>-</v>
      </c>
      <c r="BG44" s="84" t="str">
        <f t="shared" si="53"/>
        <v>-</v>
      </c>
      <c r="BH44" s="84" t="str">
        <f t="shared" si="53"/>
        <v>-</v>
      </c>
      <c r="BI44" s="84" t="str">
        <f t="shared" si="53"/>
        <v>-</v>
      </c>
      <c r="BJ44" s="84" t="str">
        <f t="shared" si="53"/>
        <v>-</v>
      </c>
      <c r="BK44" s="84" t="str">
        <f t="shared" si="53"/>
        <v>-</v>
      </c>
      <c r="BL44" s="84" t="str">
        <f t="shared" si="53"/>
        <v>-</v>
      </c>
      <c r="BM44" s="84" t="str">
        <f t="shared" si="53"/>
        <v>-</v>
      </c>
      <c r="BN44" s="84" t="str">
        <f t="shared" si="53"/>
        <v>-</v>
      </c>
      <c r="BO44" s="84" t="str">
        <f t="shared" si="53"/>
        <v>-</v>
      </c>
      <c r="BP44" s="84" t="str">
        <f t="shared" si="53"/>
        <v>-</v>
      </c>
      <c r="BQ44" s="84" t="str">
        <f t="shared" si="53"/>
        <v>-</v>
      </c>
    </row>
    <row r="45" spans="1:69" x14ac:dyDescent="0.25">
      <c r="A45" s="16" t="s">
        <v>230</v>
      </c>
      <c r="B45" s="22" t="s">
        <v>80</v>
      </c>
      <c r="C45" s="71">
        <f>SUM(U45                                                    : INDEX(U45:AF45,$B$2))</f>
        <v>0</v>
      </c>
      <c r="D45" s="71">
        <f>SUM(AG45                                                 : INDEX(AG45:AR45,$B$2))</f>
        <v>0</v>
      </c>
      <c r="E45" s="71">
        <f>SUM(AS45                                                 : INDEX(AS45:BD45,$B$2))</f>
        <v>0</v>
      </c>
      <c r="F45" s="67" t="str">
        <f>IFERROR(E45/D45,"-")</f>
        <v>-</v>
      </c>
      <c r="H45" s="1"/>
      <c r="I45" s="1"/>
      <c r="J45" s="1"/>
      <c r="K45" s="1"/>
      <c r="L45" s="92"/>
      <c r="M45" s="92"/>
      <c r="N45" s="92"/>
      <c r="O45" s="92"/>
      <c r="P45" s="92"/>
      <c r="Q45" s="92"/>
      <c r="R45" s="11"/>
      <c r="S45" s="11"/>
      <c r="T45" s="1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F45" s="84" t="str">
        <f t="shared" si="53"/>
        <v>-</v>
      </c>
      <c r="BG45" s="84" t="str">
        <f t="shared" si="53"/>
        <v>-</v>
      </c>
      <c r="BH45" s="84" t="str">
        <f t="shared" si="53"/>
        <v>-</v>
      </c>
      <c r="BI45" s="84" t="str">
        <f t="shared" si="53"/>
        <v>-</v>
      </c>
      <c r="BJ45" s="84" t="str">
        <f t="shared" si="53"/>
        <v>-</v>
      </c>
      <c r="BK45" s="84" t="str">
        <f t="shared" si="53"/>
        <v>-</v>
      </c>
      <c r="BL45" s="84" t="str">
        <f t="shared" si="53"/>
        <v>-</v>
      </c>
      <c r="BM45" s="84" t="str">
        <f t="shared" si="53"/>
        <v>-</v>
      </c>
      <c r="BN45" s="84" t="str">
        <f t="shared" si="53"/>
        <v>-</v>
      </c>
      <c r="BO45" s="84" t="str">
        <f t="shared" si="53"/>
        <v>-</v>
      </c>
      <c r="BP45" s="84" t="str">
        <f t="shared" si="53"/>
        <v>-</v>
      </c>
      <c r="BQ45" s="84" t="str">
        <f t="shared" si="53"/>
        <v>-</v>
      </c>
    </row>
    <row r="46" spans="1:69" x14ac:dyDescent="0.25">
      <c r="A46" s="42" t="s">
        <v>33</v>
      </c>
      <c r="B46" s="22"/>
      <c r="C46" s="66"/>
      <c r="D46" s="66"/>
      <c r="E46" s="66"/>
      <c r="F46" s="6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</row>
    <row r="47" spans="1:69" x14ac:dyDescent="0.25">
      <c r="A47" s="42" t="s">
        <v>33</v>
      </c>
    </row>
    <row r="48" spans="1:69" x14ac:dyDescent="0.25">
      <c r="A48" s="43" t="s">
        <v>211</v>
      </c>
      <c r="B48" s="23" t="s">
        <v>51</v>
      </c>
      <c r="C48" s="21" t="str">
        <f>$C$3</f>
        <v>YTD '15</v>
      </c>
      <c r="D48" s="21" t="str">
        <f>$D$3</f>
        <v>YTD '16</v>
      </c>
      <c r="E48" s="21" t="str">
        <f>$E$3</f>
        <v>YTD '17</v>
      </c>
      <c r="F48" s="21" t="str">
        <f>$F$3</f>
        <v>YoY</v>
      </c>
      <c r="G48" s="2" t="s">
        <v>33</v>
      </c>
      <c r="H48" s="27" t="str">
        <f>$H$3</f>
        <v>Q1 '15</v>
      </c>
      <c r="I48" s="27" t="str">
        <f>$I$3</f>
        <v>Q2 '15</v>
      </c>
      <c r="J48" s="27" t="str">
        <f>$J$3</f>
        <v>Q3 '15</v>
      </c>
      <c r="K48" s="27" t="str">
        <f>$K$3</f>
        <v>Q4 '15</v>
      </c>
      <c r="L48" s="30" t="str">
        <f>$L$3</f>
        <v>Q1 '16</v>
      </c>
      <c r="M48" s="30" t="str">
        <f>$M$3</f>
        <v>Q2 '16</v>
      </c>
      <c r="N48" s="30" t="str">
        <f>$N$3</f>
        <v>Q3 '16</v>
      </c>
      <c r="O48" s="30" t="str">
        <f>$O$3</f>
        <v>Q4 '16</v>
      </c>
      <c r="P48" s="27" t="str">
        <f>$P$3</f>
        <v>Q1 '17</v>
      </c>
      <c r="Q48" s="27" t="str">
        <f>$Q$3</f>
        <v>Q2 '17</v>
      </c>
      <c r="R48" s="27" t="str">
        <f>$R$3</f>
        <v>Q3 '17</v>
      </c>
      <c r="S48" s="27" t="str">
        <f>$S$3</f>
        <v>Q4 '17</v>
      </c>
      <c r="T48" s="17" t="s">
        <v>33</v>
      </c>
      <c r="U48" s="27" t="s">
        <v>1</v>
      </c>
      <c r="V48" s="27" t="s">
        <v>2</v>
      </c>
      <c r="W48" s="27" t="s">
        <v>3</v>
      </c>
      <c r="X48" s="27" t="s">
        <v>4</v>
      </c>
      <c r="Y48" s="27" t="s">
        <v>5</v>
      </c>
      <c r="Z48" s="27" t="s">
        <v>6</v>
      </c>
      <c r="AA48" s="27" t="s">
        <v>7</v>
      </c>
      <c r="AB48" s="27" t="s">
        <v>8</v>
      </c>
      <c r="AC48" s="27" t="s">
        <v>9</v>
      </c>
      <c r="AD48" s="27" t="s">
        <v>10</v>
      </c>
      <c r="AE48" s="27" t="s">
        <v>11</v>
      </c>
      <c r="AF48" s="27" t="s">
        <v>12</v>
      </c>
      <c r="AG48" s="29" t="s">
        <v>13</v>
      </c>
      <c r="AH48" s="29" t="s">
        <v>14</v>
      </c>
      <c r="AI48" s="29" t="s">
        <v>15</v>
      </c>
      <c r="AJ48" s="29" t="s">
        <v>16</v>
      </c>
      <c r="AK48" s="29" t="s">
        <v>17</v>
      </c>
      <c r="AL48" s="29" t="s">
        <v>18</v>
      </c>
      <c r="AM48" s="29" t="s">
        <v>19</v>
      </c>
      <c r="AN48" s="29" t="s">
        <v>20</v>
      </c>
      <c r="AO48" s="29" t="s">
        <v>21</v>
      </c>
      <c r="AP48" s="29" t="s">
        <v>22</v>
      </c>
      <c r="AQ48" s="29" t="s">
        <v>23</v>
      </c>
      <c r="AR48" s="29" t="s">
        <v>24</v>
      </c>
      <c r="AS48" s="25" t="s">
        <v>25</v>
      </c>
      <c r="AT48" s="25" t="s">
        <v>26</v>
      </c>
      <c r="AU48" s="25" t="s">
        <v>27</v>
      </c>
      <c r="AV48" s="25" t="s">
        <v>28</v>
      </c>
      <c r="AW48" s="25" t="s">
        <v>29</v>
      </c>
      <c r="AX48" s="25" t="s">
        <v>30</v>
      </c>
      <c r="AY48" s="31" t="s">
        <v>99</v>
      </c>
      <c r="AZ48" s="31" t="s">
        <v>100</v>
      </c>
      <c r="BA48" s="31" t="s">
        <v>101</v>
      </c>
      <c r="BB48" s="31" t="s">
        <v>102</v>
      </c>
      <c r="BC48" s="31" t="s">
        <v>103</v>
      </c>
      <c r="BD48" s="31" t="s">
        <v>104</v>
      </c>
      <c r="BF48" s="32">
        <v>42736</v>
      </c>
      <c r="BG48" s="32">
        <v>42767</v>
      </c>
      <c r="BH48" s="32">
        <v>42795</v>
      </c>
      <c r="BI48" s="32">
        <v>42826</v>
      </c>
      <c r="BJ48" s="32">
        <v>42856</v>
      </c>
      <c r="BK48" s="32">
        <v>42887</v>
      </c>
      <c r="BL48" s="32">
        <v>42917</v>
      </c>
      <c r="BM48" s="32">
        <v>42948</v>
      </c>
      <c r="BN48" s="32">
        <v>42979</v>
      </c>
      <c r="BO48" s="32">
        <v>43009</v>
      </c>
      <c r="BP48" s="32">
        <v>43040</v>
      </c>
      <c r="BQ48" s="32">
        <v>43070</v>
      </c>
    </row>
    <row r="49" spans="1:70" x14ac:dyDescent="0.25">
      <c r="A49" s="16" t="s">
        <v>186</v>
      </c>
      <c r="B49" s="16" t="s">
        <v>58</v>
      </c>
      <c r="C49" s="71">
        <f>SUM(U49                                               : INDEX(U49:AF49,$B$2))</f>
        <v>0</v>
      </c>
      <c r="D49" s="71">
        <f>SUM(AG49                                               : INDEX(AG49:AR49,$B$2))</f>
        <v>0</v>
      </c>
      <c r="E49" s="71">
        <f>SUM(AS49                                                : INDEX(AS49:BD49,$B$2))</f>
        <v>0</v>
      </c>
      <c r="F49" s="67" t="str">
        <f>IFERROR(E49/D49,"-")</f>
        <v>-</v>
      </c>
      <c r="G49" s="4"/>
      <c r="H49" s="4">
        <f t="shared" ref="H49:H56" si="58">SUM(U49:W49)</f>
        <v>0</v>
      </c>
      <c r="I49" s="4">
        <f t="shared" ref="I49:I59" si="59">SUM(X49:Z49)</f>
        <v>0</v>
      </c>
      <c r="J49" s="4">
        <f t="shared" ref="J49:J59" si="60">SUM(AA49:AC49)</f>
        <v>0</v>
      </c>
      <c r="K49" s="4">
        <f t="shared" ref="K49:K59" si="61">SUM(AD49:AF49)</f>
        <v>0</v>
      </c>
      <c r="L49" s="4">
        <f t="shared" ref="L49:L59" si="62">SUM(AG49:AI49)</f>
        <v>0</v>
      </c>
      <c r="M49" s="4">
        <f t="shared" ref="M49:M59" si="63">SUM(AJ49:AL49)</f>
        <v>0</v>
      </c>
      <c r="N49" s="4">
        <f t="shared" ref="N49:N59" si="64">SUM(AM49:AO49)</f>
        <v>0</v>
      </c>
      <c r="O49" s="4">
        <f t="shared" ref="O49:O59" si="65">SUM(AP49:AR49)</f>
        <v>0</v>
      </c>
      <c r="P49" s="4">
        <f t="shared" ref="P49:P59" si="66">SUM(AS49:AU49)</f>
        <v>0</v>
      </c>
      <c r="Q49" s="4">
        <f t="shared" ref="Q49:Q59" si="67">SUM(AV49:AX49)</f>
        <v>0</v>
      </c>
      <c r="R49" s="4">
        <f t="shared" ref="R49:R59" si="68">SUM(AY49:BA49)</f>
        <v>0</v>
      </c>
      <c r="S49" s="4">
        <f t="shared" ref="S49:S59" si="69">SUM(BB49:BD49)</f>
        <v>0</v>
      </c>
      <c r="T49" s="4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84" t="str">
        <f t="shared" ref="BF49:BQ56" si="70">IFERROR(AS49/AG49,"-")</f>
        <v>-</v>
      </c>
      <c r="BG49" s="84" t="str">
        <f t="shared" si="70"/>
        <v>-</v>
      </c>
      <c r="BH49" s="84" t="str">
        <f t="shared" si="70"/>
        <v>-</v>
      </c>
      <c r="BI49" s="84" t="str">
        <f t="shared" si="70"/>
        <v>-</v>
      </c>
      <c r="BJ49" s="84" t="str">
        <f t="shared" si="70"/>
        <v>-</v>
      </c>
      <c r="BK49" s="84" t="str">
        <f t="shared" si="70"/>
        <v>-</v>
      </c>
      <c r="BL49" s="84" t="str">
        <f t="shared" si="70"/>
        <v>-</v>
      </c>
      <c r="BM49" s="84" t="str">
        <f t="shared" si="70"/>
        <v>-</v>
      </c>
      <c r="BN49" s="84" t="str">
        <f t="shared" si="70"/>
        <v>-</v>
      </c>
      <c r="BO49" s="84" t="str">
        <f t="shared" si="70"/>
        <v>-</v>
      </c>
      <c r="BP49" s="84" t="str">
        <f t="shared" si="70"/>
        <v>-</v>
      </c>
      <c r="BQ49" s="84" t="str">
        <f t="shared" si="70"/>
        <v>-</v>
      </c>
    </row>
    <row r="50" spans="1:70" x14ac:dyDescent="0.25">
      <c r="A50" s="16" t="s">
        <v>187</v>
      </c>
      <c r="B50" s="16" t="s">
        <v>44</v>
      </c>
      <c r="C50" s="71">
        <f>SUM(U50                                              : INDEX(U50:AF50,$B$2))</f>
        <v>0</v>
      </c>
      <c r="D50" s="71">
        <f>SUM(AG50                                                : INDEX(AG50:AR50,$B$2))</f>
        <v>0</v>
      </c>
      <c r="E50" s="71">
        <f>SUM(AS50                                                : INDEX(AS50:BD50,$B$2))</f>
        <v>0</v>
      </c>
      <c r="F50" s="67" t="str">
        <f t="shared" ref="F50:F58" si="71">IFERROR(E50/D50,"-")</f>
        <v>-</v>
      </c>
      <c r="G50" s="4"/>
      <c r="H50" s="4">
        <f t="shared" si="58"/>
        <v>0</v>
      </c>
      <c r="I50" s="4">
        <f t="shared" si="59"/>
        <v>0</v>
      </c>
      <c r="J50" s="4">
        <f t="shared" si="60"/>
        <v>0</v>
      </c>
      <c r="K50" s="4">
        <f t="shared" si="61"/>
        <v>0</v>
      </c>
      <c r="L50" s="4">
        <f t="shared" si="62"/>
        <v>0</v>
      </c>
      <c r="M50" s="4">
        <f t="shared" si="63"/>
        <v>0</v>
      </c>
      <c r="N50" s="4">
        <f t="shared" si="64"/>
        <v>0</v>
      </c>
      <c r="O50" s="4">
        <f t="shared" si="65"/>
        <v>0</v>
      </c>
      <c r="P50" s="4">
        <f t="shared" si="66"/>
        <v>0</v>
      </c>
      <c r="Q50" s="4">
        <f t="shared" si="67"/>
        <v>0</v>
      </c>
      <c r="R50" s="4">
        <f t="shared" si="68"/>
        <v>0</v>
      </c>
      <c r="S50" s="4">
        <f t="shared" si="69"/>
        <v>0</v>
      </c>
      <c r="T50" s="4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84" t="str">
        <f t="shared" si="70"/>
        <v>-</v>
      </c>
      <c r="BG50" s="84" t="str">
        <f t="shared" si="70"/>
        <v>-</v>
      </c>
      <c r="BH50" s="84" t="str">
        <f t="shared" si="70"/>
        <v>-</v>
      </c>
      <c r="BI50" s="84" t="str">
        <f t="shared" si="70"/>
        <v>-</v>
      </c>
      <c r="BJ50" s="84" t="str">
        <f t="shared" si="70"/>
        <v>-</v>
      </c>
      <c r="BK50" s="84" t="str">
        <f t="shared" si="70"/>
        <v>-</v>
      </c>
      <c r="BL50" s="84" t="str">
        <f t="shared" si="70"/>
        <v>-</v>
      </c>
      <c r="BM50" s="84" t="str">
        <f t="shared" si="70"/>
        <v>-</v>
      </c>
      <c r="BN50" s="84" t="str">
        <f t="shared" si="70"/>
        <v>-</v>
      </c>
      <c r="BO50" s="84" t="str">
        <f t="shared" si="70"/>
        <v>-</v>
      </c>
      <c r="BP50" s="84" t="str">
        <f t="shared" si="70"/>
        <v>-</v>
      </c>
      <c r="BQ50" s="84" t="str">
        <f t="shared" si="70"/>
        <v>-</v>
      </c>
    </row>
    <row r="51" spans="1:70" x14ac:dyDescent="0.25">
      <c r="A51" s="16" t="s">
        <v>188</v>
      </c>
      <c r="B51" s="16" t="s">
        <v>45</v>
      </c>
      <c r="C51" s="71">
        <f>SUM(U51                                              : INDEX(U51:AF51,$B$2))</f>
        <v>0</v>
      </c>
      <c r="D51" s="71">
        <f>SUM(AG51                                                : INDEX(AG51:AR51,$B$2))</f>
        <v>0</v>
      </c>
      <c r="E51" s="71">
        <f>SUM(AS51                                                : INDEX(AS51:BD51,$B$2))</f>
        <v>0</v>
      </c>
      <c r="F51" s="67" t="str">
        <f t="shared" si="71"/>
        <v>-</v>
      </c>
      <c r="G51" s="4"/>
      <c r="H51" s="4">
        <f t="shared" si="58"/>
        <v>0</v>
      </c>
      <c r="I51" s="4">
        <f t="shared" si="59"/>
        <v>0</v>
      </c>
      <c r="J51" s="4">
        <f t="shared" si="60"/>
        <v>0</v>
      </c>
      <c r="K51" s="4">
        <f t="shared" si="61"/>
        <v>0</v>
      </c>
      <c r="L51" s="4">
        <f t="shared" si="62"/>
        <v>0</v>
      </c>
      <c r="M51" s="4">
        <f t="shared" si="63"/>
        <v>0</v>
      </c>
      <c r="N51" s="4">
        <f t="shared" si="64"/>
        <v>0</v>
      </c>
      <c r="O51" s="4">
        <f t="shared" si="65"/>
        <v>0</v>
      </c>
      <c r="P51" s="4">
        <f t="shared" si="66"/>
        <v>0</v>
      </c>
      <c r="Q51" s="4">
        <f t="shared" si="67"/>
        <v>0</v>
      </c>
      <c r="R51" s="4">
        <f t="shared" si="68"/>
        <v>0</v>
      </c>
      <c r="S51" s="4">
        <f t="shared" si="69"/>
        <v>0</v>
      </c>
      <c r="T51" s="4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84" t="str">
        <f t="shared" si="70"/>
        <v>-</v>
      </c>
      <c r="BG51" s="84" t="str">
        <f t="shared" si="70"/>
        <v>-</v>
      </c>
      <c r="BH51" s="84" t="str">
        <f t="shared" si="70"/>
        <v>-</v>
      </c>
      <c r="BI51" s="84" t="str">
        <f t="shared" si="70"/>
        <v>-</v>
      </c>
      <c r="BJ51" s="84" t="str">
        <f t="shared" si="70"/>
        <v>-</v>
      </c>
      <c r="BK51" s="84" t="str">
        <f t="shared" si="70"/>
        <v>-</v>
      </c>
      <c r="BL51" s="84" t="str">
        <f t="shared" si="70"/>
        <v>-</v>
      </c>
      <c r="BM51" s="84" t="str">
        <f t="shared" si="70"/>
        <v>-</v>
      </c>
      <c r="BN51" s="84" t="str">
        <f t="shared" si="70"/>
        <v>-</v>
      </c>
      <c r="BO51" s="84" t="str">
        <f t="shared" si="70"/>
        <v>-</v>
      </c>
      <c r="BP51" s="84" t="str">
        <f t="shared" si="70"/>
        <v>-</v>
      </c>
      <c r="BQ51" s="84" t="str">
        <f t="shared" si="70"/>
        <v>-</v>
      </c>
    </row>
    <row r="52" spans="1:70" x14ac:dyDescent="0.25">
      <c r="A52" s="16" t="s">
        <v>189</v>
      </c>
      <c r="B52" s="16" t="s">
        <v>46</v>
      </c>
      <c r="C52" s="71">
        <f>SUM(U52                                              : INDEX(U52:AF52,$B$2))</f>
        <v>0</v>
      </c>
      <c r="D52" s="71">
        <f>SUM(AG52                                              : INDEX(AG52:AR52,$B$2))</f>
        <v>0</v>
      </c>
      <c r="E52" s="71">
        <f>SUM(AS52                                                : INDEX(AS52:BD52,$B$2))</f>
        <v>0</v>
      </c>
      <c r="F52" s="67" t="str">
        <f t="shared" si="71"/>
        <v>-</v>
      </c>
      <c r="G52" s="4"/>
      <c r="H52" s="4">
        <f t="shared" si="58"/>
        <v>0</v>
      </c>
      <c r="I52" s="4">
        <f t="shared" si="59"/>
        <v>0</v>
      </c>
      <c r="J52" s="4">
        <f t="shared" si="60"/>
        <v>0</v>
      </c>
      <c r="K52" s="4">
        <f t="shared" si="61"/>
        <v>0</v>
      </c>
      <c r="L52" s="4">
        <f t="shared" si="62"/>
        <v>0</v>
      </c>
      <c r="M52" s="4">
        <f t="shared" si="63"/>
        <v>0</v>
      </c>
      <c r="N52" s="4">
        <f t="shared" si="64"/>
        <v>0</v>
      </c>
      <c r="O52" s="4">
        <f t="shared" si="65"/>
        <v>0</v>
      </c>
      <c r="P52" s="4">
        <f t="shared" si="66"/>
        <v>0</v>
      </c>
      <c r="Q52" s="4">
        <f t="shared" si="67"/>
        <v>0</v>
      </c>
      <c r="R52" s="4">
        <f t="shared" si="68"/>
        <v>0</v>
      </c>
      <c r="S52" s="4">
        <f t="shared" si="69"/>
        <v>0</v>
      </c>
      <c r="T52" s="4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84" t="str">
        <f t="shared" si="70"/>
        <v>-</v>
      </c>
      <c r="BG52" s="84" t="str">
        <f t="shared" si="70"/>
        <v>-</v>
      </c>
      <c r="BH52" s="84" t="str">
        <f t="shared" si="70"/>
        <v>-</v>
      </c>
      <c r="BI52" s="84" t="str">
        <f t="shared" si="70"/>
        <v>-</v>
      </c>
      <c r="BJ52" s="84" t="str">
        <f t="shared" si="70"/>
        <v>-</v>
      </c>
      <c r="BK52" s="84" t="str">
        <f t="shared" si="70"/>
        <v>-</v>
      </c>
      <c r="BL52" s="84" t="str">
        <f t="shared" si="70"/>
        <v>-</v>
      </c>
      <c r="BM52" s="84" t="str">
        <f t="shared" si="70"/>
        <v>-</v>
      </c>
      <c r="BN52" s="84" t="str">
        <f t="shared" si="70"/>
        <v>-</v>
      </c>
      <c r="BO52" s="84" t="str">
        <f t="shared" si="70"/>
        <v>-</v>
      </c>
      <c r="BP52" s="84" t="str">
        <f t="shared" si="70"/>
        <v>-</v>
      </c>
      <c r="BQ52" s="84" t="str">
        <f t="shared" si="70"/>
        <v>-</v>
      </c>
    </row>
    <row r="53" spans="1:70" x14ac:dyDescent="0.25">
      <c r="A53" s="16" t="s">
        <v>190</v>
      </c>
      <c r="B53" s="16" t="s">
        <v>47</v>
      </c>
      <c r="C53" s="71">
        <f>SUM(U53                                              : INDEX(U53:AF53,$B$2))</f>
        <v>0</v>
      </c>
      <c r="D53" s="71">
        <f>SUM(AG53                                              : INDEX(AG53:AR53,$B$2))</f>
        <v>0</v>
      </c>
      <c r="E53" s="71">
        <f>SUM(AS53                                                : INDEX(AS53:BD53,$B$2))</f>
        <v>0</v>
      </c>
      <c r="F53" s="67" t="str">
        <f t="shared" si="71"/>
        <v>-</v>
      </c>
      <c r="G53" s="4"/>
      <c r="H53" s="4">
        <f t="shared" si="58"/>
        <v>0</v>
      </c>
      <c r="I53" s="4">
        <f t="shared" si="59"/>
        <v>0</v>
      </c>
      <c r="J53" s="4">
        <f t="shared" si="60"/>
        <v>0</v>
      </c>
      <c r="K53" s="4">
        <f t="shared" si="61"/>
        <v>0</v>
      </c>
      <c r="L53" s="4">
        <f t="shared" si="62"/>
        <v>0</v>
      </c>
      <c r="M53" s="4">
        <f t="shared" si="63"/>
        <v>0</v>
      </c>
      <c r="N53" s="4">
        <f t="shared" si="64"/>
        <v>0</v>
      </c>
      <c r="O53" s="4">
        <f t="shared" si="65"/>
        <v>0</v>
      </c>
      <c r="P53" s="4">
        <f t="shared" si="66"/>
        <v>0</v>
      </c>
      <c r="Q53" s="4">
        <f t="shared" si="67"/>
        <v>0</v>
      </c>
      <c r="R53" s="4">
        <f t="shared" si="68"/>
        <v>0</v>
      </c>
      <c r="S53" s="4">
        <f t="shared" si="69"/>
        <v>0</v>
      </c>
      <c r="T53" s="4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84" t="str">
        <f t="shared" si="70"/>
        <v>-</v>
      </c>
      <c r="BG53" s="84" t="str">
        <f t="shared" si="70"/>
        <v>-</v>
      </c>
      <c r="BH53" s="84" t="str">
        <f t="shared" si="70"/>
        <v>-</v>
      </c>
      <c r="BI53" s="84" t="str">
        <f t="shared" si="70"/>
        <v>-</v>
      </c>
      <c r="BJ53" s="84" t="str">
        <f t="shared" si="70"/>
        <v>-</v>
      </c>
      <c r="BK53" s="84" t="str">
        <f t="shared" si="70"/>
        <v>-</v>
      </c>
      <c r="BL53" s="84" t="str">
        <f t="shared" si="70"/>
        <v>-</v>
      </c>
      <c r="BM53" s="84" t="str">
        <f t="shared" si="70"/>
        <v>-</v>
      </c>
      <c r="BN53" s="84" t="str">
        <f t="shared" si="70"/>
        <v>-</v>
      </c>
      <c r="BO53" s="84" t="str">
        <f t="shared" si="70"/>
        <v>-</v>
      </c>
      <c r="BP53" s="84" t="str">
        <f t="shared" si="70"/>
        <v>-</v>
      </c>
      <c r="BQ53" s="84" t="str">
        <f t="shared" si="70"/>
        <v>-</v>
      </c>
    </row>
    <row r="54" spans="1:70" x14ac:dyDescent="0.25">
      <c r="A54" s="16" t="s">
        <v>191</v>
      </c>
      <c r="B54" s="16" t="s">
        <v>48</v>
      </c>
      <c r="C54" s="71">
        <f>SUM(U54                                              : INDEX(U54:AF54,$B$2))</f>
        <v>0</v>
      </c>
      <c r="D54" s="71">
        <f>SUM(AG54                                              : INDEX(AG54:AR54,$B$2))</f>
        <v>0</v>
      </c>
      <c r="E54" s="71">
        <f>SUM(AS54                                                : INDEX(AS54:BD54,$B$2))</f>
        <v>0</v>
      </c>
      <c r="F54" s="67" t="str">
        <f t="shared" si="71"/>
        <v>-</v>
      </c>
      <c r="G54" s="4"/>
      <c r="H54" s="4">
        <f t="shared" si="58"/>
        <v>0</v>
      </c>
      <c r="I54" s="4">
        <f t="shared" si="59"/>
        <v>0</v>
      </c>
      <c r="J54" s="4">
        <f t="shared" si="60"/>
        <v>0</v>
      </c>
      <c r="K54" s="4">
        <f t="shared" si="61"/>
        <v>0</v>
      </c>
      <c r="L54" s="4">
        <f t="shared" si="62"/>
        <v>0</v>
      </c>
      <c r="M54" s="4">
        <f t="shared" si="63"/>
        <v>0</v>
      </c>
      <c r="N54" s="4">
        <f t="shared" si="64"/>
        <v>0</v>
      </c>
      <c r="O54" s="4">
        <f t="shared" si="65"/>
        <v>0</v>
      </c>
      <c r="P54" s="4">
        <f t="shared" si="66"/>
        <v>0</v>
      </c>
      <c r="Q54" s="4">
        <f t="shared" si="67"/>
        <v>0</v>
      </c>
      <c r="R54" s="4">
        <f t="shared" si="68"/>
        <v>0</v>
      </c>
      <c r="S54" s="4">
        <f t="shared" si="69"/>
        <v>0</v>
      </c>
      <c r="T54" s="4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84" t="str">
        <f t="shared" si="70"/>
        <v>-</v>
      </c>
      <c r="BG54" s="84" t="str">
        <f t="shared" si="70"/>
        <v>-</v>
      </c>
      <c r="BH54" s="84" t="str">
        <f t="shared" si="70"/>
        <v>-</v>
      </c>
      <c r="BI54" s="84" t="str">
        <f t="shared" si="70"/>
        <v>-</v>
      </c>
      <c r="BJ54" s="84" t="str">
        <f t="shared" si="70"/>
        <v>-</v>
      </c>
      <c r="BK54" s="84" t="str">
        <f t="shared" si="70"/>
        <v>-</v>
      </c>
      <c r="BL54" s="84" t="str">
        <f t="shared" si="70"/>
        <v>-</v>
      </c>
      <c r="BM54" s="84" t="str">
        <f t="shared" si="70"/>
        <v>-</v>
      </c>
      <c r="BN54" s="84" t="str">
        <f t="shared" si="70"/>
        <v>-</v>
      </c>
      <c r="BO54" s="84" t="str">
        <f t="shared" si="70"/>
        <v>-</v>
      </c>
      <c r="BP54" s="84" t="str">
        <f t="shared" si="70"/>
        <v>-</v>
      </c>
      <c r="BQ54" s="84" t="str">
        <f t="shared" si="70"/>
        <v>-</v>
      </c>
    </row>
    <row r="55" spans="1:70" x14ac:dyDescent="0.25">
      <c r="A55" s="16" t="s">
        <v>192</v>
      </c>
      <c r="B55" s="16" t="s">
        <v>49</v>
      </c>
      <c r="C55" s="71">
        <f>SUM(U55                                             : INDEX(U55:AF55,$B$2))</f>
        <v>0</v>
      </c>
      <c r="D55" s="71">
        <f>SUM(AG55                                              : INDEX(AG55:AR55,$B$2))</f>
        <v>0</v>
      </c>
      <c r="E55" s="71">
        <f>SUM(AS55                                                  : INDEX(AS55:BD55,$B$2))</f>
        <v>0</v>
      </c>
      <c r="F55" s="67" t="str">
        <f t="shared" si="71"/>
        <v>-</v>
      </c>
      <c r="G55" s="4"/>
      <c r="H55" s="4">
        <f t="shared" si="58"/>
        <v>0</v>
      </c>
      <c r="I55" s="4">
        <f t="shared" si="59"/>
        <v>0</v>
      </c>
      <c r="J55" s="4">
        <f t="shared" si="60"/>
        <v>0</v>
      </c>
      <c r="K55" s="4">
        <f t="shared" si="61"/>
        <v>0</v>
      </c>
      <c r="L55" s="4">
        <f t="shared" si="62"/>
        <v>0</v>
      </c>
      <c r="M55" s="4">
        <f t="shared" si="63"/>
        <v>0</v>
      </c>
      <c r="N55" s="4">
        <f t="shared" si="64"/>
        <v>0</v>
      </c>
      <c r="O55" s="4">
        <f t="shared" si="65"/>
        <v>0</v>
      </c>
      <c r="P55" s="4">
        <f t="shared" si="66"/>
        <v>0</v>
      </c>
      <c r="Q55" s="4">
        <f t="shared" si="67"/>
        <v>0</v>
      </c>
      <c r="R55" s="4">
        <f t="shared" si="68"/>
        <v>0</v>
      </c>
      <c r="S55" s="4">
        <f t="shared" si="69"/>
        <v>0</v>
      </c>
      <c r="T55" s="4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84" t="str">
        <f t="shared" si="70"/>
        <v>-</v>
      </c>
      <c r="BG55" s="84" t="str">
        <f t="shared" si="70"/>
        <v>-</v>
      </c>
      <c r="BH55" s="84" t="str">
        <f t="shared" si="70"/>
        <v>-</v>
      </c>
      <c r="BI55" s="84" t="str">
        <f t="shared" si="70"/>
        <v>-</v>
      </c>
      <c r="BJ55" s="84" t="str">
        <f t="shared" si="70"/>
        <v>-</v>
      </c>
      <c r="BK55" s="84" t="str">
        <f t="shared" si="70"/>
        <v>-</v>
      </c>
      <c r="BL55" s="84" t="str">
        <f t="shared" si="70"/>
        <v>-</v>
      </c>
      <c r="BM55" s="84" t="str">
        <f t="shared" si="70"/>
        <v>-</v>
      </c>
      <c r="BN55" s="84" t="str">
        <f t="shared" si="70"/>
        <v>-</v>
      </c>
      <c r="BO55" s="84" t="str">
        <f t="shared" si="70"/>
        <v>-</v>
      </c>
      <c r="BP55" s="84" t="str">
        <f t="shared" si="70"/>
        <v>-</v>
      </c>
      <c r="BQ55" s="84" t="str">
        <f t="shared" si="70"/>
        <v>-</v>
      </c>
    </row>
    <row r="56" spans="1:70" x14ac:dyDescent="0.25">
      <c r="A56" s="16" t="s">
        <v>193</v>
      </c>
      <c r="B56" s="16" t="s">
        <v>50</v>
      </c>
      <c r="C56" s="71">
        <f>SUM(U56                                             : INDEX(U56:AF56,$B$2))</f>
        <v>0</v>
      </c>
      <c r="D56" s="71">
        <f>SUM(AG56                                               : INDEX(AG56:AR56,$B$2))</f>
        <v>0</v>
      </c>
      <c r="E56" s="71">
        <f>SUM(AS56                                                 : INDEX(AS56:BD56,$B$2))</f>
        <v>0</v>
      </c>
      <c r="F56" s="67" t="str">
        <f t="shared" si="71"/>
        <v>-</v>
      </c>
      <c r="G56" s="4"/>
      <c r="H56" s="4">
        <f t="shared" si="58"/>
        <v>0</v>
      </c>
      <c r="I56" s="4">
        <f t="shared" si="59"/>
        <v>0</v>
      </c>
      <c r="J56" s="4">
        <f t="shared" si="60"/>
        <v>0</v>
      </c>
      <c r="K56" s="4">
        <f t="shared" si="61"/>
        <v>0</v>
      </c>
      <c r="L56" s="4">
        <f t="shared" si="62"/>
        <v>0</v>
      </c>
      <c r="M56" s="4">
        <f t="shared" si="63"/>
        <v>0</v>
      </c>
      <c r="N56" s="4">
        <f t="shared" si="64"/>
        <v>0</v>
      </c>
      <c r="O56" s="4">
        <f t="shared" si="65"/>
        <v>0</v>
      </c>
      <c r="P56" s="4">
        <f t="shared" si="66"/>
        <v>0</v>
      </c>
      <c r="Q56" s="4">
        <f t="shared" si="67"/>
        <v>0</v>
      </c>
      <c r="R56" s="4">
        <f t="shared" si="68"/>
        <v>0</v>
      </c>
      <c r="S56" s="4">
        <f t="shared" si="69"/>
        <v>0</v>
      </c>
      <c r="T56" s="62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84" t="str">
        <f t="shared" si="70"/>
        <v>-</v>
      </c>
      <c r="BG56" s="84" t="str">
        <f t="shared" si="70"/>
        <v>-</v>
      </c>
      <c r="BH56" s="84" t="str">
        <f t="shared" si="70"/>
        <v>-</v>
      </c>
      <c r="BI56" s="84" t="str">
        <f t="shared" si="70"/>
        <v>-</v>
      </c>
      <c r="BJ56" s="84" t="str">
        <f t="shared" si="70"/>
        <v>-</v>
      </c>
      <c r="BK56" s="84" t="str">
        <f t="shared" si="70"/>
        <v>-</v>
      </c>
      <c r="BL56" s="84" t="str">
        <f t="shared" si="70"/>
        <v>-</v>
      </c>
      <c r="BM56" s="84" t="str">
        <f t="shared" si="70"/>
        <v>-</v>
      </c>
      <c r="BN56" s="84" t="str">
        <f t="shared" si="70"/>
        <v>-</v>
      </c>
      <c r="BO56" s="84" t="str">
        <f t="shared" si="70"/>
        <v>-</v>
      </c>
      <c r="BP56" s="84" t="str">
        <f t="shared" si="70"/>
        <v>-</v>
      </c>
      <c r="BQ56" s="84" t="str">
        <f t="shared" si="70"/>
        <v>-</v>
      </c>
    </row>
    <row r="57" spans="1:70" x14ac:dyDescent="0.25">
      <c r="A57" s="16" t="s">
        <v>372</v>
      </c>
      <c r="B57" s="16" t="s">
        <v>373</v>
      </c>
      <c r="C57" s="71"/>
      <c r="D57" s="71"/>
      <c r="E57" s="71"/>
      <c r="F57" s="6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62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</row>
    <row r="58" spans="1:70" x14ac:dyDescent="0.25">
      <c r="A58" s="16"/>
      <c r="B58" s="3" t="s">
        <v>153</v>
      </c>
      <c r="C58" s="72">
        <f>SUM(C49:C55)</f>
        <v>0</v>
      </c>
      <c r="D58" s="72">
        <f>SUM(D49:D55)</f>
        <v>0</v>
      </c>
      <c r="E58" s="72">
        <f>SUM(E49:E55)</f>
        <v>0</v>
      </c>
      <c r="F58" s="68" t="str">
        <f t="shared" si="71"/>
        <v>-</v>
      </c>
      <c r="G58" s="4"/>
      <c r="H58" s="4">
        <f>SUM(U58:W58)</f>
        <v>0</v>
      </c>
      <c r="I58" s="4">
        <f>SUM(X58:Z58)</f>
        <v>0</v>
      </c>
      <c r="J58" s="4">
        <f t="shared" si="60"/>
        <v>0</v>
      </c>
      <c r="K58" s="4">
        <f t="shared" si="61"/>
        <v>0</v>
      </c>
      <c r="L58" s="4">
        <f t="shared" si="62"/>
        <v>0</v>
      </c>
      <c r="M58" s="4">
        <f t="shared" si="63"/>
        <v>0</v>
      </c>
      <c r="N58" s="4">
        <f t="shared" si="64"/>
        <v>0</v>
      </c>
      <c r="O58" s="4">
        <f t="shared" si="65"/>
        <v>0</v>
      </c>
      <c r="P58" s="4">
        <f t="shared" si="66"/>
        <v>0</v>
      </c>
      <c r="Q58" s="4">
        <f t="shared" si="67"/>
        <v>0</v>
      </c>
      <c r="R58" s="4">
        <f>SUM(AY58:BA58)</f>
        <v>0</v>
      </c>
      <c r="S58" s="4">
        <f t="shared" si="69"/>
        <v>0</v>
      </c>
      <c r="T58" s="62"/>
      <c r="U58" s="61">
        <f t="shared" ref="U58:BD58" si="72">SUM(U49:U55)</f>
        <v>0</v>
      </c>
      <c r="V58" s="61">
        <f t="shared" si="72"/>
        <v>0</v>
      </c>
      <c r="W58" s="61">
        <f t="shared" si="72"/>
        <v>0</v>
      </c>
      <c r="X58" s="61">
        <f t="shared" si="72"/>
        <v>0</v>
      </c>
      <c r="Y58" s="61">
        <f t="shared" si="72"/>
        <v>0</v>
      </c>
      <c r="Z58" s="61">
        <f t="shared" si="72"/>
        <v>0</v>
      </c>
      <c r="AA58" s="61">
        <f t="shared" si="72"/>
        <v>0</v>
      </c>
      <c r="AB58" s="61">
        <f t="shared" si="72"/>
        <v>0</v>
      </c>
      <c r="AC58" s="61">
        <f t="shared" si="72"/>
        <v>0</v>
      </c>
      <c r="AD58" s="61">
        <f t="shared" si="72"/>
        <v>0</v>
      </c>
      <c r="AE58" s="61">
        <f t="shared" si="72"/>
        <v>0</v>
      </c>
      <c r="AF58" s="61">
        <f t="shared" si="72"/>
        <v>0</v>
      </c>
      <c r="AG58" s="61">
        <f t="shared" si="72"/>
        <v>0</v>
      </c>
      <c r="AH58" s="61">
        <f t="shared" si="72"/>
        <v>0</v>
      </c>
      <c r="AI58" s="61">
        <f t="shared" si="72"/>
        <v>0</v>
      </c>
      <c r="AJ58" s="61">
        <f t="shared" si="72"/>
        <v>0</v>
      </c>
      <c r="AK58" s="61">
        <f t="shared" si="72"/>
        <v>0</v>
      </c>
      <c r="AL58" s="61">
        <f t="shared" si="72"/>
        <v>0</v>
      </c>
      <c r="AM58" s="61">
        <f t="shared" si="72"/>
        <v>0</v>
      </c>
      <c r="AN58" s="61">
        <f t="shared" si="72"/>
        <v>0</v>
      </c>
      <c r="AO58" s="61">
        <f t="shared" si="72"/>
        <v>0</v>
      </c>
      <c r="AP58" s="61">
        <f t="shared" si="72"/>
        <v>0</v>
      </c>
      <c r="AQ58" s="61">
        <f t="shared" si="72"/>
        <v>0</v>
      </c>
      <c r="AR58" s="61">
        <f t="shared" si="72"/>
        <v>0</v>
      </c>
      <c r="AS58" s="61">
        <f t="shared" si="72"/>
        <v>0</v>
      </c>
      <c r="AT58" s="61">
        <f t="shared" si="72"/>
        <v>0</v>
      </c>
      <c r="AU58" s="61">
        <f t="shared" si="72"/>
        <v>0</v>
      </c>
      <c r="AV58" s="61">
        <f t="shared" si="72"/>
        <v>0</v>
      </c>
      <c r="AW58" s="61">
        <f t="shared" si="72"/>
        <v>0</v>
      </c>
      <c r="AX58" s="61">
        <f t="shared" si="72"/>
        <v>0</v>
      </c>
      <c r="AY58" s="61">
        <f t="shared" si="72"/>
        <v>0</v>
      </c>
      <c r="AZ58" s="61">
        <f t="shared" si="72"/>
        <v>0</v>
      </c>
      <c r="BA58" s="61">
        <f t="shared" si="72"/>
        <v>0</v>
      </c>
      <c r="BB58" s="61">
        <f t="shared" si="72"/>
        <v>0</v>
      </c>
      <c r="BC58" s="61">
        <f t="shared" si="72"/>
        <v>0</v>
      </c>
      <c r="BD58" s="61">
        <f t="shared" si="72"/>
        <v>0</v>
      </c>
      <c r="BE58" s="4"/>
      <c r="BF58" s="84" t="str">
        <f t="shared" ref="BF58:BQ59" si="73">IFERROR(AS58/AG58,"-")</f>
        <v>-</v>
      </c>
      <c r="BG58" s="84" t="str">
        <f t="shared" si="73"/>
        <v>-</v>
      </c>
      <c r="BH58" s="84" t="str">
        <f t="shared" si="73"/>
        <v>-</v>
      </c>
      <c r="BI58" s="84" t="str">
        <f t="shared" si="73"/>
        <v>-</v>
      </c>
      <c r="BJ58" s="84" t="str">
        <f t="shared" si="73"/>
        <v>-</v>
      </c>
      <c r="BK58" s="84" t="str">
        <f t="shared" si="73"/>
        <v>-</v>
      </c>
      <c r="BL58" s="84" t="str">
        <f t="shared" si="73"/>
        <v>-</v>
      </c>
      <c r="BM58" s="84" t="str">
        <f t="shared" si="73"/>
        <v>-</v>
      </c>
      <c r="BN58" s="84" t="str">
        <f t="shared" si="73"/>
        <v>-</v>
      </c>
      <c r="BO58" s="84" t="str">
        <f t="shared" si="73"/>
        <v>-</v>
      </c>
      <c r="BP58" s="84" t="str">
        <f t="shared" si="73"/>
        <v>-</v>
      </c>
      <c r="BQ58" s="84" t="str">
        <f t="shared" si="73"/>
        <v>-</v>
      </c>
    </row>
    <row r="59" spans="1:70" s="35" customFormat="1" x14ac:dyDescent="0.25">
      <c r="A59" s="16" t="s">
        <v>210</v>
      </c>
      <c r="B59" s="3" t="s">
        <v>61</v>
      </c>
      <c r="C59" s="72">
        <f>SUM(C49:C56)</f>
        <v>0</v>
      </c>
      <c r="D59" s="72">
        <f>SUM(D49:D56)</f>
        <v>0</v>
      </c>
      <c r="E59" s="72">
        <f>SUM(E49:E56)</f>
        <v>0</v>
      </c>
      <c r="F59" s="68" t="str">
        <f>IFERROR(E59/D59,"-")</f>
        <v>-</v>
      </c>
      <c r="G59" s="63"/>
      <c r="H59" s="4">
        <f>SUM(U59:W59)</f>
        <v>0</v>
      </c>
      <c r="I59" s="4">
        <f t="shared" si="59"/>
        <v>0</v>
      </c>
      <c r="J59" s="4">
        <f t="shared" si="60"/>
        <v>0</v>
      </c>
      <c r="K59" s="4">
        <f t="shared" si="61"/>
        <v>0</v>
      </c>
      <c r="L59" s="4">
        <f t="shared" si="62"/>
        <v>0</v>
      </c>
      <c r="M59" s="4">
        <f t="shared" si="63"/>
        <v>0</v>
      </c>
      <c r="N59" s="4">
        <f t="shared" si="64"/>
        <v>0</v>
      </c>
      <c r="O59" s="4">
        <f t="shared" si="65"/>
        <v>0</v>
      </c>
      <c r="P59" s="4">
        <f t="shared" si="66"/>
        <v>0</v>
      </c>
      <c r="Q59" s="4">
        <f t="shared" si="67"/>
        <v>0</v>
      </c>
      <c r="R59" s="4">
        <f t="shared" si="68"/>
        <v>0</v>
      </c>
      <c r="S59" s="4">
        <f t="shared" si="69"/>
        <v>0</v>
      </c>
      <c r="T59" s="18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84" t="str">
        <f t="shared" si="73"/>
        <v>-</v>
      </c>
      <c r="BG59" s="84" t="str">
        <f t="shared" si="73"/>
        <v>-</v>
      </c>
      <c r="BH59" s="84" t="str">
        <f t="shared" si="73"/>
        <v>-</v>
      </c>
      <c r="BI59" s="84" t="str">
        <f t="shared" si="73"/>
        <v>-</v>
      </c>
      <c r="BJ59" s="84" t="str">
        <f t="shared" si="73"/>
        <v>-</v>
      </c>
      <c r="BK59" s="84" t="str">
        <f t="shared" si="73"/>
        <v>-</v>
      </c>
      <c r="BL59" s="84" t="str">
        <f t="shared" si="73"/>
        <v>-</v>
      </c>
      <c r="BM59" s="84" t="str">
        <f t="shared" si="73"/>
        <v>-</v>
      </c>
      <c r="BN59" s="84" t="str">
        <f t="shared" si="73"/>
        <v>-</v>
      </c>
      <c r="BO59" s="84" t="str">
        <f t="shared" si="73"/>
        <v>-</v>
      </c>
      <c r="BP59" s="84" t="str">
        <f t="shared" si="73"/>
        <v>-</v>
      </c>
      <c r="BQ59" s="84" t="str">
        <f t="shared" si="73"/>
        <v>-</v>
      </c>
      <c r="BR59" s="33"/>
    </row>
    <row r="60" spans="1:70" x14ac:dyDescent="0.25">
      <c r="A60" s="16" t="s">
        <v>374</v>
      </c>
      <c r="B60" s="3" t="s">
        <v>375</v>
      </c>
      <c r="C60" s="69"/>
      <c r="D60" s="69"/>
      <c r="E60" s="69"/>
      <c r="F60" s="6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</row>
    <row r="61" spans="1:70" x14ac:dyDescent="0.25">
      <c r="C61" s="69"/>
      <c r="D61" s="69"/>
      <c r="E61" s="69"/>
      <c r="F61" s="6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</row>
    <row r="62" spans="1:70" x14ac:dyDescent="0.25">
      <c r="A62" s="43" t="s">
        <v>60</v>
      </c>
      <c r="B62" s="23" t="s">
        <v>60</v>
      </c>
      <c r="C62" s="21" t="str">
        <f>$C$3</f>
        <v>YTD '15</v>
      </c>
      <c r="D62" s="21" t="str">
        <f>$D$3</f>
        <v>YTD '16</v>
      </c>
      <c r="E62" s="21" t="str">
        <f>$E$3</f>
        <v>YTD '17</v>
      </c>
      <c r="F62" s="21" t="str">
        <f>$F$3</f>
        <v>YoY</v>
      </c>
      <c r="G62" s="2" t="s">
        <v>33</v>
      </c>
      <c r="H62" s="27" t="str">
        <f>$H$3</f>
        <v>Q1 '15</v>
      </c>
      <c r="I62" s="27" t="str">
        <f>$I$3</f>
        <v>Q2 '15</v>
      </c>
      <c r="J62" s="27" t="str">
        <f>$J$3</f>
        <v>Q3 '15</v>
      </c>
      <c r="K62" s="27" t="str">
        <f>$K$3</f>
        <v>Q4 '15</v>
      </c>
      <c r="L62" s="30" t="str">
        <f>$L$3</f>
        <v>Q1 '16</v>
      </c>
      <c r="M62" s="30" t="str">
        <f>$M$3</f>
        <v>Q2 '16</v>
      </c>
      <c r="N62" s="30" t="str">
        <f>$N$3</f>
        <v>Q3 '16</v>
      </c>
      <c r="O62" s="30" t="str">
        <f>$O$3</f>
        <v>Q4 '16</v>
      </c>
      <c r="P62" s="27" t="str">
        <f>$P$3</f>
        <v>Q1 '17</v>
      </c>
      <c r="Q62" s="27" t="str">
        <f>$Q$3</f>
        <v>Q2 '17</v>
      </c>
      <c r="R62" s="27" t="str">
        <f>$R$3</f>
        <v>Q3 '17</v>
      </c>
      <c r="S62" s="27" t="str">
        <f>$S$3</f>
        <v>Q4 '17</v>
      </c>
      <c r="T62" s="17" t="s">
        <v>33</v>
      </c>
      <c r="U62" s="27" t="s">
        <v>1</v>
      </c>
      <c r="V62" s="27" t="s">
        <v>2</v>
      </c>
      <c r="W62" s="27" t="s">
        <v>3</v>
      </c>
      <c r="X62" s="27" t="s">
        <v>4</v>
      </c>
      <c r="Y62" s="27" t="s">
        <v>5</v>
      </c>
      <c r="Z62" s="27" t="s">
        <v>6</v>
      </c>
      <c r="AA62" s="27" t="s">
        <v>7</v>
      </c>
      <c r="AB62" s="27" t="s">
        <v>8</v>
      </c>
      <c r="AC62" s="27" t="s">
        <v>9</v>
      </c>
      <c r="AD62" s="27" t="s">
        <v>10</v>
      </c>
      <c r="AE62" s="27" t="s">
        <v>11</v>
      </c>
      <c r="AF62" s="27" t="s">
        <v>12</v>
      </c>
      <c r="AG62" s="29" t="s">
        <v>13</v>
      </c>
      <c r="AH62" s="29" t="s">
        <v>14</v>
      </c>
      <c r="AI62" s="29" t="s">
        <v>15</v>
      </c>
      <c r="AJ62" s="29" t="s">
        <v>16</v>
      </c>
      <c r="AK62" s="29" t="s">
        <v>17</v>
      </c>
      <c r="AL62" s="29" t="s">
        <v>18</v>
      </c>
      <c r="AM62" s="29" t="s">
        <v>19</v>
      </c>
      <c r="AN62" s="29" t="s">
        <v>20</v>
      </c>
      <c r="AO62" s="29" t="s">
        <v>21</v>
      </c>
      <c r="AP62" s="29" t="s">
        <v>22</v>
      </c>
      <c r="AQ62" s="29" t="s">
        <v>23</v>
      </c>
      <c r="AR62" s="29" t="s">
        <v>24</v>
      </c>
      <c r="AS62" s="25" t="s">
        <v>25</v>
      </c>
      <c r="AT62" s="25" t="s">
        <v>26</v>
      </c>
      <c r="AU62" s="25" t="s">
        <v>27</v>
      </c>
      <c r="AV62" s="25" t="s">
        <v>28</v>
      </c>
      <c r="AW62" s="25" t="s">
        <v>29</v>
      </c>
      <c r="AX62" s="25" t="s">
        <v>30</v>
      </c>
      <c r="AY62" s="31" t="s">
        <v>99</v>
      </c>
      <c r="AZ62" s="31" t="s">
        <v>100</v>
      </c>
      <c r="BA62" s="31" t="s">
        <v>101</v>
      </c>
      <c r="BB62" s="31" t="s">
        <v>102</v>
      </c>
      <c r="BC62" s="31" t="s">
        <v>103</v>
      </c>
      <c r="BD62" s="31" t="s">
        <v>104</v>
      </c>
      <c r="BF62" s="32">
        <v>42736</v>
      </c>
      <c r="BG62" s="32">
        <v>42767</v>
      </c>
      <c r="BH62" s="32">
        <v>42795</v>
      </c>
      <c r="BI62" s="32">
        <v>42826</v>
      </c>
      <c r="BJ62" s="32">
        <v>42856</v>
      </c>
      <c r="BK62" s="32">
        <v>42887</v>
      </c>
      <c r="BL62" s="32">
        <v>42917</v>
      </c>
      <c r="BM62" s="32">
        <v>42948</v>
      </c>
      <c r="BN62" s="32">
        <v>42979</v>
      </c>
      <c r="BO62" s="32">
        <v>43009</v>
      </c>
      <c r="BP62" s="32">
        <v>43040</v>
      </c>
      <c r="BQ62" s="32">
        <v>43070</v>
      </c>
    </row>
    <row r="63" spans="1:70" x14ac:dyDescent="0.25">
      <c r="A63" s="16" t="s">
        <v>202</v>
      </c>
      <c r="B63" s="16" t="s">
        <v>58</v>
      </c>
      <c r="C63" s="65" t="str">
        <f t="shared" ref="C63:E70" si="74">IFERROR(C49/C$59,"")</f>
        <v/>
      </c>
      <c r="D63" s="65" t="str">
        <f t="shared" si="74"/>
        <v/>
      </c>
      <c r="E63" s="65" t="str">
        <f t="shared" si="74"/>
        <v/>
      </c>
      <c r="F63" s="65" t="str">
        <f>IFERROR(E63/D63,"")</f>
        <v/>
      </c>
      <c r="H63" s="2" t="str">
        <f t="shared" ref="H63:S70" si="75">IFERROR(H49/H$59,"")</f>
        <v/>
      </c>
      <c r="I63" s="2" t="str">
        <f t="shared" si="75"/>
        <v/>
      </c>
      <c r="J63" s="2" t="str">
        <f t="shared" si="75"/>
        <v/>
      </c>
      <c r="K63" s="2" t="str">
        <f t="shared" si="75"/>
        <v/>
      </c>
      <c r="L63" s="2" t="str">
        <f t="shared" si="75"/>
        <v/>
      </c>
      <c r="M63" s="2" t="str">
        <f t="shared" si="75"/>
        <v/>
      </c>
      <c r="N63" s="2" t="str">
        <f t="shared" si="75"/>
        <v/>
      </c>
      <c r="O63" s="2" t="str">
        <f t="shared" si="75"/>
        <v/>
      </c>
      <c r="P63" s="2" t="str">
        <f t="shared" si="75"/>
        <v/>
      </c>
      <c r="Q63" s="2" t="str">
        <f t="shared" si="75"/>
        <v/>
      </c>
      <c r="R63" s="75" t="str">
        <f t="shared" si="75"/>
        <v/>
      </c>
      <c r="S63" s="75" t="str">
        <f t="shared" si="75"/>
        <v/>
      </c>
      <c r="T63" s="1"/>
      <c r="U63" s="2" t="str">
        <f t="shared" ref="U63:BD70" si="76">IFERROR(U49/U$59,"")</f>
        <v/>
      </c>
      <c r="V63" s="2" t="str">
        <f t="shared" si="76"/>
        <v/>
      </c>
      <c r="W63" s="2" t="str">
        <f t="shared" si="76"/>
        <v/>
      </c>
      <c r="X63" s="2" t="str">
        <f t="shared" si="76"/>
        <v/>
      </c>
      <c r="Y63" s="2" t="str">
        <f t="shared" si="76"/>
        <v/>
      </c>
      <c r="Z63" s="2" t="str">
        <f t="shared" si="76"/>
        <v/>
      </c>
      <c r="AA63" s="2" t="str">
        <f t="shared" si="76"/>
        <v/>
      </c>
      <c r="AB63" s="2" t="str">
        <f t="shared" si="76"/>
        <v/>
      </c>
      <c r="AC63" s="2" t="str">
        <f t="shared" si="76"/>
        <v/>
      </c>
      <c r="AD63" s="2" t="str">
        <f t="shared" si="76"/>
        <v/>
      </c>
      <c r="AE63" s="2" t="str">
        <f t="shared" si="76"/>
        <v/>
      </c>
      <c r="AF63" s="2" t="str">
        <f t="shared" si="76"/>
        <v/>
      </c>
      <c r="AG63" s="2" t="str">
        <f t="shared" si="76"/>
        <v/>
      </c>
      <c r="AH63" s="2" t="str">
        <f t="shared" si="76"/>
        <v/>
      </c>
      <c r="AI63" s="2" t="str">
        <f t="shared" si="76"/>
        <v/>
      </c>
      <c r="AJ63" s="2" t="str">
        <f t="shared" si="76"/>
        <v/>
      </c>
      <c r="AK63" s="2" t="str">
        <f t="shared" si="76"/>
        <v/>
      </c>
      <c r="AL63" s="2" t="str">
        <f t="shared" si="76"/>
        <v/>
      </c>
      <c r="AM63" s="2" t="str">
        <f t="shared" si="76"/>
        <v/>
      </c>
      <c r="AN63" s="2" t="str">
        <f t="shared" si="76"/>
        <v/>
      </c>
      <c r="AO63" s="2" t="str">
        <f t="shared" si="76"/>
        <v/>
      </c>
      <c r="AP63" s="2" t="str">
        <f t="shared" si="76"/>
        <v/>
      </c>
      <c r="AQ63" s="2" t="str">
        <f t="shared" si="76"/>
        <v/>
      </c>
      <c r="AR63" s="2" t="str">
        <f t="shared" si="76"/>
        <v/>
      </c>
      <c r="AS63" s="2" t="str">
        <f t="shared" si="76"/>
        <v/>
      </c>
      <c r="AT63" s="2" t="str">
        <f t="shared" si="76"/>
        <v/>
      </c>
      <c r="AU63" s="2" t="str">
        <f t="shared" si="76"/>
        <v/>
      </c>
      <c r="AV63" s="2" t="str">
        <f t="shared" si="76"/>
        <v/>
      </c>
      <c r="AW63" s="2" t="str">
        <f t="shared" si="76"/>
        <v/>
      </c>
      <c r="AX63" s="2" t="str">
        <f t="shared" si="76"/>
        <v/>
      </c>
      <c r="AY63" s="2" t="str">
        <f t="shared" si="76"/>
        <v/>
      </c>
      <c r="AZ63" s="2" t="str">
        <f t="shared" si="76"/>
        <v/>
      </c>
      <c r="BA63" s="2" t="str">
        <f t="shared" si="76"/>
        <v/>
      </c>
      <c r="BB63" s="2" t="str">
        <f t="shared" si="76"/>
        <v/>
      </c>
      <c r="BC63" s="2" t="str">
        <f t="shared" si="76"/>
        <v/>
      </c>
      <c r="BD63" s="2" t="str">
        <f t="shared" si="76"/>
        <v/>
      </c>
      <c r="BF63" s="84" t="str">
        <f t="shared" ref="BF63:BQ72" si="77">IFERROR(AS63/AG63,"-")</f>
        <v>-</v>
      </c>
      <c r="BG63" s="84" t="str">
        <f t="shared" si="77"/>
        <v>-</v>
      </c>
      <c r="BH63" s="84" t="str">
        <f t="shared" si="77"/>
        <v>-</v>
      </c>
      <c r="BI63" s="84" t="str">
        <f t="shared" si="77"/>
        <v>-</v>
      </c>
      <c r="BJ63" s="84" t="str">
        <f t="shared" si="77"/>
        <v>-</v>
      </c>
      <c r="BK63" s="84" t="str">
        <f t="shared" si="77"/>
        <v>-</v>
      </c>
      <c r="BL63" s="84" t="str">
        <f t="shared" si="77"/>
        <v>-</v>
      </c>
      <c r="BM63" s="84" t="str">
        <f t="shared" si="77"/>
        <v>-</v>
      </c>
      <c r="BN63" s="84" t="str">
        <f t="shared" si="77"/>
        <v>-</v>
      </c>
      <c r="BO63" s="84" t="str">
        <f t="shared" si="77"/>
        <v>-</v>
      </c>
      <c r="BP63" s="84" t="str">
        <f t="shared" si="77"/>
        <v>-</v>
      </c>
      <c r="BQ63" s="84" t="str">
        <f t="shared" si="77"/>
        <v>-</v>
      </c>
    </row>
    <row r="64" spans="1:70" x14ac:dyDescent="0.25">
      <c r="A64" s="16" t="s">
        <v>194</v>
      </c>
      <c r="B64" s="16" t="s">
        <v>44</v>
      </c>
      <c r="C64" s="65" t="str">
        <f t="shared" si="74"/>
        <v/>
      </c>
      <c r="D64" s="65" t="str">
        <f t="shared" si="74"/>
        <v/>
      </c>
      <c r="E64" s="65" t="str">
        <f t="shared" si="74"/>
        <v/>
      </c>
      <c r="F64" s="65" t="str">
        <f t="shared" ref="F64:F72" si="78">IFERROR(E64/D64,"")</f>
        <v/>
      </c>
      <c r="H64" s="2" t="str">
        <f t="shared" si="75"/>
        <v/>
      </c>
      <c r="I64" s="2" t="str">
        <f t="shared" si="75"/>
        <v/>
      </c>
      <c r="J64" s="2" t="str">
        <f t="shared" si="75"/>
        <v/>
      </c>
      <c r="K64" s="2" t="str">
        <f t="shared" si="75"/>
        <v/>
      </c>
      <c r="L64" s="2" t="str">
        <f t="shared" si="75"/>
        <v/>
      </c>
      <c r="M64" s="2" t="str">
        <f t="shared" si="75"/>
        <v/>
      </c>
      <c r="N64" s="2" t="str">
        <f t="shared" si="75"/>
        <v/>
      </c>
      <c r="O64" s="2" t="str">
        <f t="shared" si="75"/>
        <v/>
      </c>
      <c r="P64" s="2" t="str">
        <f t="shared" si="75"/>
        <v/>
      </c>
      <c r="Q64" s="2" t="str">
        <f t="shared" si="75"/>
        <v/>
      </c>
      <c r="R64" s="75" t="str">
        <f t="shared" si="75"/>
        <v/>
      </c>
      <c r="S64" s="75" t="str">
        <f t="shared" si="75"/>
        <v/>
      </c>
      <c r="T64" s="1"/>
      <c r="U64" s="2" t="str">
        <f t="shared" si="76"/>
        <v/>
      </c>
      <c r="V64" s="2" t="str">
        <f t="shared" si="76"/>
        <v/>
      </c>
      <c r="W64" s="2" t="str">
        <f t="shared" si="76"/>
        <v/>
      </c>
      <c r="X64" s="2" t="str">
        <f t="shared" si="76"/>
        <v/>
      </c>
      <c r="Y64" s="2" t="str">
        <f t="shared" si="76"/>
        <v/>
      </c>
      <c r="Z64" s="2" t="str">
        <f t="shared" si="76"/>
        <v/>
      </c>
      <c r="AA64" s="2" t="str">
        <f t="shared" si="76"/>
        <v/>
      </c>
      <c r="AB64" s="2" t="str">
        <f t="shared" si="76"/>
        <v/>
      </c>
      <c r="AC64" s="2" t="str">
        <f t="shared" si="76"/>
        <v/>
      </c>
      <c r="AD64" s="2" t="str">
        <f t="shared" si="76"/>
        <v/>
      </c>
      <c r="AE64" s="2" t="str">
        <f t="shared" si="76"/>
        <v/>
      </c>
      <c r="AF64" s="2" t="str">
        <f t="shared" si="76"/>
        <v/>
      </c>
      <c r="AG64" s="2" t="str">
        <f t="shared" si="76"/>
        <v/>
      </c>
      <c r="AH64" s="2" t="str">
        <f t="shared" si="76"/>
        <v/>
      </c>
      <c r="AI64" s="2" t="str">
        <f t="shared" si="76"/>
        <v/>
      </c>
      <c r="AJ64" s="2" t="str">
        <f t="shared" si="76"/>
        <v/>
      </c>
      <c r="AK64" s="2" t="str">
        <f t="shared" si="76"/>
        <v/>
      </c>
      <c r="AL64" s="2" t="str">
        <f t="shared" si="76"/>
        <v/>
      </c>
      <c r="AM64" s="2" t="str">
        <f t="shared" si="76"/>
        <v/>
      </c>
      <c r="AN64" s="2" t="str">
        <f t="shared" si="76"/>
        <v/>
      </c>
      <c r="AO64" s="2" t="str">
        <f t="shared" si="76"/>
        <v/>
      </c>
      <c r="AP64" s="2" t="str">
        <f t="shared" si="76"/>
        <v/>
      </c>
      <c r="AQ64" s="2" t="str">
        <f t="shared" si="76"/>
        <v/>
      </c>
      <c r="AR64" s="2" t="str">
        <f t="shared" si="76"/>
        <v/>
      </c>
      <c r="AS64" s="2" t="str">
        <f t="shared" si="76"/>
        <v/>
      </c>
      <c r="AT64" s="2" t="str">
        <f t="shared" si="76"/>
        <v/>
      </c>
      <c r="AU64" s="2" t="str">
        <f t="shared" si="76"/>
        <v/>
      </c>
      <c r="AV64" s="2" t="str">
        <f t="shared" si="76"/>
        <v/>
      </c>
      <c r="AW64" s="2" t="str">
        <f t="shared" si="76"/>
        <v/>
      </c>
      <c r="AX64" s="2" t="str">
        <f t="shared" si="76"/>
        <v/>
      </c>
      <c r="AY64" s="2" t="str">
        <f t="shared" si="76"/>
        <v/>
      </c>
      <c r="AZ64" s="2" t="str">
        <f t="shared" si="76"/>
        <v/>
      </c>
      <c r="BA64" s="2" t="str">
        <f t="shared" si="76"/>
        <v/>
      </c>
      <c r="BB64" s="2" t="str">
        <f t="shared" si="76"/>
        <v/>
      </c>
      <c r="BC64" s="2" t="str">
        <f t="shared" si="76"/>
        <v/>
      </c>
      <c r="BD64" s="2" t="str">
        <f t="shared" si="76"/>
        <v/>
      </c>
      <c r="BF64" s="84" t="str">
        <f t="shared" si="77"/>
        <v>-</v>
      </c>
      <c r="BG64" s="84" t="str">
        <f t="shared" si="77"/>
        <v>-</v>
      </c>
      <c r="BH64" s="84" t="str">
        <f t="shared" si="77"/>
        <v>-</v>
      </c>
      <c r="BI64" s="84" t="str">
        <f t="shared" si="77"/>
        <v>-</v>
      </c>
      <c r="BJ64" s="84" t="str">
        <f t="shared" si="77"/>
        <v>-</v>
      </c>
      <c r="BK64" s="84" t="str">
        <f t="shared" si="77"/>
        <v>-</v>
      </c>
      <c r="BL64" s="84" t="str">
        <f t="shared" si="77"/>
        <v>-</v>
      </c>
      <c r="BM64" s="84" t="str">
        <f t="shared" si="77"/>
        <v>-</v>
      </c>
      <c r="BN64" s="84" t="str">
        <f t="shared" si="77"/>
        <v>-</v>
      </c>
      <c r="BO64" s="84" t="str">
        <f t="shared" si="77"/>
        <v>-</v>
      </c>
      <c r="BP64" s="84" t="str">
        <f t="shared" si="77"/>
        <v>-</v>
      </c>
      <c r="BQ64" s="84" t="str">
        <f t="shared" si="77"/>
        <v>-</v>
      </c>
    </row>
    <row r="65" spans="1:69" x14ac:dyDescent="0.25">
      <c r="A65" s="16" t="s">
        <v>195</v>
      </c>
      <c r="B65" s="16" t="s">
        <v>45</v>
      </c>
      <c r="C65" s="65" t="str">
        <f t="shared" si="74"/>
        <v/>
      </c>
      <c r="D65" s="65" t="str">
        <f t="shared" si="74"/>
        <v/>
      </c>
      <c r="E65" s="65" t="str">
        <f t="shared" si="74"/>
        <v/>
      </c>
      <c r="F65" s="65" t="str">
        <f t="shared" si="78"/>
        <v/>
      </c>
      <c r="H65" s="2" t="str">
        <f t="shared" si="75"/>
        <v/>
      </c>
      <c r="I65" s="2" t="str">
        <f t="shared" si="75"/>
        <v/>
      </c>
      <c r="J65" s="2" t="str">
        <f t="shared" si="75"/>
        <v/>
      </c>
      <c r="K65" s="2" t="str">
        <f t="shared" si="75"/>
        <v/>
      </c>
      <c r="L65" s="2" t="str">
        <f t="shared" si="75"/>
        <v/>
      </c>
      <c r="M65" s="2" t="str">
        <f t="shared" si="75"/>
        <v/>
      </c>
      <c r="N65" s="2" t="str">
        <f t="shared" si="75"/>
        <v/>
      </c>
      <c r="O65" s="2" t="str">
        <f t="shared" si="75"/>
        <v/>
      </c>
      <c r="P65" s="2" t="str">
        <f t="shared" si="75"/>
        <v/>
      </c>
      <c r="Q65" s="2" t="str">
        <f t="shared" si="75"/>
        <v/>
      </c>
      <c r="R65" s="75" t="str">
        <f t="shared" si="75"/>
        <v/>
      </c>
      <c r="S65" s="75" t="str">
        <f t="shared" si="75"/>
        <v/>
      </c>
      <c r="T65" s="1"/>
      <c r="U65" s="2" t="str">
        <f t="shared" si="76"/>
        <v/>
      </c>
      <c r="V65" s="2" t="str">
        <f t="shared" si="76"/>
        <v/>
      </c>
      <c r="W65" s="2" t="str">
        <f t="shared" si="76"/>
        <v/>
      </c>
      <c r="X65" s="2" t="str">
        <f t="shared" si="76"/>
        <v/>
      </c>
      <c r="Y65" s="2" t="str">
        <f t="shared" si="76"/>
        <v/>
      </c>
      <c r="Z65" s="2" t="str">
        <f t="shared" si="76"/>
        <v/>
      </c>
      <c r="AA65" s="2" t="str">
        <f t="shared" si="76"/>
        <v/>
      </c>
      <c r="AB65" s="2" t="str">
        <f t="shared" si="76"/>
        <v/>
      </c>
      <c r="AC65" s="2" t="str">
        <f t="shared" si="76"/>
        <v/>
      </c>
      <c r="AD65" s="2" t="str">
        <f t="shared" si="76"/>
        <v/>
      </c>
      <c r="AE65" s="2" t="str">
        <f t="shared" si="76"/>
        <v/>
      </c>
      <c r="AF65" s="2" t="str">
        <f t="shared" si="76"/>
        <v/>
      </c>
      <c r="AG65" s="2" t="str">
        <f t="shared" si="76"/>
        <v/>
      </c>
      <c r="AH65" s="2" t="str">
        <f t="shared" si="76"/>
        <v/>
      </c>
      <c r="AI65" s="2" t="str">
        <f t="shared" si="76"/>
        <v/>
      </c>
      <c r="AJ65" s="2" t="str">
        <f t="shared" si="76"/>
        <v/>
      </c>
      <c r="AK65" s="2" t="str">
        <f t="shared" si="76"/>
        <v/>
      </c>
      <c r="AL65" s="2" t="str">
        <f t="shared" si="76"/>
        <v/>
      </c>
      <c r="AM65" s="2" t="str">
        <f t="shared" si="76"/>
        <v/>
      </c>
      <c r="AN65" s="2" t="str">
        <f t="shared" si="76"/>
        <v/>
      </c>
      <c r="AO65" s="2" t="str">
        <f t="shared" si="76"/>
        <v/>
      </c>
      <c r="AP65" s="2" t="str">
        <f t="shared" si="76"/>
        <v/>
      </c>
      <c r="AQ65" s="2" t="str">
        <f t="shared" si="76"/>
        <v/>
      </c>
      <c r="AR65" s="2" t="str">
        <f t="shared" si="76"/>
        <v/>
      </c>
      <c r="AS65" s="2" t="str">
        <f t="shared" si="76"/>
        <v/>
      </c>
      <c r="AT65" s="2" t="str">
        <f t="shared" si="76"/>
        <v/>
      </c>
      <c r="AU65" s="2" t="str">
        <f t="shared" si="76"/>
        <v/>
      </c>
      <c r="AV65" s="2" t="str">
        <f t="shared" si="76"/>
        <v/>
      </c>
      <c r="AW65" s="2" t="str">
        <f t="shared" si="76"/>
        <v/>
      </c>
      <c r="AX65" s="2" t="str">
        <f t="shared" si="76"/>
        <v/>
      </c>
      <c r="AY65" s="2" t="str">
        <f t="shared" si="76"/>
        <v/>
      </c>
      <c r="AZ65" s="2" t="str">
        <f t="shared" si="76"/>
        <v/>
      </c>
      <c r="BA65" s="2" t="str">
        <f t="shared" si="76"/>
        <v/>
      </c>
      <c r="BB65" s="2" t="str">
        <f t="shared" si="76"/>
        <v/>
      </c>
      <c r="BC65" s="2" t="str">
        <f t="shared" si="76"/>
        <v/>
      </c>
      <c r="BD65" s="2" t="str">
        <f t="shared" si="76"/>
        <v/>
      </c>
      <c r="BF65" s="84" t="str">
        <f t="shared" si="77"/>
        <v>-</v>
      </c>
      <c r="BG65" s="84" t="str">
        <f t="shared" si="77"/>
        <v>-</v>
      </c>
      <c r="BH65" s="84" t="str">
        <f t="shared" si="77"/>
        <v>-</v>
      </c>
      <c r="BI65" s="84" t="str">
        <f t="shared" si="77"/>
        <v>-</v>
      </c>
      <c r="BJ65" s="84" t="str">
        <f t="shared" si="77"/>
        <v>-</v>
      </c>
      <c r="BK65" s="84" t="str">
        <f t="shared" si="77"/>
        <v>-</v>
      </c>
      <c r="BL65" s="84" t="str">
        <f t="shared" si="77"/>
        <v>-</v>
      </c>
      <c r="BM65" s="84" t="str">
        <f t="shared" si="77"/>
        <v>-</v>
      </c>
      <c r="BN65" s="84" t="str">
        <f t="shared" si="77"/>
        <v>-</v>
      </c>
      <c r="BO65" s="84" t="str">
        <f t="shared" si="77"/>
        <v>-</v>
      </c>
      <c r="BP65" s="84" t="str">
        <f t="shared" si="77"/>
        <v>-</v>
      </c>
      <c r="BQ65" s="84" t="str">
        <f t="shared" si="77"/>
        <v>-</v>
      </c>
    </row>
    <row r="66" spans="1:69" x14ac:dyDescent="0.25">
      <c r="A66" s="16" t="s">
        <v>196</v>
      </c>
      <c r="B66" s="16" t="s">
        <v>46</v>
      </c>
      <c r="C66" s="65" t="str">
        <f t="shared" si="74"/>
        <v/>
      </c>
      <c r="D66" s="65" t="str">
        <f t="shared" si="74"/>
        <v/>
      </c>
      <c r="E66" s="65" t="str">
        <f t="shared" si="74"/>
        <v/>
      </c>
      <c r="F66" s="65" t="str">
        <f t="shared" si="78"/>
        <v/>
      </c>
      <c r="H66" s="2" t="str">
        <f t="shared" si="75"/>
        <v/>
      </c>
      <c r="I66" s="2" t="str">
        <f t="shared" si="75"/>
        <v/>
      </c>
      <c r="J66" s="2" t="str">
        <f t="shared" si="75"/>
        <v/>
      </c>
      <c r="K66" s="2" t="str">
        <f t="shared" si="75"/>
        <v/>
      </c>
      <c r="L66" s="2" t="str">
        <f t="shared" si="75"/>
        <v/>
      </c>
      <c r="M66" s="2" t="str">
        <f t="shared" si="75"/>
        <v/>
      </c>
      <c r="N66" s="2" t="str">
        <f t="shared" si="75"/>
        <v/>
      </c>
      <c r="O66" s="2" t="str">
        <f t="shared" si="75"/>
        <v/>
      </c>
      <c r="P66" s="2" t="str">
        <f t="shared" si="75"/>
        <v/>
      </c>
      <c r="Q66" s="2" t="str">
        <f t="shared" si="75"/>
        <v/>
      </c>
      <c r="R66" s="75" t="str">
        <f t="shared" si="75"/>
        <v/>
      </c>
      <c r="S66" s="75" t="str">
        <f t="shared" si="75"/>
        <v/>
      </c>
      <c r="T66" s="1"/>
      <c r="U66" s="2" t="str">
        <f t="shared" si="76"/>
        <v/>
      </c>
      <c r="V66" s="2" t="str">
        <f t="shared" si="76"/>
        <v/>
      </c>
      <c r="W66" s="2" t="str">
        <f t="shared" si="76"/>
        <v/>
      </c>
      <c r="X66" s="2" t="str">
        <f t="shared" si="76"/>
        <v/>
      </c>
      <c r="Y66" s="2" t="str">
        <f t="shared" si="76"/>
        <v/>
      </c>
      <c r="Z66" s="2" t="str">
        <f t="shared" si="76"/>
        <v/>
      </c>
      <c r="AA66" s="2" t="str">
        <f t="shared" si="76"/>
        <v/>
      </c>
      <c r="AB66" s="2" t="str">
        <f t="shared" si="76"/>
        <v/>
      </c>
      <c r="AC66" s="2" t="str">
        <f t="shared" si="76"/>
        <v/>
      </c>
      <c r="AD66" s="2" t="str">
        <f t="shared" si="76"/>
        <v/>
      </c>
      <c r="AE66" s="2" t="str">
        <f t="shared" si="76"/>
        <v/>
      </c>
      <c r="AF66" s="2" t="str">
        <f t="shared" si="76"/>
        <v/>
      </c>
      <c r="AG66" s="2" t="str">
        <f t="shared" si="76"/>
        <v/>
      </c>
      <c r="AH66" s="2" t="str">
        <f t="shared" si="76"/>
        <v/>
      </c>
      <c r="AI66" s="2" t="str">
        <f t="shared" si="76"/>
        <v/>
      </c>
      <c r="AJ66" s="2" t="str">
        <f t="shared" si="76"/>
        <v/>
      </c>
      <c r="AK66" s="2" t="str">
        <f t="shared" si="76"/>
        <v/>
      </c>
      <c r="AL66" s="2" t="str">
        <f t="shared" si="76"/>
        <v/>
      </c>
      <c r="AM66" s="2" t="str">
        <f t="shared" si="76"/>
        <v/>
      </c>
      <c r="AN66" s="2" t="str">
        <f t="shared" si="76"/>
        <v/>
      </c>
      <c r="AO66" s="2" t="str">
        <f t="shared" si="76"/>
        <v/>
      </c>
      <c r="AP66" s="2" t="str">
        <f t="shared" si="76"/>
        <v/>
      </c>
      <c r="AQ66" s="2" t="str">
        <f t="shared" si="76"/>
        <v/>
      </c>
      <c r="AR66" s="2" t="str">
        <f t="shared" si="76"/>
        <v/>
      </c>
      <c r="AS66" s="2" t="str">
        <f t="shared" si="76"/>
        <v/>
      </c>
      <c r="AT66" s="2" t="str">
        <f t="shared" si="76"/>
        <v/>
      </c>
      <c r="AU66" s="2" t="str">
        <f t="shared" si="76"/>
        <v/>
      </c>
      <c r="AV66" s="2" t="str">
        <f t="shared" si="76"/>
        <v/>
      </c>
      <c r="AW66" s="2" t="str">
        <f t="shared" si="76"/>
        <v/>
      </c>
      <c r="AX66" s="2" t="str">
        <f t="shared" si="76"/>
        <v/>
      </c>
      <c r="AY66" s="2" t="str">
        <f t="shared" si="76"/>
        <v/>
      </c>
      <c r="AZ66" s="2" t="str">
        <f t="shared" si="76"/>
        <v/>
      </c>
      <c r="BA66" s="2" t="str">
        <f t="shared" si="76"/>
        <v/>
      </c>
      <c r="BB66" s="2" t="str">
        <f t="shared" si="76"/>
        <v/>
      </c>
      <c r="BC66" s="2" t="str">
        <f t="shared" si="76"/>
        <v/>
      </c>
      <c r="BD66" s="2" t="str">
        <f t="shared" si="76"/>
        <v/>
      </c>
      <c r="BF66" s="84" t="str">
        <f t="shared" si="77"/>
        <v>-</v>
      </c>
      <c r="BG66" s="84" t="str">
        <f t="shared" si="77"/>
        <v>-</v>
      </c>
      <c r="BH66" s="84" t="str">
        <f t="shared" si="77"/>
        <v>-</v>
      </c>
      <c r="BI66" s="84" t="str">
        <f t="shared" si="77"/>
        <v>-</v>
      </c>
      <c r="BJ66" s="84" t="str">
        <f t="shared" si="77"/>
        <v>-</v>
      </c>
      <c r="BK66" s="84" t="str">
        <f t="shared" si="77"/>
        <v>-</v>
      </c>
      <c r="BL66" s="84" t="str">
        <f t="shared" si="77"/>
        <v>-</v>
      </c>
      <c r="BM66" s="84" t="str">
        <f t="shared" si="77"/>
        <v>-</v>
      </c>
      <c r="BN66" s="84" t="str">
        <f t="shared" si="77"/>
        <v>-</v>
      </c>
      <c r="BO66" s="84" t="str">
        <f t="shared" si="77"/>
        <v>-</v>
      </c>
      <c r="BP66" s="84" t="str">
        <f t="shared" si="77"/>
        <v>-</v>
      </c>
      <c r="BQ66" s="84" t="str">
        <f t="shared" si="77"/>
        <v>-</v>
      </c>
    </row>
    <row r="67" spans="1:69" x14ac:dyDescent="0.25">
      <c r="A67" s="16" t="s">
        <v>197</v>
      </c>
      <c r="B67" s="16" t="s">
        <v>47</v>
      </c>
      <c r="C67" s="65" t="str">
        <f t="shared" si="74"/>
        <v/>
      </c>
      <c r="D67" s="65" t="str">
        <f t="shared" si="74"/>
        <v/>
      </c>
      <c r="E67" s="65" t="str">
        <f t="shared" si="74"/>
        <v/>
      </c>
      <c r="F67" s="65" t="str">
        <f t="shared" si="78"/>
        <v/>
      </c>
      <c r="H67" s="2" t="str">
        <f t="shared" si="75"/>
        <v/>
      </c>
      <c r="I67" s="2" t="str">
        <f t="shared" si="75"/>
        <v/>
      </c>
      <c r="J67" s="2" t="str">
        <f t="shared" si="75"/>
        <v/>
      </c>
      <c r="K67" s="2" t="str">
        <f t="shared" si="75"/>
        <v/>
      </c>
      <c r="L67" s="2" t="str">
        <f t="shared" si="75"/>
        <v/>
      </c>
      <c r="M67" s="2" t="str">
        <f t="shared" si="75"/>
        <v/>
      </c>
      <c r="N67" s="2" t="str">
        <f t="shared" si="75"/>
        <v/>
      </c>
      <c r="O67" s="2" t="str">
        <f t="shared" si="75"/>
        <v/>
      </c>
      <c r="P67" s="2" t="str">
        <f t="shared" si="75"/>
        <v/>
      </c>
      <c r="Q67" s="2" t="str">
        <f t="shared" si="75"/>
        <v/>
      </c>
      <c r="R67" s="75" t="str">
        <f t="shared" si="75"/>
        <v/>
      </c>
      <c r="S67" s="75" t="str">
        <f t="shared" si="75"/>
        <v/>
      </c>
      <c r="T67" s="1"/>
      <c r="U67" s="2" t="str">
        <f t="shared" si="76"/>
        <v/>
      </c>
      <c r="V67" s="2" t="str">
        <f t="shared" si="76"/>
        <v/>
      </c>
      <c r="W67" s="2" t="str">
        <f t="shared" si="76"/>
        <v/>
      </c>
      <c r="X67" s="2" t="str">
        <f t="shared" si="76"/>
        <v/>
      </c>
      <c r="Y67" s="2" t="str">
        <f t="shared" si="76"/>
        <v/>
      </c>
      <c r="Z67" s="2" t="str">
        <f t="shared" si="76"/>
        <v/>
      </c>
      <c r="AA67" s="2" t="str">
        <f t="shared" si="76"/>
        <v/>
      </c>
      <c r="AB67" s="2" t="str">
        <f t="shared" si="76"/>
        <v/>
      </c>
      <c r="AC67" s="2" t="str">
        <f t="shared" si="76"/>
        <v/>
      </c>
      <c r="AD67" s="2" t="str">
        <f t="shared" si="76"/>
        <v/>
      </c>
      <c r="AE67" s="2" t="str">
        <f t="shared" si="76"/>
        <v/>
      </c>
      <c r="AF67" s="2" t="str">
        <f t="shared" si="76"/>
        <v/>
      </c>
      <c r="AG67" s="2" t="str">
        <f t="shared" si="76"/>
        <v/>
      </c>
      <c r="AH67" s="2" t="str">
        <f t="shared" si="76"/>
        <v/>
      </c>
      <c r="AI67" s="2" t="str">
        <f t="shared" si="76"/>
        <v/>
      </c>
      <c r="AJ67" s="2" t="str">
        <f t="shared" si="76"/>
        <v/>
      </c>
      <c r="AK67" s="2" t="str">
        <f t="shared" si="76"/>
        <v/>
      </c>
      <c r="AL67" s="2" t="str">
        <f t="shared" si="76"/>
        <v/>
      </c>
      <c r="AM67" s="2" t="str">
        <f t="shared" si="76"/>
        <v/>
      </c>
      <c r="AN67" s="2" t="str">
        <f t="shared" si="76"/>
        <v/>
      </c>
      <c r="AO67" s="2" t="str">
        <f t="shared" si="76"/>
        <v/>
      </c>
      <c r="AP67" s="2" t="str">
        <f t="shared" si="76"/>
        <v/>
      </c>
      <c r="AQ67" s="2" t="str">
        <f t="shared" si="76"/>
        <v/>
      </c>
      <c r="AR67" s="2" t="str">
        <f t="shared" si="76"/>
        <v/>
      </c>
      <c r="AS67" s="2" t="str">
        <f t="shared" si="76"/>
        <v/>
      </c>
      <c r="AT67" s="2" t="str">
        <f t="shared" si="76"/>
        <v/>
      </c>
      <c r="AU67" s="2" t="str">
        <f t="shared" si="76"/>
        <v/>
      </c>
      <c r="AV67" s="2" t="str">
        <f t="shared" si="76"/>
        <v/>
      </c>
      <c r="AW67" s="2" t="str">
        <f t="shared" si="76"/>
        <v/>
      </c>
      <c r="AX67" s="2" t="str">
        <f t="shared" si="76"/>
        <v/>
      </c>
      <c r="AY67" s="2" t="str">
        <f t="shared" si="76"/>
        <v/>
      </c>
      <c r="AZ67" s="2" t="str">
        <f t="shared" si="76"/>
        <v/>
      </c>
      <c r="BA67" s="2" t="str">
        <f t="shared" si="76"/>
        <v/>
      </c>
      <c r="BB67" s="2" t="str">
        <f t="shared" si="76"/>
        <v/>
      </c>
      <c r="BC67" s="2" t="str">
        <f t="shared" si="76"/>
        <v/>
      </c>
      <c r="BD67" s="2" t="str">
        <f t="shared" si="76"/>
        <v/>
      </c>
      <c r="BF67" s="84" t="str">
        <f t="shared" si="77"/>
        <v>-</v>
      </c>
      <c r="BG67" s="84" t="str">
        <f t="shared" si="77"/>
        <v>-</v>
      </c>
      <c r="BH67" s="84" t="str">
        <f t="shared" si="77"/>
        <v>-</v>
      </c>
      <c r="BI67" s="84" t="str">
        <f t="shared" si="77"/>
        <v>-</v>
      </c>
      <c r="BJ67" s="84" t="str">
        <f t="shared" si="77"/>
        <v>-</v>
      </c>
      <c r="BK67" s="84" t="str">
        <f t="shared" si="77"/>
        <v>-</v>
      </c>
      <c r="BL67" s="84" t="str">
        <f t="shared" si="77"/>
        <v>-</v>
      </c>
      <c r="BM67" s="84" t="str">
        <f t="shared" si="77"/>
        <v>-</v>
      </c>
      <c r="BN67" s="84" t="str">
        <f t="shared" si="77"/>
        <v>-</v>
      </c>
      <c r="BO67" s="84" t="str">
        <f t="shared" si="77"/>
        <v>-</v>
      </c>
      <c r="BP67" s="84" t="str">
        <f t="shared" si="77"/>
        <v>-</v>
      </c>
      <c r="BQ67" s="84" t="str">
        <f t="shared" si="77"/>
        <v>-</v>
      </c>
    </row>
    <row r="68" spans="1:69" x14ac:dyDescent="0.25">
      <c r="A68" s="16" t="s">
        <v>198</v>
      </c>
      <c r="B68" s="16" t="s">
        <v>48</v>
      </c>
      <c r="C68" s="65" t="str">
        <f t="shared" si="74"/>
        <v/>
      </c>
      <c r="D68" s="65" t="str">
        <f t="shared" si="74"/>
        <v/>
      </c>
      <c r="E68" s="65" t="str">
        <f t="shared" si="74"/>
        <v/>
      </c>
      <c r="F68" s="65" t="str">
        <f t="shared" si="78"/>
        <v/>
      </c>
      <c r="H68" s="2" t="str">
        <f t="shared" si="75"/>
        <v/>
      </c>
      <c r="I68" s="2" t="str">
        <f t="shared" si="75"/>
        <v/>
      </c>
      <c r="J68" s="2" t="str">
        <f t="shared" si="75"/>
        <v/>
      </c>
      <c r="K68" s="2" t="str">
        <f t="shared" si="75"/>
        <v/>
      </c>
      <c r="L68" s="2" t="str">
        <f t="shared" si="75"/>
        <v/>
      </c>
      <c r="M68" s="2" t="str">
        <f t="shared" si="75"/>
        <v/>
      </c>
      <c r="N68" s="2" t="str">
        <f t="shared" si="75"/>
        <v/>
      </c>
      <c r="O68" s="2" t="str">
        <f t="shared" si="75"/>
        <v/>
      </c>
      <c r="P68" s="2" t="str">
        <f t="shared" si="75"/>
        <v/>
      </c>
      <c r="Q68" s="2" t="str">
        <f t="shared" si="75"/>
        <v/>
      </c>
      <c r="R68" s="75" t="str">
        <f t="shared" si="75"/>
        <v/>
      </c>
      <c r="S68" s="75" t="str">
        <f t="shared" si="75"/>
        <v/>
      </c>
      <c r="T68" s="1"/>
      <c r="U68" s="2" t="str">
        <f t="shared" si="76"/>
        <v/>
      </c>
      <c r="V68" s="2" t="str">
        <f t="shared" si="76"/>
        <v/>
      </c>
      <c r="W68" s="2" t="str">
        <f t="shared" si="76"/>
        <v/>
      </c>
      <c r="X68" s="2" t="str">
        <f t="shared" si="76"/>
        <v/>
      </c>
      <c r="Y68" s="2" t="str">
        <f t="shared" si="76"/>
        <v/>
      </c>
      <c r="Z68" s="2" t="str">
        <f t="shared" si="76"/>
        <v/>
      </c>
      <c r="AA68" s="2" t="str">
        <f t="shared" si="76"/>
        <v/>
      </c>
      <c r="AB68" s="2" t="str">
        <f t="shared" si="76"/>
        <v/>
      </c>
      <c r="AC68" s="2" t="str">
        <f t="shared" si="76"/>
        <v/>
      </c>
      <c r="AD68" s="2" t="str">
        <f t="shared" si="76"/>
        <v/>
      </c>
      <c r="AE68" s="2" t="str">
        <f t="shared" si="76"/>
        <v/>
      </c>
      <c r="AF68" s="2" t="str">
        <f t="shared" si="76"/>
        <v/>
      </c>
      <c r="AG68" s="2" t="str">
        <f t="shared" si="76"/>
        <v/>
      </c>
      <c r="AH68" s="2" t="str">
        <f t="shared" si="76"/>
        <v/>
      </c>
      <c r="AI68" s="2" t="str">
        <f t="shared" si="76"/>
        <v/>
      </c>
      <c r="AJ68" s="2" t="str">
        <f t="shared" si="76"/>
        <v/>
      </c>
      <c r="AK68" s="2" t="str">
        <f t="shared" si="76"/>
        <v/>
      </c>
      <c r="AL68" s="2" t="str">
        <f t="shared" si="76"/>
        <v/>
      </c>
      <c r="AM68" s="2" t="str">
        <f t="shared" si="76"/>
        <v/>
      </c>
      <c r="AN68" s="2" t="str">
        <f t="shared" si="76"/>
        <v/>
      </c>
      <c r="AO68" s="2" t="str">
        <f t="shared" si="76"/>
        <v/>
      </c>
      <c r="AP68" s="2" t="str">
        <f t="shared" si="76"/>
        <v/>
      </c>
      <c r="AQ68" s="2" t="str">
        <f t="shared" si="76"/>
        <v/>
      </c>
      <c r="AR68" s="2" t="str">
        <f t="shared" si="76"/>
        <v/>
      </c>
      <c r="AS68" s="2" t="str">
        <f t="shared" si="76"/>
        <v/>
      </c>
      <c r="AT68" s="2" t="str">
        <f t="shared" si="76"/>
        <v/>
      </c>
      <c r="AU68" s="2" t="str">
        <f t="shared" si="76"/>
        <v/>
      </c>
      <c r="AV68" s="2" t="str">
        <f t="shared" si="76"/>
        <v/>
      </c>
      <c r="AW68" s="2" t="str">
        <f t="shared" si="76"/>
        <v/>
      </c>
      <c r="AX68" s="2" t="str">
        <f t="shared" si="76"/>
        <v/>
      </c>
      <c r="AY68" s="2" t="str">
        <f t="shared" si="76"/>
        <v/>
      </c>
      <c r="AZ68" s="2" t="str">
        <f t="shared" si="76"/>
        <v/>
      </c>
      <c r="BA68" s="2" t="str">
        <f t="shared" si="76"/>
        <v/>
      </c>
      <c r="BB68" s="2" t="str">
        <f t="shared" si="76"/>
        <v/>
      </c>
      <c r="BC68" s="2" t="str">
        <f t="shared" si="76"/>
        <v/>
      </c>
      <c r="BD68" s="2" t="str">
        <f t="shared" si="76"/>
        <v/>
      </c>
      <c r="BF68" s="84" t="str">
        <f t="shared" si="77"/>
        <v>-</v>
      </c>
      <c r="BG68" s="84" t="str">
        <f t="shared" si="77"/>
        <v>-</v>
      </c>
      <c r="BH68" s="84" t="str">
        <f t="shared" si="77"/>
        <v>-</v>
      </c>
      <c r="BI68" s="84" t="str">
        <f t="shared" si="77"/>
        <v>-</v>
      </c>
      <c r="BJ68" s="84" t="str">
        <f t="shared" si="77"/>
        <v>-</v>
      </c>
      <c r="BK68" s="84" t="str">
        <f t="shared" si="77"/>
        <v>-</v>
      </c>
      <c r="BL68" s="84" t="str">
        <f t="shared" si="77"/>
        <v>-</v>
      </c>
      <c r="BM68" s="84" t="str">
        <f t="shared" si="77"/>
        <v>-</v>
      </c>
      <c r="BN68" s="84" t="str">
        <f t="shared" si="77"/>
        <v>-</v>
      </c>
      <c r="BO68" s="84" t="str">
        <f t="shared" si="77"/>
        <v>-</v>
      </c>
      <c r="BP68" s="84" t="str">
        <f t="shared" si="77"/>
        <v>-</v>
      </c>
      <c r="BQ68" s="84" t="str">
        <f t="shared" si="77"/>
        <v>-</v>
      </c>
    </row>
    <row r="69" spans="1:69" x14ac:dyDescent="0.25">
      <c r="A69" s="16" t="s">
        <v>199</v>
      </c>
      <c r="B69" s="16" t="s">
        <v>49</v>
      </c>
      <c r="C69" s="65" t="str">
        <f t="shared" si="74"/>
        <v/>
      </c>
      <c r="D69" s="65" t="str">
        <f t="shared" si="74"/>
        <v/>
      </c>
      <c r="E69" s="65" t="str">
        <f t="shared" si="74"/>
        <v/>
      </c>
      <c r="F69" s="65" t="str">
        <f t="shared" si="78"/>
        <v/>
      </c>
      <c r="H69" s="2" t="str">
        <f t="shared" si="75"/>
        <v/>
      </c>
      <c r="I69" s="2" t="str">
        <f t="shared" si="75"/>
        <v/>
      </c>
      <c r="J69" s="2" t="str">
        <f t="shared" si="75"/>
        <v/>
      </c>
      <c r="K69" s="2" t="str">
        <f t="shared" si="75"/>
        <v/>
      </c>
      <c r="L69" s="2" t="str">
        <f t="shared" si="75"/>
        <v/>
      </c>
      <c r="M69" s="2" t="str">
        <f t="shared" si="75"/>
        <v/>
      </c>
      <c r="N69" s="2" t="str">
        <f t="shared" si="75"/>
        <v/>
      </c>
      <c r="O69" s="2" t="str">
        <f t="shared" si="75"/>
        <v/>
      </c>
      <c r="P69" s="2" t="str">
        <f t="shared" si="75"/>
        <v/>
      </c>
      <c r="Q69" s="2" t="str">
        <f t="shared" si="75"/>
        <v/>
      </c>
      <c r="R69" s="75" t="str">
        <f t="shared" si="75"/>
        <v/>
      </c>
      <c r="S69" s="75" t="str">
        <f t="shared" si="75"/>
        <v/>
      </c>
      <c r="T69" s="1"/>
      <c r="U69" s="2" t="str">
        <f t="shared" si="76"/>
        <v/>
      </c>
      <c r="V69" s="2" t="str">
        <f t="shared" si="76"/>
        <v/>
      </c>
      <c r="W69" s="2" t="str">
        <f t="shared" si="76"/>
        <v/>
      </c>
      <c r="X69" s="2" t="str">
        <f t="shared" si="76"/>
        <v/>
      </c>
      <c r="Y69" s="2" t="str">
        <f t="shared" si="76"/>
        <v/>
      </c>
      <c r="Z69" s="2" t="str">
        <f t="shared" si="76"/>
        <v/>
      </c>
      <c r="AA69" s="2" t="str">
        <f t="shared" si="76"/>
        <v/>
      </c>
      <c r="AB69" s="2" t="str">
        <f t="shared" si="76"/>
        <v/>
      </c>
      <c r="AC69" s="2" t="str">
        <f t="shared" si="76"/>
        <v/>
      </c>
      <c r="AD69" s="2" t="str">
        <f t="shared" si="76"/>
        <v/>
      </c>
      <c r="AE69" s="2" t="str">
        <f t="shared" si="76"/>
        <v/>
      </c>
      <c r="AF69" s="2" t="str">
        <f t="shared" si="76"/>
        <v/>
      </c>
      <c r="AG69" s="2" t="str">
        <f t="shared" si="76"/>
        <v/>
      </c>
      <c r="AH69" s="2" t="str">
        <f t="shared" si="76"/>
        <v/>
      </c>
      <c r="AI69" s="2" t="str">
        <f t="shared" si="76"/>
        <v/>
      </c>
      <c r="AJ69" s="2" t="str">
        <f t="shared" si="76"/>
        <v/>
      </c>
      <c r="AK69" s="2" t="str">
        <f t="shared" si="76"/>
        <v/>
      </c>
      <c r="AL69" s="2" t="str">
        <f t="shared" si="76"/>
        <v/>
      </c>
      <c r="AM69" s="2" t="str">
        <f t="shared" si="76"/>
        <v/>
      </c>
      <c r="AN69" s="2" t="str">
        <f t="shared" si="76"/>
        <v/>
      </c>
      <c r="AO69" s="2" t="str">
        <f t="shared" si="76"/>
        <v/>
      </c>
      <c r="AP69" s="2" t="str">
        <f t="shared" si="76"/>
        <v/>
      </c>
      <c r="AQ69" s="2" t="str">
        <f t="shared" si="76"/>
        <v/>
      </c>
      <c r="AR69" s="2" t="str">
        <f t="shared" si="76"/>
        <v/>
      </c>
      <c r="AS69" s="2" t="str">
        <f t="shared" si="76"/>
        <v/>
      </c>
      <c r="AT69" s="2" t="str">
        <f t="shared" si="76"/>
        <v/>
      </c>
      <c r="AU69" s="2" t="str">
        <f t="shared" si="76"/>
        <v/>
      </c>
      <c r="AV69" s="2" t="str">
        <f t="shared" si="76"/>
        <v/>
      </c>
      <c r="AW69" s="2" t="str">
        <f t="shared" si="76"/>
        <v/>
      </c>
      <c r="AX69" s="2" t="str">
        <f t="shared" si="76"/>
        <v/>
      </c>
      <c r="AY69" s="2" t="str">
        <f t="shared" si="76"/>
        <v/>
      </c>
      <c r="AZ69" s="2" t="str">
        <f t="shared" si="76"/>
        <v/>
      </c>
      <c r="BA69" s="2" t="str">
        <f t="shared" si="76"/>
        <v/>
      </c>
      <c r="BB69" s="2" t="str">
        <f t="shared" si="76"/>
        <v/>
      </c>
      <c r="BC69" s="2" t="str">
        <f t="shared" si="76"/>
        <v/>
      </c>
      <c r="BD69" s="2" t="str">
        <f t="shared" si="76"/>
        <v/>
      </c>
      <c r="BF69" s="84" t="str">
        <f t="shared" si="77"/>
        <v>-</v>
      </c>
      <c r="BG69" s="84" t="str">
        <f t="shared" si="77"/>
        <v>-</v>
      </c>
      <c r="BH69" s="84" t="str">
        <f t="shared" si="77"/>
        <v>-</v>
      </c>
      <c r="BI69" s="84" t="str">
        <f t="shared" si="77"/>
        <v>-</v>
      </c>
      <c r="BJ69" s="84" t="str">
        <f t="shared" si="77"/>
        <v>-</v>
      </c>
      <c r="BK69" s="84" t="str">
        <f t="shared" si="77"/>
        <v>-</v>
      </c>
      <c r="BL69" s="84" t="str">
        <f t="shared" si="77"/>
        <v>-</v>
      </c>
      <c r="BM69" s="84" t="str">
        <f t="shared" si="77"/>
        <v>-</v>
      </c>
      <c r="BN69" s="84" t="str">
        <f t="shared" si="77"/>
        <v>-</v>
      </c>
      <c r="BO69" s="84" t="str">
        <f t="shared" si="77"/>
        <v>-</v>
      </c>
      <c r="BP69" s="84" t="str">
        <f t="shared" si="77"/>
        <v>-</v>
      </c>
      <c r="BQ69" s="84" t="str">
        <f t="shared" si="77"/>
        <v>-</v>
      </c>
    </row>
    <row r="70" spans="1:69" x14ac:dyDescent="0.25">
      <c r="A70" s="16" t="s">
        <v>200</v>
      </c>
      <c r="B70" s="16" t="s">
        <v>50</v>
      </c>
      <c r="C70" s="70" t="str">
        <f t="shared" si="74"/>
        <v/>
      </c>
      <c r="D70" s="65" t="str">
        <f t="shared" si="74"/>
        <v/>
      </c>
      <c r="E70" s="65" t="str">
        <f t="shared" si="74"/>
        <v/>
      </c>
      <c r="F70" s="65" t="str">
        <f>IFERROR(E70/D70,"")</f>
        <v/>
      </c>
      <c r="H70" s="2" t="str">
        <f t="shared" si="75"/>
        <v/>
      </c>
      <c r="I70" s="2" t="str">
        <f t="shared" si="75"/>
        <v/>
      </c>
      <c r="J70" s="2" t="str">
        <f t="shared" si="75"/>
        <v/>
      </c>
      <c r="K70" s="2" t="str">
        <f t="shared" si="75"/>
        <v/>
      </c>
      <c r="L70" s="2" t="str">
        <f t="shared" si="75"/>
        <v/>
      </c>
      <c r="M70" s="2" t="str">
        <f t="shared" si="75"/>
        <v/>
      </c>
      <c r="N70" s="2" t="str">
        <f t="shared" si="75"/>
        <v/>
      </c>
      <c r="O70" s="2" t="str">
        <f t="shared" si="75"/>
        <v/>
      </c>
      <c r="P70" s="2" t="str">
        <f t="shared" si="75"/>
        <v/>
      </c>
      <c r="Q70" s="2" t="str">
        <f t="shared" si="75"/>
        <v/>
      </c>
      <c r="R70" s="75" t="str">
        <f t="shared" si="75"/>
        <v/>
      </c>
      <c r="S70" s="75" t="str">
        <f t="shared" si="75"/>
        <v/>
      </c>
      <c r="T70" s="1"/>
      <c r="U70" s="2" t="str">
        <f t="shared" si="76"/>
        <v/>
      </c>
      <c r="V70" s="2" t="str">
        <f t="shared" si="76"/>
        <v/>
      </c>
      <c r="W70" s="2" t="str">
        <f t="shared" si="76"/>
        <v/>
      </c>
      <c r="X70" s="2" t="str">
        <f t="shared" ref="X70:BD70" si="79">IFERROR(X56/X$59,"")</f>
        <v/>
      </c>
      <c r="Y70" s="2" t="str">
        <f t="shared" si="79"/>
        <v/>
      </c>
      <c r="Z70" s="2" t="str">
        <f t="shared" si="79"/>
        <v/>
      </c>
      <c r="AA70" s="2" t="str">
        <f t="shared" si="79"/>
        <v/>
      </c>
      <c r="AB70" s="2" t="str">
        <f t="shared" si="79"/>
        <v/>
      </c>
      <c r="AC70" s="2" t="str">
        <f t="shared" si="79"/>
        <v/>
      </c>
      <c r="AD70" s="2" t="str">
        <f t="shared" si="79"/>
        <v/>
      </c>
      <c r="AE70" s="2" t="str">
        <f t="shared" si="79"/>
        <v/>
      </c>
      <c r="AF70" s="2" t="str">
        <f t="shared" si="79"/>
        <v/>
      </c>
      <c r="AG70" s="2" t="str">
        <f t="shared" si="79"/>
        <v/>
      </c>
      <c r="AH70" s="2" t="str">
        <f t="shared" si="79"/>
        <v/>
      </c>
      <c r="AI70" s="2" t="str">
        <f t="shared" si="79"/>
        <v/>
      </c>
      <c r="AJ70" s="2" t="str">
        <f t="shared" si="79"/>
        <v/>
      </c>
      <c r="AK70" s="2" t="str">
        <f t="shared" si="79"/>
        <v/>
      </c>
      <c r="AL70" s="2" t="str">
        <f t="shared" si="79"/>
        <v/>
      </c>
      <c r="AM70" s="2" t="str">
        <f t="shared" si="79"/>
        <v/>
      </c>
      <c r="AN70" s="2" t="str">
        <f t="shared" si="79"/>
        <v/>
      </c>
      <c r="AO70" s="2" t="str">
        <f t="shared" si="79"/>
        <v/>
      </c>
      <c r="AP70" s="2" t="str">
        <f t="shared" si="79"/>
        <v/>
      </c>
      <c r="AQ70" s="2" t="str">
        <f t="shared" si="79"/>
        <v/>
      </c>
      <c r="AR70" s="2" t="str">
        <f t="shared" si="79"/>
        <v/>
      </c>
      <c r="AS70" s="2" t="str">
        <f t="shared" si="79"/>
        <v/>
      </c>
      <c r="AT70" s="2" t="str">
        <f t="shared" si="79"/>
        <v/>
      </c>
      <c r="AU70" s="2" t="str">
        <f t="shared" si="79"/>
        <v/>
      </c>
      <c r="AV70" s="2" t="str">
        <f t="shared" si="79"/>
        <v/>
      </c>
      <c r="AW70" s="2" t="str">
        <f t="shared" si="79"/>
        <v/>
      </c>
      <c r="AX70" s="2" t="str">
        <f t="shared" si="79"/>
        <v/>
      </c>
      <c r="AY70" s="2" t="str">
        <f t="shared" si="79"/>
        <v/>
      </c>
      <c r="AZ70" s="2" t="str">
        <f t="shared" si="79"/>
        <v/>
      </c>
      <c r="BA70" s="2" t="str">
        <f t="shared" si="79"/>
        <v/>
      </c>
      <c r="BB70" s="2" t="str">
        <f t="shared" si="79"/>
        <v/>
      </c>
      <c r="BC70" s="2" t="str">
        <f t="shared" si="79"/>
        <v/>
      </c>
      <c r="BD70" s="2" t="str">
        <f t="shared" si="79"/>
        <v/>
      </c>
      <c r="BF70" s="84" t="str">
        <f t="shared" si="77"/>
        <v>-</v>
      </c>
      <c r="BG70" s="84" t="str">
        <f t="shared" si="77"/>
        <v>-</v>
      </c>
      <c r="BH70" s="84" t="str">
        <f t="shared" si="77"/>
        <v>-</v>
      </c>
      <c r="BI70" s="84" t="str">
        <f t="shared" si="77"/>
        <v>-</v>
      </c>
      <c r="BJ70" s="84" t="str">
        <f t="shared" si="77"/>
        <v>-</v>
      </c>
      <c r="BK70" s="84" t="str">
        <f t="shared" si="77"/>
        <v>-</v>
      </c>
      <c r="BL70" s="84" t="str">
        <f t="shared" si="77"/>
        <v>-</v>
      </c>
      <c r="BM70" s="84" t="str">
        <f t="shared" si="77"/>
        <v>-</v>
      </c>
      <c r="BN70" s="84" t="str">
        <f t="shared" si="77"/>
        <v>-</v>
      </c>
      <c r="BO70" s="84" t="str">
        <f t="shared" si="77"/>
        <v>-</v>
      </c>
      <c r="BP70" s="84" t="str">
        <f t="shared" si="77"/>
        <v>-</v>
      </c>
      <c r="BQ70" s="84" t="str">
        <f t="shared" si="77"/>
        <v>-</v>
      </c>
    </row>
    <row r="71" spans="1:69" x14ac:dyDescent="0.25">
      <c r="A71" s="16"/>
      <c r="B71" s="3" t="s">
        <v>153</v>
      </c>
      <c r="C71" s="65" t="str">
        <f t="shared" ref="C71" si="80">IFERROR(C58/C$59,"")</f>
        <v/>
      </c>
      <c r="D71" s="65" t="str">
        <f>IFERROR(D58/D$59,"")</f>
        <v/>
      </c>
      <c r="E71" s="65" t="str">
        <f>IFERROR(E58/E$59,"")</f>
        <v/>
      </c>
      <c r="F71" s="65" t="str">
        <f>IFERROR(E71/D71,"")</f>
        <v/>
      </c>
      <c r="H71" s="2" t="str">
        <f>IFERROR(H58/H$59,"")</f>
        <v/>
      </c>
      <c r="I71" s="2" t="str">
        <f t="shared" ref="I71:S72" si="81">IFERROR(I58/I$59,"")</f>
        <v/>
      </c>
      <c r="J71" s="2" t="str">
        <f t="shared" si="81"/>
        <v/>
      </c>
      <c r="K71" s="2" t="str">
        <f t="shared" si="81"/>
        <v/>
      </c>
      <c r="L71" s="2" t="str">
        <f t="shared" si="81"/>
        <v/>
      </c>
      <c r="M71" s="2" t="str">
        <f t="shared" si="81"/>
        <v/>
      </c>
      <c r="N71" s="2" t="str">
        <f t="shared" si="81"/>
        <v/>
      </c>
      <c r="O71" s="2" t="str">
        <f t="shared" si="81"/>
        <v/>
      </c>
      <c r="P71" s="2" t="str">
        <f t="shared" si="81"/>
        <v/>
      </c>
      <c r="Q71" s="2" t="str">
        <f t="shared" si="81"/>
        <v/>
      </c>
      <c r="R71" s="75" t="str">
        <f t="shared" si="81"/>
        <v/>
      </c>
      <c r="S71" s="75" t="str">
        <f t="shared" si="81"/>
        <v/>
      </c>
      <c r="T71" s="1"/>
      <c r="U71" s="2" t="str">
        <f t="shared" ref="U71:BD72" si="82">IFERROR(U58/U$59,"")</f>
        <v/>
      </c>
      <c r="V71" s="2" t="str">
        <f t="shared" si="82"/>
        <v/>
      </c>
      <c r="W71" s="2" t="str">
        <f t="shared" si="82"/>
        <v/>
      </c>
      <c r="X71" s="2" t="str">
        <f t="shared" si="82"/>
        <v/>
      </c>
      <c r="Y71" s="2" t="str">
        <f t="shared" si="82"/>
        <v/>
      </c>
      <c r="Z71" s="2" t="str">
        <f t="shared" si="82"/>
        <v/>
      </c>
      <c r="AA71" s="2" t="str">
        <f t="shared" si="82"/>
        <v/>
      </c>
      <c r="AB71" s="2" t="str">
        <f t="shared" si="82"/>
        <v/>
      </c>
      <c r="AC71" s="2" t="str">
        <f t="shared" si="82"/>
        <v/>
      </c>
      <c r="AD71" s="2" t="str">
        <f t="shared" si="82"/>
        <v/>
      </c>
      <c r="AE71" s="2" t="str">
        <f t="shared" si="82"/>
        <v/>
      </c>
      <c r="AF71" s="2" t="str">
        <f t="shared" si="82"/>
        <v/>
      </c>
      <c r="AG71" s="2" t="str">
        <f t="shared" si="82"/>
        <v/>
      </c>
      <c r="AH71" s="2" t="str">
        <f t="shared" si="82"/>
        <v/>
      </c>
      <c r="AI71" s="2" t="str">
        <f t="shared" si="82"/>
        <v/>
      </c>
      <c r="AJ71" s="2" t="str">
        <f t="shared" si="82"/>
        <v/>
      </c>
      <c r="AK71" s="2" t="str">
        <f t="shared" si="82"/>
        <v/>
      </c>
      <c r="AL71" s="2" t="str">
        <f t="shared" si="82"/>
        <v/>
      </c>
      <c r="AM71" s="2" t="str">
        <f t="shared" si="82"/>
        <v/>
      </c>
      <c r="AN71" s="2" t="str">
        <f t="shared" si="82"/>
        <v/>
      </c>
      <c r="AO71" s="2" t="str">
        <f t="shared" si="82"/>
        <v/>
      </c>
      <c r="AP71" s="2" t="str">
        <f t="shared" si="82"/>
        <v/>
      </c>
      <c r="AQ71" s="2" t="str">
        <f t="shared" si="82"/>
        <v/>
      </c>
      <c r="AR71" s="2" t="str">
        <f t="shared" si="82"/>
        <v/>
      </c>
      <c r="AS71" s="2" t="str">
        <f t="shared" si="82"/>
        <v/>
      </c>
      <c r="AT71" s="2" t="str">
        <f t="shared" si="82"/>
        <v/>
      </c>
      <c r="AU71" s="2" t="str">
        <f t="shared" si="82"/>
        <v/>
      </c>
      <c r="AV71" s="2" t="str">
        <f t="shared" si="82"/>
        <v/>
      </c>
      <c r="AW71" s="2" t="str">
        <f t="shared" si="82"/>
        <v/>
      </c>
      <c r="AX71" s="2" t="str">
        <f t="shared" si="82"/>
        <v/>
      </c>
      <c r="AY71" s="2" t="str">
        <f t="shared" si="82"/>
        <v/>
      </c>
      <c r="AZ71" s="2" t="str">
        <f t="shared" si="82"/>
        <v/>
      </c>
      <c r="BA71" s="2" t="str">
        <f t="shared" si="82"/>
        <v/>
      </c>
      <c r="BB71" s="2" t="str">
        <f t="shared" si="82"/>
        <v/>
      </c>
      <c r="BC71" s="2" t="str">
        <f t="shared" si="82"/>
        <v/>
      </c>
      <c r="BD71" s="2" t="str">
        <f t="shared" si="82"/>
        <v/>
      </c>
      <c r="BF71" s="84" t="str">
        <f t="shared" si="77"/>
        <v>-</v>
      </c>
      <c r="BG71" s="84" t="str">
        <f t="shared" si="77"/>
        <v>-</v>
      </c>
      <c r="BH71" s="84" t="str">
        <f t="shared" si="77"/>
        <v>-</v>
      </c>
      <c r="BI71" s="84" t="str">
        <f t="shared" si="77"/>
        <v>-</v>
      </c>
      <c r="BJ71" s="84" t="str">
        <f t="shared" si="77"/>
        <v>-</v>
      </c>
      <c r="BK71" s="84" t="str">
        <f t="shared" si="77"/>
        <v>-</v>
      </c>
      <c r="BL71" s="84" t="str">
        <f t="shared" si="77"/>
        <v>-</v>
      </c>
      <c r="BM71" s="84" t="str">
        <f t="shared" si="77"/>
        <v>-</v>
      </c>
      <c r="BN71" s="84" t="str">
        <f t="shared" si="77"/>
        <v>-</v>
      </c>
      <c r="BO71" s="84" t="str">
        <f t="shared" si="77"/>
        <v>-</v>
      </c>
      <c r="BP71" s="84" t="str">
        <f t="shared" si="77"/>
        <v>-</v>
      </c>
      <c r="BQ71" s="84" t="str">
        <f t="shared" si="77"/>
        <v>-</v>
      </c>
    </row>
    <row r="72" spans="1:69" x14ac:dyDescent="0.25">
      <c r="A72" s="3" t="s">
        <v>201</v>
      </c>
      <c r="B72" s="3" t="s">
        <v>61</v>
      </c>
      <c r="C72" s="65" t="str">
        <f>IFERROR(C59/C$59,"")</f>
        <v/>
      </c>
      <c r="D72" s="65" t="str">
        <f>IFERROR(D59/D$59,"")</f>
        <v/>
      </c>
      <c r="E72" s="65" t="str">
        <f>IFERROR(E59/E$59,"")</f>
        <v/>
      </c>
      <c r="F72" s="65" t="str">
        <f t="shared" si="78"/>
        <v/>
      </c>
      <c r="G72" s="33"/>
      <c r="H72" s="2" t="str">
        <f>IFERROR(H59/H$59,"")</f>
        <v/>
      </c>
      <c r="I72" s="2" t="str">
        <f t="shared" si="81"/>
        <v/>
      </c>
      <c r="J72" s="2" t="str">
        <f t="shared" si="81"/>
        <v/>
      </c>
      <c r="K72" s="2" t="str">
        <f t="shared" si="81"/>
        <v/>
      </c>
      <c r="L72" s="2" t="str">
        <f t="shared" si="81"/>
        <v/>
      </c>
      <c r="M72" s="2" t="str">
        <f t="shared" si="81"/>
        <v/>
      </c>
      <c r="N72" s="2" t="str">
        <f t="shared" si="81"/>
        <v/>
      </c>
      <c r="O72" s="2" t="str">
        <f t="shared" si="81"/>
        <v/>
      </c>
      <c r="P72" s="2" t="str">
        <f t="shared" si="81"/>
        <v/>
      </c>
      <c r="Q72" s="2" t="str">
        <f t="shared" si="81"/>
        <v/>
      </c>
      <c r="R72" s="75" t="str">
        <f t="shared" si="81"/>
        <v/>
      </c>
      <c r="S72" s="75" t="str">
        <f t="shared" si="81"/>
        <v/>
      </c>
      <c r="T72" s="34"/>
      <c r="U72" s="2" t="str">
        <f>IFERROR(U59/U$59,"")</f>
        <v/>
      </c>
      <c r="V72" s="2" t="str">
        <f>IFERROR(V59/V$59,"")</f>
        <v/>
      </c>
      <c r="W72" s="2" t="str">
        <f>IFERROR(W59/W$59,"")</f>
        <v/>
      </c>
      <c r="X72" s="2" t="str">
        <f t="shared" si="82"/>
        <v/>
      </c>
      <c r="Y72" s="2" t="str">
        <f t="shared" si="82"/>
        <v/>
      </c>
      <c r="Z72" s="2" t="str">
        <f t="shared" si="82"/>
        <v/>
      </c>
      <c r="AA72" s="2" t="str">
        <f t="shared" si="82"/>
        <v/>
      </c>
      <c r="AB72" s="2" t="str">
        <f t="shared" si="82"/>
        <v/>
      </c>
      <c r="AC72" s="2" t="str">
        <f t="shared" si="82"/>
        <v/>
      </c>
      <c r="AD72" s="2" t="str">
        <f t="shared" si="82"/>
        <v/>
      </c>
      <c r="AE72" s="2" t="str">
        <f t="shared" si="82"/>
        <v/>
      </c>
      <c r="AF72" s="2" t="str">
        <f t="shared" si="82"/>
        <v/>
      </c>
      <c r="AG72" s="2" t="str">
        <f t="shared" si="82"/>
        <v/>
      </c>
      <c r="AH72" s="2" t="str">
        <f t="shared" si="82"/>
        <v/>
      </c>
      <c r="AI72" s="2" t="str">
        <f t="shared" si="82"/>
        <v/>
      </c>
      <c r="AJ72" s="2" t="str">
        <f t="shared" si="82"/>
        <v/>
      </c>
      <c r="AK72" s="2" t="str">
        <f t="shared" si="82"/>
        <v/>
      </c>
      <c r="AL72" s="2" t="str">
        <f t="shared" si="82"/>
        <v/>
      </c>
      <c r="AM72" s="2" t="str">
        <f t="shared" si="82"/>
        <v/>
      </c>
      <c r="AN72" s="2" t="str">
        <f t="shared" si="82"/>
        <v/>
      </c>
      <c r="AO72" s="2" t="str">
        <f t="shared" si="82"/>
        <v/>
      </c>
      <c r="AP72" s="2" t="str">
        <f t="shared" si="82"/>
        <v/>
      </c>
      <c r="AQ72" s="2" t="str">
        <f t="shared" si="82"/>
        <v/>
      </c>
      <c r="AR72" s="2" t="str">
        <f t="shared" si="82"/>
        <v/>
      </c>
      <c r="AS72" s="2" t="str">
        <f t="shared" si="82"/>
        <v/>
      </c>
      <c r="AT72" s="2" t="str">
        <f t="shared" si="82"/>
        <v/>
      </c>
      <c r="AU72" s="2" t="str">
        <f t="shared" si="82"/>
        <v/>
      </c>
      <c r="AV72" s="2" t="str">
        <f t="shared" si="82"/>
        <v/>
      </c>
      <c r="AW72" s="2" t="str">
        <f t="shared" si="82"/>
        <v/>
      </c>
      <c r="AX72" s="2" t="str">
        <f t="shared" si="82"/>
        <v/>
      </c>
      <c r="AY72" s="2" t="str">
        <f t="shared" si="82"/>
        <v/>
      </c>
      <c r="AZ72" s="2" t="str">
        <f t="shared" si="82"/>
        <v/>
      </c>
      <c r="BA72" s="2" t="str">
        <f t="shared" si="82"/>
        <v/>
      </c>
      <c r="BB72" s="2" t="str">
        <f t="shared" si="82"/>
        <v/>
      </c>
      <c r="BC72" s="2" t="str">
        <f t="shared" si="82"/>
        <v/>
      </c>
      <c r="BD72" s="2" t="str">
        <f>IFERROR(BD59/BD$59,"")</f>
        <v/>
      </c>
      <c r="BE72" s="33"/>
      <c r="BF72" s="84" t="str">
        <f t="shared" si="77"/>
        <v>-</v>
      </c>
      <c r="BG72" s="84" t="str">
        <f t="shared" si="77"/>
        <v>-</v>
      </c>
      <c r="BH72" s="84" t="str">
        <f t="shared" si="77"/>
        <v>-</v>
      </c>
      <c r="BI72" s="84" t="str">
        <f t="shared" si="77"/>
        <v>-</v>
      </c>
      <c r="BJ72" s="84" t="str">
        <f t="shared" si="77"/>
        <v>-</v>
      </c>
      <c r="BK72" s="84" t="str">
        <f t="shared" si="77"/>
        <v>-</v>
      </c>
      <c r="BL72" s="84" t="str">
        <f t="shared" si="77"/>
        <v>-</v>
      </c>
      <c r="BM72" s="84" t="str">
        <f t="shared" si="77"/>
        <v>-</v>
      </c>
      <c r="BN72" s="84" t="str">
        <f t="shared" si="77"/>
        <v>-</v>
      </c>
      <c r="BO72" s="84" t="str">
        <f t="shared" si="77"/>
        <v>-</v>
      </c>
      <c r="BP72" s="84" t="str">
        <f t="shared" si="77"/>
        <v>-</v>
      </c>
      <c r="BQ72" s="84" t="str">
        <f t="shared" si="77"/>
        <v>-</v>
      </c>
    </row>
    <row r="73" spans="1:69" x14ac:dyDescent="0.25">
      <c r="A73" s="3" t="s">
        <v>33</v>
      </c>
      <c r="B73" s="3"/>
      <c r="C73" s="66"/>
      <c r="D73" s="66"/>
      <c r="E73" s="66"/>
      <c r="F73" s="6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</row>
    <row r="74" spans="1:69" x14ac:dyDescent="0.25">
      <c r="A74" s="42" t="s">
        <v>33</v>
      </c>
      <c r="C74" s="66"/>
      <c r="D74" s="66"/>
      <c r="E74" s="66"/>
      <c r="F74" s="6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</row>
    <row r="75" spans="1:69" x14ac:dyDescent="0.25">
      <c r="A75" s="43" t="s">
        <v>212</v>
      </c>
      <c r="B75" s="23" t="s">
        <v>59</v>
      </c>
      <c r="C75" s="21" t="str">
        <f>$C$3</f>
        <v>YTD '15</v>
      </c>
      <c r="D75" s="21" t="str">
        <f>$D$3</f>
        <v>YTD '16</v>
      </c>
      <c r="E75" s="21" t="str">
        <f>$E$3</f>
        <v>YTD '17</v>
      </c>
      <c r="F75" s="21" t="str">
        <f>$F$3</f>
        <v>YoY</v>
      </c>
      <c r="G75" s="2" t="s">
        <v>33</v>
      </c>
      <c r="H75" s="27" t="str">
        <f>$H$3</f>
        <v>Q1 '15</v>
      </c>
      <c r="I75" s="27" t="str">
        <f>$I$3</f>
        <v>Q2 '15</v>
      </c>
      <c r="J75" s="27" t="str">
        <f>$J$3</f>
        <v>Q3 '15</v>
      </c>
      <c r="K75" s="27" t="str">
        <f>$K$3</f>
        <v>Q4 '15</v>
      </c>
      <c r="L75" s="30" t="str">
        <f>$L$3</f>
        <v>Q1 '16</v>
      </c>
      <c r="M75" s="30" t="str">
        <f>$M$3</f>
        <v>Q2 '16</v>
      </c>
      <c r="N75" s="30" t="str">
        <f>$N$3</f>
        <v>Q3 '16</v>
      </c>
      <c r="O75" s="30" t="str">
        <f>$O$3</f>
        <v>Q4 '16</v>
      </c>
      <c r="P75" s="27" t="str">
        <f>$P$3</f>
        <v>Q1 '17</v>
      </c>
      <c r="Q75" s="27" t="str">
        <f>$Q$3</f>
        <v>Q2 '17</v>
      </c>
      <c r="R75" s="27" t="str">
        <f>$R$3</f>
        <v>Q3 '17</v>
      </c>
      <c r="S75" s="27" t="str">
        <f>$S$3</f>
        <v>Q4 '17</v>
      </c>
      <c r="T75" s="17" t="s">
        <v>33</v>
      </c>
      <c r="U75" s="27" t="s">
        <v>1</v>
      </c>
      <c r="V75" s="27" t="s">
        <v>2</v>
      </c>
      <c r="W75" s="27" t="s">
        <v>3</v>
      </c>
      <c r="X75" s="27" t="s">
        <v>4</v>
      </c>
      <c r="Y75" s="27" t="s">
        <v>5</v>
      </c>
      <c r="Z75" s="27" t="s">
        <v>6</v>
      </c>
      <c r="AA75" s="27" t="s">
        <v>7</v>
      </c>
      <c r="AB75" s="27" t="s">
        <v>8</v>
      </c>
      <c r="AC75" s="27" t="s">
        <v>9</v>
      </c>
      <c r="AD75" s="27" t="s">
        <v>10</v>
      </c>
      <c r="AE75" s="27" t="s">
        <v>11</v>
      </c>
      <c r="AF75" s="27" t="s">
        <v>12</v>
      </c>
      <c r="AG75" s="29" t="s">
        <v>13</v>
      </c>
      <c r="AH75" s="29" t="s">
        <v>14</v>
      </c>
      <c r="AI75" s="29" t="s">
        <v>15</v>
      </c>
      <c r="AJ75" s="29" t="s">
        <v>16</v>
      </c>
      <c r="AK75" s="29" t="s">
        <v>17</v>
      </c>
      <c r="AL75" s="29" t="s">
        <v>18</v>
      </c>
      <c r="AM75" s="29" t="s">
        <v>19</v>
      </c>
      <c r="AN75" s="29" t="s">
        <v>20</v>
      </c>
      <c r="AO75" s="29" t="s">
        <v>21</v>
      </c>
      <c r="AP75" s="29" t="s">
        <v>22</v>
      </c>
      <c r="AQ75" s="29" t="s">
        <v>23</v>
      </c>
      <c r="AR75" s="29" t="s">
        <v>24</v>
      </c>
      <c r="AS75" s="25" t="s">
        <v>25</v>
      </c>
      <c r="AT75" s="25" t="s">
        <v>26</v>
      </c>
      <c r="AU75" s="25" t="s">
        <v>27</v>
      </c>
      <c r="AV75" s="25" t="s">
        <v>28</v>
      </c>
      <c r="AW75" s="25" t="s">
        <v>29</v>
      </c>
      <c r="AX75" s="25" t="s">
        <v>30</v>
      </c>
      <c r="AY75" s="31" t="s">
        <v>99</v>
      </c>
      <c r="AZ75" s="31" t="s">
        <v>100</v>
      </c>
      <c r="BA75" s="31" t="s">
        <v>101</v>
      </c>
      <c r="BB75" s="31" t="s">
        <v>102</v>
      </c>
      <c r="BC75" s="31" t="s">
        <v>103</v>
      </c>
      <c r="BD75" s="31" t="s">
        <v>104</v>
      </c>
      <c r="BF75" s="32">
        <v>42736</v>
      </c>
      <c r="BG75" s="32">
        <v>42767</v>
      </c>
      <c r="BH75" s="32">
        <v>42795</v>
      </c>
      <c r="BI75" s="32">
        <v>42826</v>
      </c>
      <c r="BJ75" s="32">
        <v>42856</v>
      </c>
      <c r="BK75" s="32">
        <v>42887</v>
      </c>
      <c r="BL75" s="32">
        <v>42917</v>
      </c>
      <c r="BM75" s="32">
        <v>42948</v>
      </c>
      <c r="BN75" s="32">
        <v>42979</v>
      </c>
      <c r="BO75" s="32">
        <v>43009</v>
      </c>
      <c r="BP75" s="32">
        <v>43040</v>
      </c>
      <c r="BQ75" s="32">
        <v>43070</v>
      </c>
    </row>
    <row r="76" spans="1:69" x14ac:dyDescent="0.25">
      <c r="A76" s="16" t="s">
        <v>135</v>
      </c>
      <c r="B76" s="16" t="s">
        <v>58</v>
      </c>
      <c r="C76" s="81">
        <f>INDEX(U76:AF76,$B$2)</f>
        <v>0</v>
      </c>
      <c r="D76" s="81">
        <f>INDEX(AG76:AR76,$B$2)</f>
        <v>0</v>
      </c>
      <c r="E76" s="81">
        <f>INDEX(AS76:BD76,$B$2)</f>
        <v>0</v>
      </c>
      <c r="F76" s="65" t="str">
        <f>IFERROR(E76/D76,"")</f>
        <v/>
      </c>
      <c r="H76" s="4">
        <f>W76</f>
        <v>0</v>
      </c>
      <c r="I76" s="4">
        <f>Z76</f>
        <v>0</v>
      </c>
      <c r="J76" s="4">
        <f>AC76</f>
        <v>0</v>
      </c>
      <c r="K76" s="69">
        <f>AF76</f>
        <v>0</v>
      </c>
      <c r="L76" s="4">
        <f>AI76</f>
        <v>0</v>
      </c>
      <c r="M76" s="4">
        <f>AL76</f>
        <v>0</v>
      </c>
      <c r="N76" s="4">
        <f>AO76</f>
        <v>0</v>
      </c>
      <c r="O76" s="4">
        <f>AR76</f>
        <v>0</v>
      </c>
      <c r="P76" s="4">
        <f>INDEX(AS76:AU76,IF($B$2&gt;3,3,$B$2))</f>
        <v>0</v>
      </c>
      <c r="Q76" s="4">
        <f>INDEX(AV76:AX76,IF($B$2&gt;6,3,$B$2-3))</f>
        <v>0</v>
      </c>
      <c r="R76" s="4">
        <f>IFERROR(INDEX(AY76:BA76,IF($B$2&gt;9,3,$B$2-6)),"-")</f>
        <v>0</v>
      </c>
      <c r="S76" s="69" t="str">
        <f>IFERROR(INDEX(BB76:BD76,IF($B$2&gt;12,3,$B$2-9)),"-")</f>
        <v>-</v>
      </c>
      <c r="U76" s="4" t="n">
        <v>52.0</v>
      </c>
      <c r="V76" t="n">
        <v>57.0</v>
      </c>
      <c r="W76" t="n">
        <v>63.0</v>
      </c>
      <c r="X76" t="n">
        <v>70.0</v>
      </c>
      <c r="Y76" t="n">
        <v>71.0</v>
      </c>
      <c r="Z76" t="n">
        <v>71.0</v>
      </c>
      <c r="AA76" t="n">
        <v>76.0</v>
      </c>
      <c r="AB76" t="n">
        <v>76.0</v>
      </c>
      <c r="AC76" t="n">
        <v>77.0</v>
      </c>
      <c r="AD76" t="n">
        <v>77.0</v>
      </c>
      <c r="AE76" t="n">
        <v>73.0</v>
      </c>
      <c r="AF76" t="n">
        <v>76.0</v>
      </c>
      <c r="AG76" t="n">
        <v>117.0</v>
      </c>
      <c r="AH76" t="n">
        <v>116.0</v>
      </c>
      <c r="AI76" t="n">
        <v>118.0</v>
      </c>
      <c r="AJ76" t="n">
        <v>117.0</v>
      </c>
      <c r="AK76" t="n">
        <v>112.0</v>
      </c>
      <c r="AL76" t="n">
        <v>107.0</v>
      </c>
      <c r="AM76" t="n">
        <v>99.0</v>
      </c>
      <c r="AN76" t="n">
        <v>96.0</v>
      </c>
      <c r="AO76" t="n">
        <v>94.0</v>
      </c>
      <c r="AP76" t="n">
        <v>93.0</v>
      </c>
      <c r="AQ76" t="n">
        <v>90.0</v>
      </c>
      <c r="AR76" t="n">
        <v>83.0</v>
      </c>
      <c r="AS76" s="15" t="n">
        <v>145.0</v>
      </c>
      <c r="AT76" s="15" t="n">
        <v>143.0</v>
      </c>
      <c r="AU76" s="15" t="n">
        <v>143.0</v>
      </c>
      <c r="AV76" s="15" t="n">
        <v>588.0</v>
      </c>
      <c r="AW76" s="15" t="n">
        <v>577.0</v>
      </c>
      <c r="AX76" s="15" t="n">
        <v>550.0</v>
      </c>
      <c r="AY76" s="15" t="n">
        <v>551.0</v>
      </c>
      <c r="AZ76" s="15" t="n">
        <v>544.0</v>
      </c>
      <c r="BA76" s="15"/>
      <c r="BB76" s="15"/>
      <c r="BC76" s="15"/>
      <c r="BD76" s="15"/>
      <c r="BF76" s="84" t="str">
        <f t="shared" ref="BF76:BQ85" si="83">IFERROR(AS76/AG76,"-")</f>
        <v>-</v>
      </c>
      <c r="BG76" s="84" t="str">
        <f t="shared" si="83"/>
        <v>-</v>
      </c>
      <c r="BH76" s="84" t="str">
        <f t="shared" si="83"/>
        <v>-</v>
      </c>
      <c r="BI76" s="84" t="str">
        <f t="shared" si="83"/>
        <v>-</v>
      </c>
      <c r="BJ76" s="84" t="str">
        <f t="shared" si="83"/>
        <v>-</v>
      </c>
      <c r="BK76" s="84" t="str">
        <f t="shared" si="83"/>
        <v>-</v>
      </c>
      <c r="BL76" s="84" t="str">
        <f t="shared" si="83"/>
        <v>-</v>
      </c>
      <c r="BM76" s="84" t="str">
        <f t="shared" si="83"/>
        <v>-</v>
      </c>
      <c r="BN76" s="84" t="str">
        <f t="shared" si="83"/>
        <v>-</v>
      </c>
      <c r="BO76" s="84" t="str">
        <f t="shared" si="83"/>
        <v>-</v>
      </c>
      <c r="BP76" s="84" t="str">
        <f t="shared" si="83"/>
        <v>-</v>
      </c>
      <c r="BQ76" s="84" t="str">
        <f t="shared" si="83"/>
        <v>-</v>
      </c>
    </row>
    <row r="77" spans="1:69" x14ac:dyDescent="0.25">
      <c r="A77" s="16" t="s">
        <v>136</v>
      </c>
      <c r="B77" s="16" t="s">
        <v>44</v>
      </c>
      <c r="C77" s="81">
        <f t="shared" ref="C77:C83" si="84">INDEX(U77:AF77,$B$2)</f>
        <v>0</v>
      </c>
      <c r="D77" s="81">
        <f t="shared" ref="D77:D83" si="85">INDEX(AG77:AR77,$B$2)</f>
        <v>0</v>
      </c>
      <c r="E77" s="81">
        <f t="shared" ref="E77:E83" si="86">INDEX(AS77:BD77,$B$2)</f>
        <v>0</v>
      </c>
      <c r="F77" s="65" t="str">
        <f t="shared" ref="F77:F83" si="87">IFERROR(E77/D77,"")</f>
        <v/>
      </c>
      <c r="H77" s="4">
        <f t="shared" ref="H77:H85" si="88">W77</f>
        <v>0</v>
      </c>
      <c r="I77" s="4">
        <f t="shared" ref="I77:I85" si="89">Z77</f>
        <v>0</v>
      </c>
      <c r="J77" s="4">
        <f t="shared" ref="J77:J85" si="90">AC77</f>
        <v>0</v>
      </c>
      <c r="K77" s="69">
        <f t="shared" ref="K77:K85" si="91">AF77</f>
        <v>0</v>
      </c>
      <c r="L77" s="4">
        <f t="shared" ref="L77:L85" si="92">AI77</f>
        <v>0</v>
      </c>
      <c r="M77" s="4">
        <f t="shared" ref="M77:M85" si="93">AL77</f>
        <v>0</v>
      </c>
      <c r="N77" s="4">
        <f t="shared" ref="N77:N85" si="94">AO77</f>
        <v>0</v>
      </c>
      <c r="O77" s="4">
        <f t="shared" ref="O77:O85" si="95">AR77</f>
        <v>0</v>
      </c>
      <c r="P77" s="4">
        <f t="shared" ref="P77:P85" si="96">INDEX(AS77:AU77,IF($B$2&gt;3,3,$B$2))</f>
        <v>0</v>
      </c>
      <c r="Q77" s="4">
        <f t="shared" ref="Q77:Q85" si="97">INDEX(AV77:AX77,IF($B$2&gt;6,3,$B$2-3))</f>
        <v>0</v>
      </c>
      <c r="R77" s="4">
        <f t="shared" ref="R77:R84" si="98">IFERROR(INDEX(AY77:BA77,IF($B$2&gt;9,3,$B$2-6)),"-")</f>
        <v>0</v>
      </c>
      <c r="S77" s="69" t="str">
        <f t="shared" ref="S77:S85" si="99">IFERROR(INDEX(BB77:BD77,IF($B$2&gt;12,3,$B$2-9)),"-")</f>
        <v>-</v>
      </c>
      <c r="U77" s="4" t="n">
        <v>434.0</v>
      </c>
      <c r="V77" t="n">
        <v>211.0</v>
      </c>
      <c r="W77" t="n">
        <v>452.0</v>
      </c>
      <c r="X77" t="n">
        <v>580.0</v>
      </c>
      <c r="Y77" t="n">
        <v>470.0</v>
      </c>
      <c r="Z77" t="n">
        <v>502.0</v>
      </c>
      <c r="AA77" t="n">
        <v>498.0</v>
      </c>
      <c r="AB77" t="n">
        <v>488.0</v>
      </c>
      <c r="AC77" t="n">
        <v>574.0</v>
      </c>
      <c r="AD77" t="n">
        <v>464.0</v>
      </c>
      <c r="AE77" t="n">
        <v>805.0</v>
      </c>
      <c r="AF77" t="n">
        <v>592.0</v>
      </c>
      <c r="AG77" t="n">
        <v>205.0</v>
      </c>
      <c r="AH77" t="n">
        <v>196.0</v>
      </c>
      <c r="AI77" t="n">
        <v>683.0</v>
      </c>
      <c r="AJ77" t="n">
        <v>545.0</v>
      </c>
      <c r="AK77" t="n">
        <v>748.0</v>
      </c>
      <c r="AL77" t="n">
        <v>1300.0</v>
      </c>
      <c r="AM77" t="n">
        <v>926.0</v>
      </c>
      <c r="AN77" t="n">
        <v>1052.0</v>
      </c>
      <c r="AO77" t="n">
        <v>1267.0</v>
      </c>
      <c r="AP77" t="n">
        <v>1186.0</v>
      </c>
      <c r="AQ77" t="n">
        <v>1312.0</v>
      </c>
      <c r="AR77" t="n">
        <v>1497.0</v>
      </c>
      <c r="AS77" s="15" t="n">
        <v>509.0</v>
      </c>
      <c r="AT77" s="15" t="n">
        <v>1045.0</v>
      </c>
      <c r="AU77" s="15" t="n">
        <v>1201.0</v>
      </c>
      <c r="AV77" s="15" t="n">
        <v>939.0</v>
      </c>
      <c r="AW77" s="15" t="n">
        <v>934.0</v>
      </c>
      <c r="AX77" s="15" t="n">
        <v>1717.0</v>
      </c>
      <c r="AY77" s="15" t="n">
        <v>1163.0</v>
      </c>
      <c r="AZ77" s="15" t="n">
        <v>1329.0</v>
      </c>
      <c r="BA77" s="15"/>
      <c r="BB77" s="15"/>
      <c r="BC77" s="15"/>
      <c r="BD77" s="15"/>
      <c r="BF77" s="84" t="str">
        <f t="shared" si="83"/>
        <v>-</v>
      </c>
      <c r="BG77" s="84" t="str">
        <f t="shared" si="83"/>
        <v>-</v>
      </c>
      <c r="BH77" s="84" t="str">
        <f t="shared" si="83"/>
        <v>-</v>
      </c>
      <c r="BI77" s="84" t="str">
        <f t="shared" si="83"/>
        <v>-</v>
      </c>
      <c r="BJ77" s="84" t="str">
        <f t="shared" si="83"/>
        <v>-</v>
      </c>
      <c r="BK77" s="84" t="str">
        <f t="shared" si="83"/>
        <v>-</v>
      </c>
      <c r="BL77" s="84" t="str">
        <f t="shared" si="83"/>
        <v>-</v>
      </c>
      <c r="BM77" s="84" t="str">
        <f t="shared" si="83"/>
        <v>-</v>
      </c>
      <c r="BN77" s="84" t="str">
        <f t="shared" si="83"/>
        <v>-</v>
      </c>
      <c r="BO77" s="84" t="str">
        <f t="shared" si="83"/>
        <v>-</v>
      </c>
      <c r="BP77" s="84" t="str">
        <f t="shared" si="83"/>
        <v>-</v>
      </c>
      <c r="BQ77" s="84" t="str">
        <f t="shared" si="83"/>
        <v>-</v>
      </c>
    </row>
    <row r="78" spans="1:69" x14ac:dyDescent="0.25">
      <c r="A78" s="16" t="s">
        <v>137</v>
      </c>
      <c r="B78" s="16" t="s">
        <v>45</v>
      </c>
      <c r="C78" s="81">
        <f t="shared" si="84"/>
        <v>0</v>
      </c>
      <c r="D78" s="81">
        <f t="shared" si="85"/>
        <v>0</v>
      </c>
      <c r="E78" s="81">
        <f t="shared" si="86"/>
        <v>0</v>
      </c>
      <c r="F78" s="65" t="str">
        <f t="shared" si="87"/>
        <v/>
      </c>
      <c r="H78" s="4">
        <f t="shared" si="88"/>
        <v>0</v>
      </c>
      <c r="I78" s="4">
        <f t="shared" si="89"/>
        <v>0</v>
      </c>
      <c r="J78" s="4">
        <f t="shared" si="90"/>
        <v>0</v>
      </c>
      <c r="K78" s="69">
        <f t="shared" si="91"/>
        <v>0</v>
      </c>
      <c r="L78" s="4">
        <f t="shared" si="92"/>
        <v>0</v>
      </c>
      <c r="M78" s="4">
        <f t="shared" si="93"/>
        <v>0</v>
      </c>
      <c r="N78" s="4">
        <f t="shared" si="94"/>
        <v>0</v>
      </c>
      <c r="O78" s="4">
        <f t="shared" si="95"/>
        <v>0</v>
      </c>
      <c r="P78" s="4">
        <f t="shared" si="96"/>
        <v>0</v>
      </c>
      <c r="Q78" s="4">
        <f t="shared" si="97"/>
        <v>0</v>
      </c>
      <c r="R78" s="4">
        <f t="shared" si="98"/>
        <v>0</v>
      </c>
      <c r="S78" s="69" t="str">
        <f t="shared" si="99"/>
        <v>-</v>
      </c>
      <c r="U78" s="4" t="n">
        <v>407.0</v>
      </c>
      <c r="V78" t="n">
        <v>432.0</v>
      </c>
      <c r="W78" t="n">
        <v>208.0</v>
      </c>
      <c r="X78" t="n">
        <v>449.0</v>
      </c>
      <c r="Y78" t="n">
        <v>563.0</v>
      </c>
      <c r="Z78" t="n">
        <v>442.0</v>
      </c>
      <c r="AA78" t="n">
        <v>483.0</v>
      </c>
      <c r="AB78" t="n">
        <v>490.0</v>
      </c>
      <c r="AC78" t="n">
        <v>472.0</v>
      </c>
      <c r="AD78" t="n">
        <v>567.0</v>
      </c>
      <c r="AE78" t="n">
        <v>452.0</v>
      </c>
      <c r="AF78" t="n">
        <v>773.0</v>
      </c>
      <c r="AG78" t="n">
        <v>590.0</v>
      </c>
      <c r="AH78" t="n">
        <v>205.0</v>
      </c>
      <c r="AI78" t="n">
        <v>192.0</v>
      </c>
      <c r="AJ78" t="n">
        <v>676.0</v>
      </c>
      <c r="AK78" t="n">
        <v>544.0</v>
      </c>
      <c r="AL78" t="n">
        <v>737.0</v>
      </c>
      <c r="AM78" t="n">
        <v>1290.0</v>
      </c>
      <c r="AN78" t="n">
        <v>914.0</v>
      </c>
      <c r="AO78" t="n">
        <v>1042.0</v>
      </c>
      <c r="AP78" t="n">
        <v>1263.0</v>
      </c>
      <c r="AQ78" t="n">
        <v>1177.0</v>
      </c>
      <c r="AR78" t="n">
        <v>1291.0</v>
      </c>
      <c r="AS78" s="15" t="n">
        <v>1495.0</v>
      </c>
      <c r="AT78" s="15" t="n">
        <v>508.0</v>
      </c>
      <c r="AU78" s="15" t="n">
        <v>1040.0</v>
      </c>
      <c r="AV78" s="15" t="n">
        <v>1158.0</v>
      </c>
      <c r="AW78" s="15" t="n">
        <v>936.0</v>
      </c>
      <c r="AX78" s="15" t="n">
        <v>887.0</v>
      </c>
      <c r="AY78" s="15" t="n">
        <v>1687.0</v>
      </c>
      <c r="AZ78" s="15" t="n">
        <v>1160.0</v>
      </c>
      <c r="BA78" s="15"/>
      <c r="BB78" s="15"/>
      <c r="BC78" s="15"/>
      <c r="BD78" s="15"/>
      <c r="BF78" s="84" t="str">
        <f t="shared" si="83"/>
        <v>-</v>
      </c>
      <c r="BG78" s="84" t="str">
        <f t="shared" si="83"/>
        <v>-</v>
      </c>
      <c r="BH78" s="84" t="str">
        <f t="shared" si="83"/>
        <v>-</v>
      </c>
      <c r="BI78" s="84" t="str">
        <f t="shared" si="83"/>
        <v>-</v>
      </c>
      <c r="BJ78" s="84" t="str">
        <f t="shared" si="83"/>
        <v>-</v>
      </c>
      <c r="BK78" s="84" t="str">
        <f t="shared" si="83"/>
        <v>-</v>
      </c>
      <c r="BL78" s="84" t="str">
        <f t="shared" si="83"/>
        <v>-</v>
      </c>
      <c r="BM78" s="84" t="str">
        <f t="shared" si="83"/>
        <v>-</v>
      </c>
      <c r="BN78" s="84" t="str">
        <f t="shared" si="83"/>
        <v>-</v>
      </c>
      <c r="BO78" s="84" t="str">
        <f t="shared" si="83"/>
        <v>-</v>
      </c>
      <c r="BP78" s="84" t="str">
        <f t="shared" si="83"/>
        <v>-</v>
      </c>
      <c r="BQ78" s="84" t="str">
        <f t="shared" si="83"/>
        <v>-</v>
      </c>
    </row>
    <row r="79" spans="1:69" x14ac:dyDescent="0.25">
      <c r="A79" s="16" t="s">
        <v>138</v>
      </c>
      <c r="B79" s="16" t="s">
        <v>46</v>
      </c>
      <c r="C79" s="81">
        <f t="shared" si="84"/>
        <v>0</v>
      </c>
      <c r="D79" s="81">
        <f t="shared" si="85"/>
        <v>0</v>
      </c>
      <c r="E79" s="81">
        <f t="shared" si="86"/>
        <v>0</v>
      </c>
      <c r="F79" s="65" t="str">
        <f t="shared" si="87"/>
        <v/>
      </c>
      <c r="H79" s="4">
        <f t="shared" si="88"/>
        <v>0</v>
      </c>
      <c r="I79" s="4">
        <f t="shared" si="89"/>
        <v>0</v>
      </c>
      <c r="J79" s="4">
        <f t="shared" si="90"/>
        <v>0</v>
      </c>
      <c r="K79" s="69">
        <f t="shared" si="91"/>
        <v>0</v>
      </c>
      <c r="L79" s="4">
        <f t="shared" si="92"/>
        <v>0</v>
      </c>
      <c r="M79" s="4">
        <f t="shared" si="93"/>
        <v>0</v>
      </c>
      <c r="N79" s="4">
        <f t="shared" si="94"/>
        <v>0</v>
      </c>
      <c r="O79" s="4">
        <f t="shared" si="95"/>
        <v>0</v>
      </c>
      <c r="P79" s="4">
        <f t="shared" si="96"/>
        <v>0</v>
      </c>
      <c r="Q79" s="4">
        <f t="shared" si="97"/>
        <v>0</v>
      </c>
      <c r="R79" s="4">
        <f t="shared" si="98"/>
        <v>0</v>
      </c>
      <c r="S79" s="69" t="str">
        <f t="shared" si="99"/>
        <v>-</v>
      </c>
      <c r="U79" s="4" t="n">
        <v>567.0</v>
      </c>
      <c r="V79" t="n">
        <v>770.0</v>
      </c>
      <c r="W79" t="n">
        <v>803.0</v>
      </c>
      <c r="X79" t="n">
        <v>613.0</v>
      </c>
      <c r="Y79" t="n">
        <v>533.0</v>
      </c>
      <c r="Z79" t="n">
        <v>807.0</v>
      </c>
      <c r="AA79" t="n">
        <v>830.0</v>
      </c>
      <c r="AB79" t="n">
        <v>827.0</v>
      </c>
      <c r="AC79" t="n">
        <v>836.0</v>
      </c>
      <c r="AD79" t="n">
        <v>848.0</v>
      </c>
      <c r="AE79" t="n">
        <v>907.0</v>
      </c>
      <c r="AF79" t="n">
        <v>838.0</v>
      </c>
      <c r="AG79" t="n">
        <v>1091.0</v>
      </c>
      <c r="AH79" t="n">
        <v>1241.0</v>
      </c>
      <c r="AI79" t="n">
        <v>707.0</v>
      </c>
      <c r="AJ79" t="n">
        <v>370.0</v>
      </c>
      <c r="AK79" t="n">
        <v>812.0</v>
      </c>
      <c r="AL79" t="n">
        <v>1126.0</v>
      </c>
      <c r="AM79" t="n">
        <v>1221.0</v>
      </c>
      <c r="AN79" t="n">
        <v>1902.0</v>
      </c>
      <c r="AO79" t="n">
        <v>2032.0</v>
      </c>
      <c r="AP79" t="n">
        <v>1852.0</v>
      </c>
      <c r="AQ79" t="n">
        <v>2178.0</v>
      </c>
      <c r="AR79" t="n">
        <v>2293.0</v>
      </c>
      <c r="AS79" s="15" t="n">
        <v>2385.0</v>
      </c>
      <c r="AT79" s="15" t="n">
        <v>2739.0</v>
      </c>
      <c r="AU79" s="15" t="n">
        <v>1933.0</v>
      </c>
      <c r="AV79" s="15" t="n">
        <v>1419.0</v>
      </c>
      <c r="AW79" s="15" t="n">
        <v>2136.0</v>
      </c>
      <c r="AX79" s="15" t="n">
        <v>2003.0</v>
      </c>
      <c r="AY79" s="15" t="n">
        <v>1640.0</v>
      </c>
      <c r="AZ79" s="15" t="n">
        <v>2418.0</v>
      </c>
      <c r="BA79" s="15"/>
      <c r="BB79" s="15"/>
      <c r="BC79" s="15"/>
      <c r="BD79" s="15"/>
      <c r="BF79" s="84" t="str">
        <f t="shared" si="83"/>
        <v>-</v>
      </c>
      <c r="BG79" s="84" t="str">
        <f t="shared" si="83"/>
        <v>-</v>
      </c>
      <c r="BH79" s="84" t="str">
        <f t="shared" si="83"/>
        <v>-</v>
      </c>
      <c r="BI79" s="84" t="str">
        <f t="shared" si="83"/>
        <v>-</v>
      </c>
      <c r="BJ79" s="84" t="str">
        <f t="shared" si="83"/>
        <v>-</v>
      </c>
      <c r="BK79" s="84" t="str">
        <f t="shared" si="83"/>
        <v>-</v>
      </c>
      <c r="BL79" s="84" t="str">
        <f t="shared" si="83"/>
        <v>-</v>
      </c>
      <c r="BM79" s="84" t="str">
        <f t="shared" si="83"/>
        <v>-</v>
      </c>
      <c r="BN79" s="84" t="str">
        <f t="shared" si="83"/>
        <v>-</v>
      </c>
      <c r="BO79" s="84" t="str">
        <f t="shared" si="83"/>
        <v>-</v>
      </c>
      <c r="BP79" s="84" t="str">
        <f t="shared" si="83"/>
        <v>-</v>
      </c>
      <c r="BQ79" s="84" t="str">
        <f t="shared" si="83"/>
        <v>-</v>
      </c>
    </row>
    <row r="80" spans="1:69" x14ac:dyDescent="0.25">
      <c r="A80" s="16" t="s">
        <v>139</v>
      </c>
      <c r="B80" s="16" t="s">
        <v>47</v>
      </c>
      <c r="C80" s="81">
        <f t="shared" si="84"/>
        <v>0</v>
      </c>
      <c r="D80" s="81">
        <f t="shared" si="85"/>
        <v>0</v>
      </c>
      <c r="E80" s="81">
        <f t="shared" si="86"/>
        <v>0</v>
      </c>
      <c r="F80" s="65" t="str">
        <f t="shared" si="87"/>
        <v/>
      </c>
      <c r="H80" s="4">
        <f t="shared" si="88"/>
        <v>0</v>
      </c>
      <c r="I80" s="4">
        <f t="shared" si="89"/>
        <v>0</v>
      </c>
      <c r="J80" s="4">
        <f t="shared" si="90"/>
        <v>0</v>
      </c>
      <c r="K80" s="69">
        <f t="shared" si="91"/>
        <v>0</v>
      </c>
      <c r="L80" s="4">
        <f t="shared" si="92"/>
        <v>0</v>
      </c>
      <c r="M80" s="4">
        <f t="shared" si="93"/>
        <v>0</v>
      </c>
      <c r="N80" s="4">
        <f t="shared" si="94"/>
        <v>0</v>
      </c>
      <c r="O80" s="4">
        <f t="shared" si="95"/>
        <v>0</v>
      </c>
      <c r="P80" s="4">
        <f t="shared" si="96"/>
        <v>0</v>
      </c>
      <c r="Q80" s="4">
        <f t="shared" si="97"/>
        <v>0</v>
      </c>
      <c r="R80" s="4">
        <f t="shared" si="98"/>
        <v>0</v>
      </c>
      <c r="S80" s="69" t="str">
        <f t="shared" si="99"/>
        <v>-</v>
      </c>
      <c r="U80" s="4" t="n">
        <v>507.0</v>
      </c>
      <c r="V80" t="n">
        <v>511.0</v>
      </c>
      <c r="W80" t="n">
        <v>588.0</v>
      </c>
      <c r="X80" t="n">
        <v>659.0</v>
      </c>
      <c r="Y80" t="n">
        <v>668.0</v>
      </c>
      <c r="Z80" t="n">
        <v>496.0</v>
      </c>
      <c r="AA80" t="n">
        <v>488.0</v>
      </c>
      <c r="AB80" t="n">
        <v>633.0</v>
      </c>
      <c r="AC80" t="n">
        <v>711.0</v>
      </c>
      <c r="AD80" t="n">
        <v>782.0</v>
      </c>
      <c r="AE80" t="n">
        <v>724.0</v>
      </c>
      <c r="AF80" t="n">
        <v>735.0</v>
      </c>
      <c r="AG80" t="n">
        <v>894.0</v>
      </c>
      <c r="AH80" t="n">
        <v>899.0</v>
      </c>
      <c r="AI80" t="n">
        <v>1134.0</v>
      </c>
      <c r="AJ80" t="n">
        <v>1093.0</v>
      </c>
      <c r="AK80" t="n">
        <v>941.0</v>
      </c>
      <c r="AL80" t="n">
        <v>569.0</v>
      </c>
      <c r="AM80" t="n">
        <v>730.0</v>
      </c>
      <c r="AN80" t="n">
        <v>972.0</v>
      </c>
      <c r="AO80" t="n">
        <v>1281.0</v>
      </c>
      <c r="AP80" t="n">
        <v>1832.0</v>
      </c>
      <c r="AQ80" t="n">
        <v>1963.0</v>
      </c>
      <c r="AR80" t="n">
        <v>2123.0</v>
      </c>
      <c r="AS80" s="15" t="n">
        <v>2341.0</v>
      </c>
      <c r="AT80" s="15" t="n">
        <v>1464.0</v>
      </c>
      <c r="AU80" s="15" t="n">
        <v>1619.0</v>
      </c>
      <c r="AV80" s="15" t="n">
        <v>1247.0</v>
      </c>
      <c r="AW80" s="15" t="n">
        <v>919.0</v>
      </c>
      <c r="AX80" s="15" t="n">
        <v>860.0</v>
      </c>
      <c r="AY80" s="15" t="n">
        <v>682.0</v>
      </c>
      <c r="AZ80" s="15" t="n">
        <v>655.0</v>
      </c>
      <c r="BA80" s="15"/>
      <c r="BB80" s="15"/>
      <c r="BC80" s="15"/>
      <c r="BD80" s="15"/>
      <c r="BF80" s="84" t="str">
        <f t="shared" si="83"/>
        <v>-</v>
      </c>
      <c r="BG80" s="84" t="str">
        <f t="shared" si="83"/>
        <v>-</v>
      </c>
      <c r="BH80" s="84" t="str">
        <f t="shared" si="83"/>
        <v>-</v>
      </c>
      <c r="BI80" s="84" t="str">
        <f t="shared" si="83"/>
        <v>-</v>
      </c>
      <c r="BJ80" s="84" t="str">
        <f t="shared" si="83"/>
        <v>-</v>
      </c>
      <c r="BK80" s="84" t="str">
        <f t="shared" si="83"/>
        <v>-</v>
      </c>
      <c r="BL80" s="84" t="str">
        <f t="shared" si="83"/>
        <v>-</v>
      </c>
      <c r="BM80" s="84" t="str">
        <f t="shared" si="83"/>
        <v>-</v>
      </c>
      <c r="BN80" s="84" t="str">
        <f t="shared" si="83"/>
        <v>-</v>
      </c>
      <c r="BO80" s="84" t="str">
        <f t="shared" si="83"/>
        <v>-</v>
      </c>
      <c r="BP80" s="84" t="str">
        <f t="shared" si="83"/>
        <v>-</v>
      </c>
      <c r="BQ80" s="84" t="str">
        <f t="shared" si="83"/>
        <v>-</v>
      </c>
    </row>
    <row r="81" spans="1:69" x14ac:dyDescent="0.25">
      <c r="A81" s="16" t="s">
        <v>140</v>
      </c>
      <c r="B81" s="16" t="s">
        <v>48</v>
      </c>
      <c r="C81" s="81">
        <f>INDEX(U81:AF81,$B$2)</f>
        <v>0</v>
      </c>
      <c r="D81" s="81">
        <f t="shared" si="85"/>
        <v>0</v>
      </c>
      <c r="E81" s="81">
        <f t="shared" si="86"/>
        <v>0</v>
      </c>
      <c r="F81" s="65" t="str">
        <f t="shared" si="87"/>
        <v/>
      </c>
      <c r="H81" s="4">
        <f t="shared" si="88"/>
        <v>0</v>
      </c>
      <c r="I81" s="4">
        <f t="shared" si="89"/>
        <v>0</v>
      </c>
      <c r="J81" s="4">
        <f t="shared" si="90"/>
        <v>0</v>
      </c>
      <c r="K81" s="69">
        <f t="shared" si="91"/>
        <v>0</v>
      </c>
      <c r="L81" s="4">
        <f t="shared" si="92"/>
        <v>0</v>
      </c>
      <c r="M81" s="4">
        <f t="shared" si="93"/>
        <v>0</v>
      </c>
      <c r="N81" s="4">
        <f t="shared" si="94"/>
        <v>0</v>
      </c>
      <c r="O81" s="4">
        <f t="shared" si="95"/>
        <v>0</v>
      </c>
      <c r="P81" s="4">
        <f t="shared" si="96"/>
        <v>0</v>
      </c>
      <c r="Q81" s="4">
        <f t="shared" si="97"/>
        <v>0</v>
      </c>
      <c r="R81" s="4">
        <f t="shared" si="98"/>
        <v>0</v>
      </c>
      <c r="S81" s="69" t="str">
        <f t="shared" si="99"/>
        <v>-</v>
      </c>
      <c r="U81" s="4" t="n">
        <v>367.0</v>
      </c>
      <c r="V81" t="n">
        <v>437.0</v>
      </c>
      <c r="W81" t="n">
        <v>524.0</v>
      </c>
      <c r="X81" t="n">
        <v>596.0</v>
      </c>
      <c r="Y81" t="n">
        <v>548.0</v>
      </c>
      <c r="Z81" t="n">
        <v>547.0</v>
      </c>
      <c r="AA81" t="n">
        <v>522.0</v>
      </c>
      <c r="AB81" t="n">
        <v>556.0</v>
      </c>
      <c r="AC81" t="n">
        <v>511.0</v>
      </c>
      <c r="AD81" t="n">
        <v>604.0</v>
      </c>
      <c r="AE81" t="n">
        <v>711.0</v>
      </c>
      <c r="AF81" t="n">
        <v>717.0</v>
      </c>
      <c r="AG81" t="n">
        <v>797.0</v>
      </c>
      <c r="AH81" t="n">
        <v>874.0</v>
      </c>
      <c r="AI81" t="n">
        <v>944.0</v>
      </c>
      <c r="AJ81" t="n">
        <v>1082.0</v>
      </c>
      <c r="AK81" t="n">
        <v>1029.0</v>
      </c>
      <c r="AL81" t="n">
        <v>1202.0</v>
      </c>
      <c r="AM81" t="n">
        <v>1213.0</v>
      </c>
      <c r="AN81" t="n">
        <v>1093.0</v>
      </c>
      <c r="AO81" t="n">
        <v>967.0</v>
      </c>
      <c r="AP81" t="n">
        <v>1026.0</v>
      </c>
      <c r="AQ81" t="n">
        <v>1134.0</v>
      </c>
      <c r="AR81" t="n">
        <v>1205.0</v>
      </c>
      <c r="AS81" s="15" t="n">
        <v>1657.0</v>
      </c>
      <c r="AT81" s="15" t="n">
        <v>936.0</v>
      </c>
      <c r="AU81" s="15" t="n">
        <v>1044.0</v>
      </c>
      <c r="AV81" s="15" t="n">
        <v>961.0</v>
      </c>
      <c r="AW81" s="15" t="n">
        <v>1122.0</v>
      </c>
      <c r="AX81" s="15" t="n">
        <v>1206.0</v>
      </c>
      <c r="AY81" s="15" t="n">
        <v>1229.0</v>
      </c>
      <c r="AZ81" s="15" t="n">
        <v>966.0</v>
      </c>
      <c r="BA81" s="15"/>
      <c r="BB81" s="15"/>
      <c r="BC81" s="15"/>
      <c r="BD81" s="15"/>
      <c r="BF81" s="84" t="str">
        <f t="shared" si="83"/>
        <v>-</v>
      </c>
      <c r="BG81" s="84" t="str">
        <f t="shared" si="83"/>
        <v>-</v>
      </c>
      <c r="BH81" s="84" t="str">
        <f t="shared" si="83"/>
        <v>-</v>
      </c>
      <c r="BI81" s="84" t="str">
        <f t="shared" si="83"/>
        <v>-</v>
      </c>
      <c r="BJ81" s="84" t="str">
        <f t="shared" si="83"/>
        <v>-</v>
      </c>
      <c r="BK81" s="84" t="str">
        <f t="shared" si="83"/>
        <v>-</v>
      </c>
      <c r="BL81" s="84" t="str">
        <f t="shared" si="83"/>
        <v>-</v>
      </c>
      <c r="BM81" s="84" t="str">
        <f t="shared" si="83"/>
        <v>-</v>
      </c>
      <c r="BN81" s="84" t="str">
        <f t="shared" si="83"/>
        <v>-</v>
      </c>
      <c r="BO81" s="84" t="str">
        <f t="shared" si="83"/>
        <v>-</v>
      </c>
      <c r="BP81" s="84" t="str">
        <f t="shared" si="83"/>
        <v>-</v>
      </c>
      <c r="BQ81" s="84" t="str">
        <f t="shared" si="83"/>
        <v>-</v>
      </c>
    </row>
    <row r="82" spans="1:69" x14ac:dyDescent="0.25">
      <c r="A82" s="16" t="s">
        <v>141</v>
      </c>
      <c r="B82" s="16" t="s">
        <v>49</v>
      </c>
      <c r="C82" s="81">
        <f t="shared" si="84"/>
        <v>0</v>
      </c>
      <c r="D82" s="81">
        <f t="shared" si="85"/>
        <v>0</v>
      </c>
      <c r="E82" s="81">
        <f t="shared" si="86"/>
        <v>0</v>
      </c>
      <c r="F82" s="65" t="str">
        <f t="shared" si="87"/>
        <v/>
      </c>
      <c r="H82" s="4">
        <f t="shared" si="88"/>
        <v>0</v>
      </c>
      <c r="I82" s="4">
        <f t="shared" si="89"/>
        <v>0</v>
      </c>
      <c r="J82" s="4">
        <f t="shared" si="90"/>
        <v>0</v>
      </c>
      <c r="K82" s="69">
        <f t="shared" si="91"/>
        <v>0</v>
      </c>
      <c r="L82" s="4">
        <f t="shared" si="92"/>
        <v>0</v>
      </c>
      <c r="M82" s="4">
        <f t="shared" si="93"/>
        <v>0</v>
      </c>
      <c r="N82" s="4">
        <f t="shared" si="94"/>
        <v>0</v>
      </c>
      <c r="O82" s="4">
        <f t="shared" si="95"/>
        <v>0</v>
      </c>
      <c r="P82" s="4">
        <f t="shared" si="96"/>
        <v>0</v>
      </c>
      <c r="Q82" s="4">
        <f t="shared" si="97"/>
        <v>0</v>
      </c>
      <c r="R82" s="4">
        <f t="shared" si="98"/>
        <v>0</v>
      </c>
      <c r="S82" s="69" t="str">
        <f t="shared" si="99"/>
        <v>-</v>
      </c>
      <c r="U82" s="4" t="n">
        <v>162.0</v>
      </c>
      <c r="V82" t="n">
        <v>168.0</v>
      </c>
      <c r="W82" t="n">
        <v>167.0</v>
      </c>
      <c r="X82" t="n">
        <v>166.0</v>
      </c>
      <c r="Y82" t="n">
        <v>193.0</v>
      </c>
      <c r="Z82" t="n">
        <v>236.0</v>
      </c>
      <c r="AA82" t="n">
        <v>230.0</v>
      </c>
      <c r="AB82" t="n">
        <v>245.0</v>
      </c>
      <c r="AC82" t="n">
        <v>280.0</v>
      </c>
      <c r="AD82" t="n">
        <v>308.0</v>
      </c>
      <c r="AE82" t="n">
        <v>328.0</v>
      </c>
      <c r="AF82" t="n">
        <v>386.0</v>
      </c>
      <c r="AG82" t="n">
        <v>462.0</v>
      </c>
      <c r="AH82" t="n">
        <v>536.0</v>
      </c>
      <c r="AI82" t="n">
        <v>548.0</v>
      </c>
      <c r="AJ82" t="n">
        <v>622.0</v>
      </c>
      <c r="AK82" t="n">
        <v>744.0</v>
      </c>
      <c r="AL82" t="n">
        <v>778.0</v>
      </c>
      <c r="AM82" t="n">
        <v>856.0</v>
      </c>
      <c r="AN82" t="n">
        <v>941.0</v>
      </c>
      <c r="AO82" t="n">
        <v>1023.0</v>
      </c>
      <c r="AP82" t="n">
        <v>1156.0</v>
      </c>
      <c r="AQ82" t="n">
        <v>1197.0</v>
      </c>
      <c r="AR82" t="n">
        <v>1353.0</v>
      </c>
      <c r="AS82" s="15" t="n">
        <v>1498.0</v>
      </c>
      <c r="AT82" s="15" t="n">
        <v>841.0</v>
      </c>
      <c r="AU82" s="15" t="n">
        <v>797.0</v>
      </c>
      <c r="AV82" s="15" t="n">
        <v>745.0</v>
      </c>
      <c r="AW82" s="15" t="n">
        <v>756.0</v>
      </c>
      <c r="AX82" s="15" t="n">
        <v>792.0</v>
      </c>
      <c r="AY82" s="15" t="n">
        <v>911.0</v>
      </c>
      <c r="AZ82" s="15" t="n">
        <v>818.0</v>
      </c>
      <c r="BA82" s="15"/>
      <c r="BB82" s="15"/>
      <c r="BC82" s="15"/>
      <c r="BD82" s="15"/>
      <c r="BF82" s="84" t="str">
        <f t="shared" si="83"/>
        <v>-</v>
      </c>
      <c r="BG82" s="84" t="str">
        <f t="shared" si="83"/>
        <v>-</v>
      </c>
      <c r="BH82" s="84" t="str">
        <f t="shared" si="83"/>
        <v>-</v>
      </c>
      <c r="BI82" s="84" t="str">
        <f t="shared" si="83"/>
        <v>-</v>
      </c>
      <c r="BJ82" s="84" t="str">
        <f t="shared" si="83"/>
        <v>-</v>
      </c>
      <c r="BK82" s="84" t="str">
        <f t="shared" si="83"/>
        <v>-</v>
      </c>
      <c r="BL82" s="84" t="str">
        <f t="shared" si="83"/>
        <v>-</v>
      </c>
      <c r="BM82" s="84" t="str">
        <f t="shared" si="83"/>
        <v>-</v>
      </c>
      <c r="BN82" s="84" t="str">
        <f t="shared" si="83"/>
        <v>-</v>
      </c>
      <c r="BO82" s="84" t="str">
        <f t="shared" si="83"/>
        <v>-</v>
      </c>
      <c r="BP82" s="84" t="str">
        <f t="shared" si="83"/>
        <v>-</v>
      </c>
      <c r="BQ82" s="84" t="str">
        <f t="shared" si="83"/>
        <v>-</v>
      </c>
    </row>
    <row r="83" spans="1:69" x14ac:dyDescent="0.25">
      <c r="A83" s="16" t="s">
        <v>142</v>
      </c>
      <c r="B83" s="16" t="s">
        <v>50</v>
      </c>
      <c r="C83" s="81">
        <f t="shared" si="84"/>
        <v>0</v>
      </c>
      <c r="D83" s="81">
        <f t="shared" si="85"/>
        <v>0</v>
      </c>
      <c r="E83" s="81">
        <f t="shared" si="86"/>
        <v>0</v>
      </c>
      <c r="F83" s="65" t="str">
        <f t="shared" si="87"/>
        <v/>
      </c>
      <c r="G83" s="11"/>
      <c r="H83" s="4">
        <f t="shared" si="88"/>
        <v>0</v>
      </c>
      <c r="I83" s="4">
        <f t="shared" si="89"/>
        <v>0</v>
      </c>
      <c r="J83" s="4">
        <f t="shared" si="90"/>
        <v>0</v>
      </c>
      <c r="K83" s="69">
        <f t="shared" si="91"/>
        <v>0</v>
      </c>
      <c r="L83" s="4">
        <f t="shared" si="92"/>
        <v>0</v>
      </c>
      <c r="M83" s="4">
        <f t="shared" si="93"/>
        <v>0</v>
      </c>
      <c r="N83" s="4">
        <f t="shared" si="94"/>
        <v>0</v>
      </c>
      <c r="O83" s="4">
        <f t="shared" si="95"/>
        <v>0</v>
      </c>
      <c r="P83" s="4">
        <f t="shared" si="96"/>
        <v>0</v>
      </c>
      <c r="Q83" s="4">
        <f t="shared" si="97"/>
        <v>0</v>
      </c>
      <c r="R83" s="4">
        <f t="shared" si="98"/>
        <v>0</v>
      </c>
      <c r="S83" s="69" t="str">
        <f t="shared" si="99"/>
        <v>-</v>
      </c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 t="n">
        <v>2354.0</v>
      </c>
      <c r="AU83" s="11" t="n">
        <v>2611.0</v>
      </c>
      <c r="AV83" s="11" t="n">
        <v>3496.0</v>
      </c>
      <c r="AW83" s="11" t="n">
        <v>4041.0</v>
      </c>
      <c r="AX83" s="11" t="n">
        <v>4849.0</v>
      </c>
      <c r="AY83" s="11" t="n">
        <v>5854.0</v>
      </c>
      <c r="AZ83" s="11" t="n">
        <v>6820.0</v>
      </c>
      <c r="BA83" s="11"/>
      <c r="BB83" s="11"/>
      <c r="BC83" s="11"/>
      <c r="BD83" s="11"/>
      <c r="BE83" s="11"/>
      <c r="BF83" s="84" t="str">
        <f t="shared" si="83"/>
        <v>-</v>
      </c>
      <c r="BG83" s="84" t="str">
        <f t="shared" si="83"/>
        <v>-</v>
      </c>
      <c r="BH83" s="84" t="str">
        <f t="shared" si="83"/>
        <v>-</v>
      </c>
      <c r="BI83" s="84" t="str">
        <f t="shared" si="83"/>
        <v>-</v>
      </c>
      <c r="BJ83" s="84" t="str">
        <f t="shared" si="83"/>
        <v>-</v>
      </c>
      <c r="BK83" s="84" t="str">
        <f t="shared" si="83"/>
        <v>-</v>
      </c>
      <c r="BL83" s="84" t="str">
        <f t="shared" si="83"/>
        <v>-</v>
      </c>
      <c r="BM83" s="84" t="str">
        <f t="shared" si="83"/>
        <v>-</v>
      </c>
      <c r="BN83" s="84" t="str">
        <f t="shared" si="83"/>
        <v>-</v>
      </c>
      <c r="BO83" s="84" t="str">
        <f t="shared" si="83"/>
        <v>-</v>
      </c>
      <c r="BP83" s="84" t="str">
        <f t="shared" si="83"/>
        <v>-</v>
      </c>
      <c r="BQ83" s="84" t="str">
        <f t="shared" si="83"/>
        <v>-</v>
      </c>
    </row>
    <row r="84" spans="1:69" x14ac:dyDescent="0.25">
      <c r="A84" s="3"/>
      <c r="B84" s="3" t="s">
        <v>153</v>
      </c>
      <c r="C84" s="81">
        <f>SUM(C76:C82)</f>
        <v>0</v>
      </c>
      <c r="D84" s="81">
        <f t="shared" ref="D84:E84" si="100">SUM(D76:D82)</f>
        <v>0</v>
      </c>
      <c r="E84" s="81">
        <f t="shared" si="100"/>
        <v>0</v>
      </c>
      <c r="F84" s="65" t="str">
        <f>IFERROR(E84/D84,"")</f>
        <v/>
      </c>
      <c r="G84" s="11"/>
      <c r="H84" s="4">
        <f t="shared" si="88"/>
        <v>0</v>
      </c>
      <c r="I84" s="4">
        <f t="shared" si="89"/>
        <v>0</v>
      </c>
      <c r="J84" s="4">
        <f t="shared" si="90"/>
        <v>0</v>
      </c>
      <c r="K84" s="69">
        <f t="shared" si="91"/>
        <v>0</v>
      </c>
      <c r="L84" s="4">
        <f t="shared" si="92"/>
        <v>0</v>
      </c>
      <c r="M84" s="4">
        <f t="shared" si="93"/>
        <v>0</v>
      </c>
      <c r="N84" s="4">
        <f t="shared" si="94"/>
        <v>0</v>
      </c>
      <c r="O84" s="4">
        <f t="shared" si="95"/>
        <v>0</v>
      </c>
      <c r="P84" s="4">
        <f t="shared" si="96"/>
        <v>0</v>
      </c>
      <c r="Q84" s="4">
        <f t="shared" si="97"/>
        <v>0</v>
      </c>
      <c r="R84" s="4">
        <f t="shared" si="98"/>
        <v>0</v>
      </c>
      <c r="S84" s="69" t="str">
        <f t="shared" si="99"/>
        <v>-</v>
      </c>
      <c r="T84" s="11"/>
      <c r="U84" s="61">
        <f>SUM(U76:U82)</f>
        <v>0</v>
      </c>
      <c r="V84" s="61">
        <f>SUM(V76:V82)</f>
        <v>0</v>
      </c>
      <c r="W84" s="61">
        <f t="shared" ref="W84:BD84" si="101">SUM(W76:W82)</f>
        <v>0</v>
      </c>
      <c r="X84" s="61">
        <f t="shared" si="101"/>
        <v>0</v>
      </c>
      <c r="Y84" s="61">
        <f t="shared" si="101"/>
        <v>0</v>
      </c>
      <c r="Z84" s="61">
        <f t="shared" si="101"/>
        <v>0</v>
      </c>
      <c r="AA84" s="61">
        <f t="shared" si="101"/>
        <v>0</v>
      </c>
      <c r="AB84" s="61">
        <f t="shared" si="101"/>
        <v>0</v>
      </c>
      <c r="AC84" s="61">
        <f t="shared" si="101"/>
        <v>0</v>
      </c>
      <c r="AD84" s="61">
        <f t="shared" si="101"/>
        <v>0</v>
      </c>
      <c r="AE84" s="61">
        <f t="shared" si="101"/>
        <v>0</v>
      </c>
      <c r="AF84" s="61">
        <f t="shared" si="101"/>
        <v>0</v>
      </c>
      <c r="AG84" s="61">
        <f t="shared" si="101"/>
        <v>0</v>
      </c>
      <c r="AH84" s="61">
        <f t="shared" si="101"/>
        <v>0</v>
      </c>
      <c r="AI84" s="61">
        <f t="shared" si="101"/>
        <v>0</v>
      </c>
      <c r="AJ84" s="61">
        <f>SUM(AJ76:AJ82)</f>
        <v>0</v>
      </c>
      <c r="AK84" s="61">
        <f t="shared" si="101"/>
        <v>0</v>
      </c>
      <c r="AL84" s="61">
        <f t="shared" si="101"/>
        <v>0</v>
      </c>
      <c r="AM84" s="61">
        <f t="shared" si="101"/>
        <v>0</v>
      </c>
      <c r="AN84" s="61">
        <f t="shared" si="101"/>
        <v>0</v>
      </c>
      <c r="AO84" s="61">
        <f t="shared" si="101"/>
        <v>0</v>
      </c>
      <c r="AP84" s="61">
        <f t="shared" si="101"/>
        <v>0</v>
      </c>
      <c r="AQ84" s="61">
        <f t="shared" si="101"/>
        <v>0</v>
      </c>
      <c r="AR84" s="61">
        <f t="shared" si="101"/>
        <v>0</v>
      </c>
      <c r="AS84" s="61">
        <f t="shared" si="101"/>
        <v>0</v>
      </c>
      <c r="AT84" s="61">
        <f t="shared" si="101"/>
        <v>0</v>
      </c>
      <c r="AU84" s="61">
        <f t="shared" si="101"/>
        <v>0</v>
      </c>
      <c r="AV84" s="61">
        <f t="shared" si="101"/>
        <v>0</v>
      </c>
      <c r="AW84" s="61">
        <f t="shared" si="101"/>
        <v>0</v>
      </c>
      <c r="AX84" s="61">
        <f t="shared" si="101"/>
        <v>0</v>
      </c>
      <c r="AY84" s="61">
        <f t="shared" si="101"/>
        <v>0</v>
      </c>
      <c r="AZ84" s="61">
        <f t="shared" si="101"/>
        <v>0</v>
      </c>
      <c r="BA84" s="61">
        <f t="shared" si="101"/>
        <v>0</v>
      </c>
      <c r="BB84" s="61">
        <f t="shared" si="101"/>
        <v>0</v>
      </c>
      <c r="BC84" s="61">
        <f t="shared" si="101"/>
        <v>0</v>
      </c>
      <c r="BD84" s="61">
        <f t="shared" si="101"/>
        <v>0</v>
      </c>
      <c r="BE84" s="11"/>
      <c r="BF84" s="84" t="str">
        <f t="shared" si="83"/>
        <v>-</v>
      </c>
      <c r="BG84" s="84" t="str">
        <f t="shared" si="83"/>
        <v>-</v>
      </c>
      <c r="BH84" s="84" t="str">
        <f t="shared" si="83"/>
        <v>-</v>
      </c>
      <c r="BI84" s="84" t="str">
        <f t="shared" si="83"/>
        <v>-</v>
      </c>
      <c r="BJ84" s="84" t="str">
        <f t="shared" si="83"/>
        <v>-</v>
      </c>
      <c r="BK84" s="84" t="str">
        <f t="shared" si="83"/>
        <v>-</v>
      </c>
      <c r="BL84" s="84" t="str">
        <f t="shared" si="83"/>
        <v>-</v>
      </c>
      <c r="BM84" s="84" t="str">
        <f t="shared" si="83"/>
        <v>-</v>
      </c>
      <c r="BN84" s="84" t="str">
        <f t="shared" si="83"/>
        <v>-</v>
      </c>
      <c r="BO84" s="84" t="str">
        <f t="shared" si="83"/>
        <v>-</v>
      </c>
      <c r="BP84" s="84" t="str">
        <f t="shared" si="83"/>
        <v>-</v>
      </c>
      <c r="BQ84" s="84" t="str">
        <f t="shared" si="83"/>
        <v>-</v>
      </c>
    </row>
    <row r="85" spans="1:69" x14ac:dyDescent="0.25">
      <c r="A85" s="3" t="s">
        <v>113</v>
      </c>
      <c r="B85" s="3" t="s">
        <v>61</v>
      </c>
      <c r="C85" s="81">
        <f>SUM(C76:C83)</f>
        <v>0</v>
      </c>
      <c r="D85" s="81">
        <f>SUM(D76:D83)</f>
        <v>0</v>
      </c>
      <c r="E85" s="81">
        <f>SUM(E76:E83)</f>
        <v>0</v>
      </c>
      <c r="F85" s="65" t="str">
        <f>IFERROR(E85/D85,"")</f>
        <v/>
      </c>
      <c r="G85" s="33"/>
      <c r="H85" s="4">
        <f t="shared" si="88"/>
        <v>0</v>
      </c>
      <c r="I85" s="4">
        <f t="shared" si="89"/>
        <v>0</v>
      </c>
      <c r="J85" s="4">
        <f t="shared" si="90"/>
        <v>0</v>
      </c>
      <c r="K85" s="69">
        <f t="shared" si="91"/>
        <v>0</v>
      </c>
      <c r="L85" s="4">
        <f t="shared" si="92"/>
        <v>0</v>
      </c>
      <c r="M85" s="4">
        <f t="shared" si="93"/>
        <v>0</v>
      </c>
      <c r="N85" s="4">
        <f t="shared" si="94"/>
        <v>0</v>
      </c>
      <c r="O85" s="4">
        <f t="shared" si="95"/>
        <v>0</v>
      </c>
      <c r="P85" s="4">
        <f t="shared" si="96"/>
        <v>0</v>
      </c>
      <c r="Q85" s="4">
        <f t="shared" si="97"/>
        <v>0</v>
      </c>
      <c r="R85" s="4">
        <f>IFERROR(INDEX(AY85:BA85,IF($B$2&gt;9,3,$B$2-6)),"-")</f>
        <v>0</v>
      </c>
      <c r="S85" s="69" t="str">
        <f t="shared" si="99"/>
        <v>-</v>
      </c>
      <c r="T85" s="35"/>
      <c r="U85" s="36" t="n">
        <v>2496.0</v>
      </c>
      <c r="V85" s="36" t="n">
        <v>2586.0</v>
      </c>
      <c r="W85" s="36" t="n">
        <v>2807.0</v>
      </c>
      <c r="X85" s="36" t="n">
        <v>3135.0</v>
      </c>
      <c r="Y85" s="36" t="n">
        <v>3049.0</v>
      </c>
      <c r="Z85" s="36" t="n">
        <v>3106.0</v>
      </c>
      <c r="AA85" s="36" t="n">
        <v>3135.0</v>
      </c>
      <c r="AB85" s="36" t="n">
        <v>3323.0</v>
      </c>
      <c r="AC85" s="36" t="n">
        <v>3466.0</v>
      </c>
      <c r="AD85" s="36" t="n">
        <v>3654.0</v>
      </c>
      <c r="AE85" s="36" t="n">
        <v>4005.0</v>
      </c>
      <c r="AF85" s="36" t="n">
        <v>4120.0</v>
      </c>
      <c r="AG85" s="36" t="n">
        <v>4158.0</v>
      </c>
      <c r="AH85" s="36" t="n">
        <v>4068.0</v>
      </c>
      <c r="AI85" s="36" t="n">
        <v>4327.0</v>
      </c>
      <c r="AJ85" s="36" t="n">
        <v>4506.0</v>
      </c>
      <c r="AK85" s="36" t="n">
        <v>4930.0</v>
      </c>
      <c r="AL85" s="36" t="n">
        <v>5821.0</v>
      </c>
      <c r="AM85" s="36" t="n">
        <v>6335.0</v>
      </c>
      <c r="AN85" s="36" t="n">
        <v>6970.0</v>
      </c>
      <c r="AO85" s="36" t="n">
        <v>7706.0</v>
      </c>
      <c r="AP85" s="36" t="n">
        <v>8408.0</v>
      </c>
      <c r="AQ85" s="36" t="n">
        <v>9051.0</v>
      </c>
      <c r="AR85" s="36" t="n">
        <v>9845.0</v>
      </c>
      <c r="AS85" s="14" t="n">
        <v>10030.0</v>
      </c>
      <c r="AT85" s="14" t="n">
        <v>10030.0</v>
      </c>
      <c r="AU85" s="14" t="n">
        <v>10388.0</v>
      </c>
      <c r="AV85" s="14" t="n">
        <v>10553.0</v>
      </c>
      <c r="AW85" s="14" t="n">
        <v>11421.0</v>
      </c>
      <c r="AX85" s="14" t="n">
        <v>12864.0</v>
      </c>
      <c r="AY85" s="14" t="n">
        <v>13717.0</v>
      </c>
      <c r="AZ85" s="14" t="n">
        <v>14710.0</v>
      </c>
      <c r="BA85" s="14"/>
      <c r="BB85" s="14"/>
      <c r="BC85" s="14"/>
      <c r="BD85" s="14"/>
      <c r="BE85" s="33"/>
      <c r="BF85" s="84" t="str">
        <f t="shared" si="83"/>
        <v>-</v>
      </c>
      <c r="BG85" s="84" t="str">
        <f t="shared" si="83"/>
        <v>-</v>
      </c>
      <c r="BH85" s="84" t="str">
        <f t="shared" si="83"/>
        <v>-</v>
      </c>
      <c r="BI85" s="84" t="str">
        <f t="shared" si="83"/>
        <v>-</v>
      </c>
      <c r="BJ85" s="84" t="str">
        <f t="shared" si="83"/>
        <v>-</v>
      </c>
      <c r="BK85" s="84" t="str">
        <f t="shared" si="83"/>
        <v>-</v>
      </c>
      <c r="BL85" s="84" t="str">
        <f t="shared" si="83"/>
        <v>-</v>
      </c>
      <c r="BM85" s="84" t="str">
        <f t="shared" si="83"/>
        <v>-</v>
      </c>
      <c r="BN85" s="84" t="str">
        <f t="shared" si="83"/>
        <v>-</v>
      </c>
      <c r="BO85" s="84" t="str">
        <f t="shared" si="83"/>
        <v>-</v>
      </c>
      <c r="BP85" s="84" t="str">
        <f t="shared" si="83"/>
        <v>-</v>
      </c>
      <c r="BQ85" s="84" t="str">
        <f t="shared" si="83"/>
        <v>-</v>
      </c>
    </row>
    <row r="86" spans="1:69" x14ac:dyDescent="0.25">
      <c r="A86" s="42" t="s">
        <v>33</v>
      </c>
    </row>
    <row r="87" spans="1:69" x14ac:dyDescent="0.25">
      <c r="A87" s="43" t="s">
        <v>32</v>
      </c>
      <c r="B87" s="23" t="s">
        <v>52</v>
      </c>
      <c r="C87" s="21" t="str">
        <f>$C$3</f>
        <v>YTD '15</v>
      </c>
      <c r="D87" s="21" t="str">
        <f>$D$3</f>
        <v>YTD '16</v>
      </c>
      <c r="E87" s="21" t="str">
        <f>$E$3</f>
        <v>YTD '17</v>
      </c>
      <c r="F87" s="21" t="str">
        <f>$F$3</f>
        <v>YoY</v>
      </c>
      <c r="G87" s="2" t="s">
        <v>33</v>
      </c>
      <c r="H87" s="27" t="str">
        <f>$H$3</f>
        <v>Q1 '15</v>
      </c>
      <c r="I87" s="27" t="str">
        <f>$I$3</f>
        <v>Q2 '15</v>
      </c>
      <c r="J87" s="27" t="str">
        <f>$J$3</f>
        <v>Q3 '15</v>
      </c>
      <c r="K87" s="27" t="str">
        <f>$K$3</f>
        <v>Q4 '15</v>
      </c>
      <c r="L87" s="30" t="str">
        <f>$L$3</f>
        <v>Q1 '16</v>
      </c>
      <c r="M87" s="30" t="str">
        <f>$M$3</f>
        <v>Q2 '16</v>
      </c>
      <c r="N87" s="30" t="str">
        <f>$N$3</f>
        <v>Q3 '16</v>
      </c>
      <c r="O87" s="30" t="str">
        <f>$O$3</f>
        <v>Q4 '16</v>
      </c>
      <c r="P87" s="27" t="str">
        <f>$P$3</f>
        <v>Q1 '17</v>
      </c>
      <c r="Q87" s="27" t="str">
        <f>$Q$3</f>
        <v>Q2 '17</v>
      </c>
      <c r="R87" s="27" t="str">
        <f>$R$3</f>
        <v>Q3 '17</v>
      </c>
      <c r="S87" s="27" t="str">
        <f>$S$3</f>
        <v>Q4 '17</v>
      </c>
      <c r="T87" s="17" t="s">
        <v>33</v>
      </c>
      <c r="U87" s="27" t="s">
        <v>1</v>
      </c>
      <c r="V87" s="27" t="s">
        <v>2</v>
      </c>
      <c r="W87" s="27" t="s">
        <v>3</v>
      </c>
      <c r="X87" s="27" t="s">
        <v>4</v>
      </c>
      <c r="Y87" s="27" t="s">
        <v>5</v>
      </c>
      <c r="Z87" s="27" t="s">
        <v>6</v>
      </c>
      <c r="AA87" s="27" t="s">
        <v>7</v>
      </c>
      <c r="AB87" s="27" t="s">
        <v>8</v>
      </c>
      <c r="AC87" s="27" t="s">
        <v>9</v>
      </c>
      <c r="AD87" s="27" t="s">
        <v>10</v>
      </c>
      <c r="AE87" s="27" t="s">
        <v>11</v>
      </c>
      <c r="AF87" s="27" t="s">
        <v>12</v>
      </c>
      <c r="AG87" s="29" t="s">
        <v>13</v>
      </c>
      <c r="AH87" s="29" t="s">
        <v>14</v>
      </c>
      <c r="AI87" s="29" t="s">
        <v>15</v>
      </c>
      <c r="AJ87" s="29" t="s">
        <v>16</v>
      </c>
      <c r="AK87" s="29" t="s">
        <v>17</v>
      </c>
      <c r="AL87" s="29" t="s">
        <v>18</v>
      </c>
      <c r="AM87" s="29" t="s">
        <v>19</v>
      </c>
      <c r="AN87" s="29" t="s">
        <v>20</v>
      </c>
      <c r="AO87" s="29" t="s">
        <v>21</v>
      </c>
      <c r="AP87" s="29" t="s">
        <v>22</v>
      </c>
      <c r="AQ87" s="29" t="s">
        <v>23</v>
      </c>
      <c r="AR87" s="29" t="s">
        <v>24</v>
      </c>
      <c r="AS87" s="25" t="s">
        <v>25</v>
      </c>
      <c r="AT87" s="25" t="s">
        <v>26</v>
      </c>
      <c r="AU87" s="25" t="s">
        <v>27</v>
      </c>
      <c r="AV87" s="25" t="s">
        <v>28</v>
      </c>
      <c r="AW87" s="25" t="s">
        <v>29</v>
      </c>
      <c r="AX87" s="25" t="s">
        <v>30</v>
      </c>
      <c r="AY87" s="31" t="s">
        <v>99</v>
      </c>
      <c r="AZ87" s="31" t="s">
        <v>100</v>
      </c>
      <c r="BA87" s="31" t="s">
        <v>101</v>
      </c>
      <c r="BB87" s="31" t="s">
        <v>102</v>
      </c>
      <c r="BC87" s="31" t="s">
        <v>103</v>
      </c>
      <c r="BD87" s="31" t="s">
        <v>104</v>
      </c>
      <c r="BF87" s="32">
        <v>42736</v>
      </c>
      <c r="BG87" s="32">
        <v>42767</v>
      </c>
      <c r="BH87" s="32">
        <v>42795</v>
      </c>
      <c r="BI87" s="32">
        <v>42826</v>
      </c>
      <c r="BJ87" s="32">
        <v>42856</v>
      </c>
      <c r="BK87" s="32">
        <v>42887</v>
      </c>
      <c r="BL87" s="32">
        <v>42917</v>
      </c>
      <c r="BM87" s="32">
        <v>42948</v>
      </c>
      <c r="BN87" s="32">
        <v>42979</v>
      </c>
      <c r="BO87" s="32">
        <v>43009</v>
      </c>
      <c r="BP87" s="32">
        <v>43040</v>
      </c>
      <c r="BQ87" s="32">
        <v>43070</v>
      </c>
    </row>
    <row r="88" spans="1:69" x14ac:dyDescent="0.25">
      <c r="A88" s="16" t="s">
        <v>143</v>
      </c>
      <c r="B88" s="16" t="s">
        <v>58</v>
      </c>
      <c r="C88" s="71">
        <f>SUM(U88                                               : INDEX(U88:AF88,$B$2))</f>
        <v>0</v>
      </c>
      <c r="D88" s="71">
        <f>SUM(AG88                                                : INDEX(AG88:AR88,$B$2))</f>
        <v>0</v>
      </c>
      <c r="E88" s="71">
        <f>SUM(AS88                                                 : INDEX(AS88:BD88,$B$2))</f>
        <v>0</v>
      </c>
      <c r="F88" s="65" t="str">
        <f t="shared" ref="F88:F95" si="102">IFERROR(E88/D88,"")</f>
        <v/>
      </c>
      <c r="G88" s="33"/>
      <c r="H88" s="4">
        <f>SUM(U88:W88)</f>
        <v>0</v>
      </c>
      <c r="I88" s="4">
        <f t="shared" ref="I88:I97" si="103">SUM(X88:Z88)</f>
        <v>0</v>
      </c>
      <c r="J88" s="4">
        <f>SUM(AA88:AC88)</f>
        <v>0</v>
      </c>
      <c r="K88" s="4">
        <f t="shared" ref="K88:K97" si="104">SUM(AD88:AF88)</f>
        <v>0</v>
      </c>
      <c r="L88" s="4">
        <f t="shared" ref="L88:L97" si="105">SUM(AG88:AI88)</f>
        <v>0</v>
      </c>
      <c r="M88" s="4">
        <f t="shared" ref="M88:M97" si="106">SUM(AJ88:AL88)</f>
        <v>0</v>
      </c>
      <c r="N88" s="4">
        <f t="shared" ref="N88:N97" si="107">SUM(AM88:AO88)</f>
        <v>0</v>
      </c>
      <c r="O88" s="4">
        <f t="shared" ref="O88:O97" si="108">SUM(AP88:AR88)</f>
        <v>0</v>
      </c>
      <c r="P88" s="4">
        <f t="shared" ref="P88:P97" si="109">SUM(AS88:AU88)</f>
        <v>0</v>
      </c>
      <c r="Q88" s="4">
        <f t="shared" ref="Q88:Q97" si="110">SUM(AV88:AX88)</f>
        <v>0</v>
      </c>
      <c r="R88" s="4">
        <f t="shared" ref="R88:R97" si="111">SUM(AY88:BA88)</f>
        <v>0</v>
      </c>
      <c r="S88" s="4">
        <f t="shared" ref="S88:S97" si="112">SUM(BB88:BD88)</f>
        <v>0</v>
      </c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F88" s="84" t="str">
        <f t="shared" ref="BF88:BQ97" si="113">IFERROR(AS88/AG88,"-")</f>
        <v>-</v>
      </c>
      <c r="BG88" s="84" t="str">
        <f t="shared" si="113"/>
        <v>-</v>
      </c>
      <c r="BH88" s="84" t="str">
        <f t="shared" si="113"/>
        <v>-</v>
      </c>
      <c r="BI88" s="84" t="str">
        <f t="shared" si="113"/>
        <v>-</v>
      </c>
      <c r="BJ88" s="84" t="str">
        <f t="shared" si="113"/>
        <v>-</v>
      </c>
      <c r="BK88" s="84" t="str">
        <f t="shared" si="113"/>
        <v>-</v>
      </c>
      <c r="BL88" s="84" t="str">
        <f t="shared" si="113"/>
        <v>-</v>
      </c>
      <c r="BM88" s="84" t="str">
        <f t="shared" si="113"/>
        <v>-</v>
      </c>
      <c r="BN88" s="84" t="str">
        <f t="shared" si="113"/>
        <v>-</v>
      </c>
      <c r="BO88" s="84" t="str">
        <f t="shared" si="113"/>
        <v>-</v>
      </c>
      <c r="BP88" s="84" t="str">
        <f t="shared" si="113"/>
        <v>-</v>
      </c>
      <c r="BQ88" s="84" t="str">
        <f t="shared" si="113"/>
        <v>-</v>
      </c>
    </row>
    <row r="89" spans="1:69" x14ac:dyDescent="0.25">
      <c r="A89" s="16" t="s">
        <v>144</v>
      </c>
      <c r="B89" s="16" t="s">
        <v>44</v>
      </c>
      <c r="C89" s="71">
        <f>SUM(U89                                               : INDEX(U89:AF89,$B$2))</f>
        <v>0</v>
      </c>
      <c r="D89" s="71">
        <f>SUM(AG89                                                : INDEX(AG89:AR89,$B$2))</f>
        <v>0</v>
      </c>
      <c r="E89" s="71">
        <f>SUM(AS89                                                 : INDEX(AS89:BD89,$B$2))</f>
        <v>0</v>
      </c>
      <c r="F89" s="65" t="str">
        <f t="shared" si="102"/>
        <v/>
      </c>
      <c r="G89" s="33"/>
      <c r="H89" s="4">
        <f t="shared" ref="H89:H97" si="114">SUM(U89:W89)</f>
        <v>0</v>
      </c>
      <c r="I89" s="4">
        <f t="shared" si="103"/>
        <v>0</v>
      </c>
      <c r="J89" s="4">
        <f t="shared" ref="J89:J97" si="115">SUM(AA89:AC89)</f>
        <v>0</v>
      </c>
      <c r="K89" s="4">
        <f t="shared" si="104"/>
        <v>0</v>
      </c>
      <c r="L89" s="4">
        <f t="shared" si="105"/>
        <v>0</v>
      </c>
      <c r="M89" s="4">
        <f t="shared" si="106"/>
        <v>0</v>
      </c>
      <c r="N89" s="4">
        <f t="shared" si="107"/>
        <v>0</v>
      </c>
      <c r="O89" s="4">
        <f t="shared" si="108"/>
        <v>0</v>
      </c>
      <c r="P89" s="4">
        <f t="shared" si="109"/>
        <v>0</v>
      </c>
      <c r="Q89" s="4">
        <f t="shared" si="110"/>
        <v>0</v>
      </c>
      <c r="R89" s="4">
        <f t="shared" si="111"/>
        <v>0</v>
      </c>
      <c r="S89" s="4">
        <f t="shared" si="112"/>
        <v>0</v>
      </c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F89" s="84" t="str">
        <f t="shared" si="113"/>
        <v>-</v>
      </c>
      <c r="BG89" s="84" t="str">
        <f t="shared" si="113"/>
        <v>-</v>
      </c>
      <c r="BH89" s="84" t="str">
        <f t="shared" si="113"/>
        <v>-</v>
      </c>
      <c r="BI89" s="84" t="str">
        <f t="shared" si="113"/>
        <v>-</v>
      </c>
      <c r="BJ89" s="84" t="str">
        <f t="shared" si="113"/>
        <v>-</v>
      </c>
      <c r="BK89" s="84" t="str">
        <f t="shared" si="113"/>
        <v>-</v>
      </c>
      <c r="BL89" s="84" t="str">
        <f t="shared" si="113"/>
        <v>-</v>
      </c>
      <c r="BM89" s="84" t="str">
        <f t="shared" si="113"/>
        <v>-</v>
      </c>
      <c r="BN89" s="84" t="str">
        <f t="shared" si="113"/>
        <v>-</v>
      </c>
      <c r="BO89" s="84" t="str">
        <f t="shared" si="113"/>
        <v>-</v>
      </c>
      <c r="BP89" s="84" t="str">
        <f t="shared" si="113"/>
        <v>-</v>
      </c>
      <c r="BQ89" s="84" t="str">
        <f t="shared" si="113"/>
        <v>-</v>
      </c>
    </row>
    <row r="90" spans="1:69" x14ac:dyDescent="0.25">
      <c r="A90" s="16" t="s">
        <v>145</v>
      </c>
      <c r="B90" s="16" t="s">
        <v>45</v>
      </c>
      <c r="C90" s="71">
        <f>SUM(U90                                               : INDEX(U90:AF90,$B$2))</f>
        <v>0</v>
      </c>
      <c r="D90" s="71">
        <f>SUM(AG90                                                : INDEX(AG90:AR90,$B$2))</f>
        <v>0</v>
      </c>
      <c r="E90" s="71">
        <f>SUM(AS90                                                 : INDEX(AS90:BD90,$B$2))</f>
        <v>0</v>
      </c>
      <c r="F90" s="65" t="str">
        <f t="shared" si="102"/>
        <v/>
      </c>
      <c r="G90" s="33"/>
      <c r="H90" s="4">
        <f t="shared" si="114"/>
        <v>0</v>
      </c>
      <c r="I90" s="4">
        <f t="shared" si="103"/>
        <v>0</v>
      </c>
      <c r="J90" s="4">
        <f t="shared" si="115"/>
        <v>0</v>
      </c>
      <c r="K90" s="4">
        <f t="shared" si="104"/>
        <v>0</v>
      </c>
      <c r="L90" s="4">
        <f t="shared" si="105"/>
        <v>0</v>
      </c>
      <c r="M90" s="4">
        <f t="shared" si="106"/>
        <v>0</v>
      </c>
      <c r="N90" s="4">
        <f t="shared" si="107"/>
        <v>0</v>
      </c>
      <c r="O90" s="4">
        <f t="shared" si="108"/>
        <v>0</v>
      </c>
      <c r="P90" s="4">
        <f t="shared" si="109"/>
        <v>0</v>
      </c>
      <c r="Q90" s="4">
        <f t="shared" si="110"/>
        <v>0</v>
      </c>
      <c r="R90" s="4">
        <f t="shared" si="111"/>
        <v>0</v>
      </c>
      <c r="S90" s="4">
        <f t="shared" si="112"/>
        <v>0</v>
      </c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F90" s="84" t="str">
        <f t="shared" si="113"/>
        <v>-</v>
      </c>
      <c r="BG90" s="84" t="str">
        <f t="shared" si="113"/>
        <v>-</v>
      </c>
      <c r="BH90" s="84" t="str">
        <f t="shared" si="113"/>
        <v>-</v>
      </c>
      <c r="BI90" s="84" t="str">
        <f t="shared" si="113"/>
        <v>-</v>
      </c>
      <c r="BJ90" s="84" t="str">
        <f t="shared" si="113"/>
        <v>-</v>
      </c>
      <c r="BK90" s="84" t="str">
        <f t="shared" si="113"/>
        <v>-</v>
      </c>
      <c r="BL90" s="84" t="str">
        <f t="shared" si="113"/>
        <v>-</v>
      </c>
      <c r="BM90" s="84" t="str">
        <f t="shared" si="113"/>
        <v>-</v>
      </c>
      <c r="BN90" s="84" t="str">
        <f t="shared" si="113"/>
        <v>-</v>
      </c>
      <c r="BO90" s="84" t="str">
        <f t="shared" si="113"/>
        <v>-</v>
      </c>
      <c r="BP90" s="84" t="str">
        <f t="shared" si="113"/>
        <v>-</v>
      </c>
      <c r="BQ90" s="84" t="str">
        <f t="shared" si="113"/>
        <v>-</v>
      </c>
    </row>
    <row r="91" spans="1:69" x14ac:dyDescent="0.25">
      <c r="A91" s="16" t="s">
        <v>146</v>
      </c>
      <c r="B91" s="16" t="s">
        <v>46</v>
      </c>
      <c r="C91" s="71">
        <f>SUM(U91                                               : INDEX(U91:AF91,$B$2))</f>
        <v>0</v>
      </c>
      <c r="D91" s="71">
        <f>SUM(AG91                                                : INDEX(AG91:AR91,$B$2))</f>
        <v>0</v>
      </c>
      <c r="E91" s="71">
        <f>SUM(AS91                                                 : INDEX(AS91:BD91,$B$2))</f>
        <v>0</v>
      </c>
      <c r="F91" s="65" t="str">
        <f t="shared" si="102"/>
        <v/>
      </c>
      <c r="G91" s="33"/>
      <c r="H91" s="4">
        <f t="shared" si="114"/>
        <v>0</v>
      </c>
      <c r="I91" s="4">
        <f t="shared" si="103"/>
        <v>0</v>
      </c>
      <c r="J91" s="4">
        <f t="shared" si="115"/>
        <v>0</v>
      </c>
      <c r="K91" s="4">
        <f t="shared" si="104"/>
        <v>0</v>
      </c>
      <c r="L91" s="4">
        <f t="shared" si="105"/>
        <v>0</v>
      </c>
      <c r="M91" s="4">
        <f t="shared" si="106"/>
        <v>0</v>
      </c>
      <c r="N91" s="4">
        <f t="shared" si="107"/>
        <v>0</v>
      </c>
      <c r="O91" s="4">
        <f t="shared" si="108"/>
        <v>0</v>
      </c>
      <c r="P91" s="4">
        <f t="shared" si="109"/>
        <v>0</v>
      </c>
      <c r="Q91" s="4">
        <f t="shared" si="110"/>
        <v>0</v>
      </c>
      <c r="R91" s="4">
        <f t="shared" si="111"/>
        <v>0</v>
      </c>
      <c r="S91" s="4">
        <f t="shared" si="112"/>
        <v>0</v>
      </c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F91" s="84" t="str">
        <f t="shared" si="113"/>
        <v>-</v>
      </c>
      <c r="BG91" s="84" t="str">
        <f t="shared" si="113"/>
        <v>-</v>
      </c>
      <c r="BH91" s="84" t="str">
        <f t="shared" si="113"/>
        <v>-</v>
      </c>
      <c r="BI91" s="84" t="str">
        <f t="shared" si="113"/>
        <v>-</v>
      </c>
      <c r="BJ91" s="84" t="str">
        <f t="shared" si="113"/>
        <v>-</v>
      </c>
      <c r="BK91" s="84" t="str">
        <f t="shared" si="113"/>
        <v>-</v>
      </c>
      <c r="BL91" s="84" t="str">
        <f t="shared" si="113"/>
        <v>-</v>
      </c>
      <c r="BM91" s="84" t="str">
        <f t="shared" si="113"/>
        <v>-</v>
      </c>
      <c r="BN91" s="84" t="str">
        <f t="shared" si="113"/>
        <v>-</v>
      </c>
      <c r="BO91" s="84" t="str">
        <f t="shared" si="113"/>
        <v>-</v>
      </c>
      <c r="BP91" s="84" t="str">
        <f t="shared" si="113"/>
        <v>-</v>
      </c>
      <c r="BQ91" s="84" t="str">
        <f t="shared" si="113"/>
        <v>-</v>
      </c>
    </row>
    <row r="92" spans="1:69" x14ac:dyDescent="0.25">
      <c r="A92" s="16" t="s">
        <v>147</v>
      </c>
      <c r="B92" s="16" t="s">
        <v>47</v>
      </c>
      <c r="C92" s="71">
        <f>SUM(U92                                               : INDEX(U92:AF92,$B$2))</f>
        <v>0</v>
      </c>
      <c r="D92" s="71">
        <f>SUM(AG92                                                : INDEX(AG92:AR92,$B$2))</f>
        <v>0</v>
      </c>
      <c r="E92" s="71">
        <f>SUM(AS92                                                 : INDEX(AS92:BD92,$B$2))</f>
        <v>0</v>
      </c>
      <c r="F92" s="65" t="str">
        <f t="shared" si="102"/>
        <v/>
      </c>
      <c r="G92" s="33"/>
      <c r="H92" s="4">
        <f t="shared" si="114"/>
        <v>0</v>
      </c>
      <c r="I92" s="4">
        <f t="shared" si="103"/>
        <v>0</v>
      </c>
      <c r="J92" s="4">
        <f t="shared" si="115"/>
        <v>0</v>
      </c>
      <c r="K92" s="4">
        <f t="shared" si="104"/>
        <v>0</v>
      </c>
      <c r="L92" s="4">
        <f t="shared" si="105"/>
        <v>0</v>
      </c>
      <c r="M92" s="4">
        <f t="shared" si="106"/>
        <v>0</v>
      </c>
      <c r="N92" s="4">
        <f t="shared" si="107"/>
        <v>0</v>
      </c>
      <c r="O92" s="4">
        <f t="shared" si="108"/>
        <v>0</v>
      </c>
      <c r="P92" s="4">
        <f t="shared" si="109"/>
        <v>0</v>
      </c>
      <c r="Q92" s="4">
        <f t="shared" si="110"/>
        <v>0</v>
      </c>
      <c r="R92" s="4">
        <f t="shared" si="111"/>
        <v>0</v>
      </c>
      <c r="S92" s="4">
        <f t="shared" si="112"/>
        <v>0</v>
      </c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F92" s="84" t="str">
        <f t="shared" si="113"/>
        <v>-</v>
      </c>
      <c r="BG92" s="84" t="str">
        <f t="shared" si="113"/>
        <v>-</v>
      </c>
      <c r="BH92" s="84" t="str">
        <f t="shared" si="113"/>
        <v>-</v>
      </c>
      <c r="BI92" s="84" t="str">
        <f t="shared" si="113"/>
        <v>-</v>
      </c>
      <c r="BJ92" s="84" t="str">
        <f t="shared" si="113"/>
        <v>-</v>
      </c>
      <c r="BK92" s="84" t="str">
        <f t="shared" si="113"/>
        <v>-</v>
      </c>
      <c r="BL92" s="84" t="str">
        <f t="shared" si="113"/>
        <v>-</v>
      </c>
      <c r="BM92" s="84" t="str">
        <f t="shared" si="113"/>
        <v>-</v>
      </c>
      <c r="BN92" s="84" t="str">
        <f t="shared" si="113"/>
        <v>-</v>
      </c>
      <c r="BO92" s="84" t="str">
        <f t="shared" si="113"/>
        <v>-</v>
      </c>
      <c r="BP92" s="84" t="str">
        <f t="shared" si="113"/>
        <v>-</v>
      </c>
      <c r="BQ92" s="84" t="str">
        <f t="shared" si="113"/>
        <v>-</v>
      </c>
    </row>
    <row r="93" spans="1:69" x14ac:dyDescent="0.25">
      <c r="A93" s="16" t="s">
        <v>148</v>
      </c>
      <c r="B93" s="16" t="s">
        <v>48</v>
      </c>
      <c r="C93" s="71">
        <f>SUM(U93                                               : INDEX(U93:AF93,$B$2))</f>
        <v>0</v>
      </c>
      <c r="D93" s="71">
        <f>SUM(AG93                                                : INDEX(AG93:AR93,$B$2))</f>
        <v>0</v>
      </c>
      <c r="E93" s="71">
        <f>SUM(AS93                                                 : INDEX(AS93:BD93,$B$2))</f>
        <v>0</v>
      </c>
      <c r="F93" s="65" t="str">
        <f t="shared" si="102"/>
        <v/>
      </c>
      <c r="G93" s="33"/>
      <c r="H93" s="4">
        <f t="shared" si="114"/>
        <v>0</v>
      </c>
      <c r="I93" s="4">
        <f t="shared" si="103"/>
        <v>0</v>
      </c>
      <c r="J93" s="4">
        <f t="shared" si="115"/>
        <v>0</v>
      </c>
      <c r="K93" s="4">
        <f t="shared" si="104"/>
        <v>0</v>
      </c>
      <c r="L93" s="4">
        <f t="shared" si="105"/>
        <v>0</v>
      </c>
      <c r="M93" s="4">
        <f t="shared" si="106"/>
        <v>0</v>
      </c>
      <c r="N93" s="4">
        <f t="shared" si="107"/>
        <v>0</v>
      </c>
      <c r="O93" s="4">
        <f t="shared" si="108"/>
        <v>0</v>
      </c>
      <c r="P93" s="4">
        <f t="shared" si="109"/>
        <v>0</v>
      </c>
      <c r="Q93" s="4">
        <f t="shared" si="110"/>
        <v>0</v>
      </c>
      <c r="R93" s="4">
        <f t="shared" si="111"/>
        <v>0</v>
      </c>
      <c r="S93" s="4">
        <f t="shared" si="112"/>
        <v>0</v>
      </c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F93" s="84" t="str">
        <f t="shared" si="113"/>
        <v>-</v>
      </c>
      <c r="BG93" s="84" t="str">
        <f t="shared" si="113"/>
        <v>-</v>
      </c>
      <c r="BH93" s="84" t="str">
        <f t="shared" si="113"/>
        <v>-</v>
      </c>
      <c r="BI93" s="84" t="str">
        <f t="shared" si="113"/>
        <v>-</v>
      </c>
      <c r="BJ93" s="84" t="str">
        <f t="shared" si="113"/>
        <v>-</v>
      </c>
      <c r="BK93" s="84" t="str">
        <f t="shared" si="113"/>
        <v>-</v>
      </c>
      <c r="BL93" s="84" t="str">
        <f t="shared" si="113"/>
        <v>-</v>
      </c>
      <c r="BM93" s="84" t="str">
        <f t="shared" si="113"/>
        <v>-</v>
      </c>
      <c r="BN93" s="84" t="str">
        <f t="shared" si="113"/>
        <v>-</v>
      </c>
      <c r="BO93" s="84" t="str">
        <f t="shared" si="113"/>
        <v>-</v>
      </c>
      <c r="BP93" s="84" t="str">
        <f t="shared" si="113"/>
        <v>-</v>
      </c>
      <c r="BQ93" s="84" t="str">
        <f t="shared" si="113"/>
        <v>-</v>
      </c>
    </row>
    <row r="94" spans="1:69" x14ac:dyDescent="0.25">
      <c r="A94" s="16" t="s">
        <v>149</v>
      </c>
      <c r="B94" s="16" t="s">
        <v>49</v>
      </c>
      <c r="C94" s="71">
        <f>SUM(U94                                               : INDEX(U94:AF94,$B$2))</f>
        <v>0</v>
      </c>
      <c r="D94" s="71">
        <f>SUM(AG94                                                : INDEX(AG94:AR94,$B$2))</f>
        <v>0</v>
      </c>
      <c r="E94" s="71">
        <f>SUM(AS94                                                 : INDEX(AS94:BD94,$B$2))</f>
        <v>0</v>
      </c>
      <c r="F94" s="65" t="str">
        <f t="shared" si="102"/>
        <v/>
      </c>
      <c r="G94" s="33"/>
      <c r="H94" s="4">
        <f t="shared" si="114"/>
        <v>0</v>
      </c>
      <c r="I94" s="4">
        <f t="shared" si="103"/>
        <v>0</v>
      </c>
      <c r="J94" s="4">
        <f t="shared" si="115"/>
        <v>0</v>
      </c>
      <c r="K94" s="4">
        <f t="shared" si="104"/>
        <v>0</v>
      </c>
      <c r="L94" s="4">
        <f t="shared" si="105"/>
        <v>0</v>
      </c>
      <c r="M94" s="4">
        <f t="shared" si="106"/>
        <v>0</v>
      </c>
      <c r="N94" s="4">
        <f t="shared" si="107"/>
        <v>0</v>
      </c>
      <c r="O94" s="4">
        <f t="shared" si="108"/>
        <v>0</v>
      </c>
      <c r="P94" s="4">
        <f t="shared" si="109"/>
        <v>0</v>
      </c>
      <c r="Q94" s="4">
        <f t="shared" si="110"/>
        <v>0</v>
      </c>
      <c r="R94" s="4">
        <f t="shared" si="111"/>
        <v>0</v>
      </c>
      <c r="S94" s="4">
        <f t="shared" si="112"/>
        <v>0</v>
      </c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F94" s="84" t="str">
        <f t="shared" si="113"/>
        <v>-</v>
      </c>
      <c r="BG94" s="84" t="str">
        <f t="shared" si="113"/>
        <v>-</v>
      </c>
      <c r="BH94" s="84" t="str">
        <f t="shared" si="113"/>
        <v>-</v>
      </c>
      <c r="BI94" s="84" t="str">
        <f t="shared" si="113"/>
        <v>-</v>
      </c>
      <c r="BJ94" s="84" t="str">
        <f t="shared" si="113"/>
        <v>-</v>
      </c>
      <c r="BK94" s="84" t="str">
        <f t="shared" si="113"/>
        <v>-</v>
      </c>
      <c r="BL94" s="84" t="str">
        <f t="shared" si="113"/>
        <v>-</v>
      </c>
      <c r="BM94" s="84" t="str">
        <f t="shared" si="113"/>
        <v>-</v>
      </c>
      <c r="BN94" s="84" t="str">
        <f t="shared" si="113"/>
        <v>-</v>
      </c>
      <c r="BO94" s="84" t="str">
        <f t="shared" si="113"/>
        <v>-</v>
      </c>
      <c r="BP94" s="84" t="str">
        <f t="shared" si="113"/>
        <v>-</v>
      </c>
      <c r="BQ94" s="84" t="str">
        <f t="shared" si="113"/>
        <v>-</v>
      </c>
    </row>
    <row r="95" spans="1:69" x14ac:dyDescent="0.25">
      <c r="A95" s="16" t="s">
        <v>150</v>
      </c>
      <c r="B95" s="16" t="s">
        <v>50</v>
      </c>
      <c r="C95" s="71">
        <f>SUM(U95                                               : INDEX(U95:AF95,$B$2))</f>
        <v>0</v>
      </c>
      <c r="D95" s="71">
        <f>SUM(AG95                                                : INDEX(AG95:AR95,$B$2))</f>
        <v>0</v>
      </c>
      <c r="E95" s="71">
        <f>SUM(AS95                                                 : INDEX(AS95:BD95,$B$2))</f>
        <v>0</v>
      </c>
      <c r="F95" s="65" t="str">
        <f t="shared" si="102"/>
        <v/>
      </c>
      <c r="G95" s="33"/>
      <c r="H95" s="4">
        <f t="shared" si="114"/>
        <v>0</v>
      </c>
      <c r="I95" s="4">
        <f t="shared" si="103"/>
        <v>0</v>
      </c>
      <c r="J95" s="4">
        <f t="shared" si="115"/>
        <v>0</v>
      </c>
      <c r="K95" s="4">
        <f t="shared" si="104"/>
        <v>0</v>
      </c>
      <c r="L95" s="4">
        <f t="shared" si="105"/>
        <v>0</v>
      </c>
      <c r="M95" s="4">
        <f t="shared" si="106"/>
        <v>0</v>
      </c>
      <c r="N95" s="4">
        <f t="shared" si="107"/>
        <v>0</v>
      </c>
      <c r="O95" s="4">
        <f t="shared" si="108"/>
        <v>0</v>
      </c>
      <c r="P95" s="4">
        <f t="shared" si="109"/>
        <v>0</v>
      </c>
      <c r="Q95" s="4">
        <f t="shared" si="110"/>
        <v>0</v>
      </c>
      <c r="R95" s="4">
        <f t="shared" si="111"/>
        <v>0</v>
      </c>
      <c r="S95" s="4">
        <f t="shared" si="112"/>
        <v>0</v>
      </c>
      <c r="T95" s="7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F95" s="84" t="str">
        <f t="shared" si="113"/>
        <v>-</v>
      </c>
      <c r="BG95" s="84" t="str">
        <f t="shared" si="113"/>
        <v>-</v>
      </c>
      <c r="BH95" s="84" t="str">
        <f t="shared" si="113"/>
        <v>-</v>
      </c>
      <c r="BI95" s="84" t="str">
        <f t="shared" si="113"/>
        <v>-</v>
      </c>
      <c r="BJ95" s="84" t="str">
        <f t="shared" si="113"/>
        <v>-</v>
      </c>
      <c r="BK95" s="84" t="str">
        <f t="shared" si="113"/>
        <v>-</v>
      </c>
      <c r="BL95" s="84" t="str">
        <f t="shared" si="113"/>
        <v>-</v>
      </c>
      <c r="BM95" s="84" t="str">
        <f t="shared" si="113"/>
        <v>-</v>
      </c>
      <c r="BN95" s="84" t="str">
        <f t="shared" si="113"/>
        <v>-</v>
      </c>
      <c r="BO95" s="84" t="str">
        <f t="shared" si="113"/>
        <v>-</v>
      </c>
      <c r="BP95" s="84" t="str">
        <f t="shared" si="113"/>
        <v>-</v>
      </c>
      <c r="BQ95" s="84" t="str">
        <f t="shared" si="113"/>
        <v>-</v>
      </c>
    </row>
    <row r="96" spans="1:69" x14ac:dyDescent="0.25">
      <c r="A96" s="16" t="s">
        <v>151</v>
      </c>
      <c r="B96" s="3" t="s">
        <v>153</v>
      </c>
      <c r="C96" s="72">
        <f>SUM(C88:C94)</f>
        <v>0</v>
      </c>
      <c r="D96" s="72">
        <f t="shared" ref="D96" si="116">SUM(D88:D94)</f>
        <v>0</v>
      </c>
      <c r="E96" s="72">
        <f>SUM(E88:E94)</f>
        <v>0</v>
      </c>
      <c r="F96" s="65" t="str">
        <f>IFERROR(E96/D96,"")</f>
        <v/>
      </c>
      <c r="G96" s="33"/>
      <c r="H96" s="4">
        <f t="shared" si="114"/>
        <v>0</v>
      </c>
      <c r="I96" s="4">
        <f t="shared" si="103"/>
        <v>0</v>
      </c>
      <c r="J96" s="4">
        <f t="shared" si="115"/>
        <v>0</v>
      </c>
      <c r="K96" s="4">
        <f t="shared" si="104"/>
        <v>0</v>
      </c>
      <c r="L96" s="4">
        <f t="shared" si="105"/>
        <v>0</v>
      </c>
      <c r="M96" s="4">
        <f t="shared" si="106"/>
        <v>0</v>
      </c>
      <c r="N96" s="4">
        <f t="shared" si="107"/>
        <v>0</v>
      </c>
      <c r="O96" s="4">
        <f t="shared" si="108"/>
        <v>0</v>
      </c>
      <c r="P96" s="4">
        <f t="shared" si="109"/>
        <v>0</v>
      </c>
      <c r="Q96" s="4">
        <f t="shared" si="110"/>
        <v>0</v>
      </c>
      <c r="R96" s="4">
        <f t="shared" si="111"/>
        <v>0</v>
      </c>
      <c r="S96" s="4">
        <f t="shared" si="112"/>
        <v>0</v>
      </c>
      <c r="T96" s="7"/>
      <c r="U96" s="61">
        <f>SUM(U88:U94)</f>
        <v>0</v>
      </c>
      <c r="V96" s="61">
        <f t="shared" ref="V96:AY96" si="117">SUM(V88:V94)</f>
        <v>0</v>
      </c>
      <c r="W96" s="61">
        <f t="shared" si="117"/>
        <v>0</v>
      </c>
      <c r="X96" s="61">
        <f t="shared" si="117"/>
        <v>0</v>
      </c>
      <c r="Y96" s="61">
        <f t="shared" si="117"/>
        <v>0</v>
      </c>
      <c r="Z96" s="61">
        <f t="shared" si="117"/>
        <v>0</v>
      </c>
      <c r="AA96" s="61">
        <f t="shared" si="117"/>
        <v>0</v>
      </c>
      <c r="AB96" s="61">
        <f t="shared" si="117"/>
        <v>0</v>
      </c>
      <c r="AC96" s="61">
        <f t="shared" si="117"/>
        <v>0</v>
      </c>
      <c r="AD96" s="61">
        <f t="shared" si="117"/>
        <v>0</v>
      </c>
      <c r="AE96" s="61">
        <f t="shared" si="117"/>
        <v>0</v>
      </c>
      <c r="AF96" s="61">
        <f t="shared" si="117"/>
        <v>0</v>
      </c>
      <c r="AG96" s="61">
        <f t="shared" si="117"/>
        <v>0</v>
      </c>
      <c r="AH96" s="61">
        <f t="shared" si="117"/>
        <v>0</v>
      </c>
      <c r="AI96" s="61">
        <f t="shared" si="117"/>
        <v>0</v>
      </c>
      <c r="AJ96" s="61">
        <f>SUM(AJ88:AJ94)</f>
        <v>0</v>
      </c>
      <c r="AK96" s="61">
        <f t="shared" si="117"/>
        <v>0</v>
      </c>
      <c r="AL96" s="61">
        <f t="shared" si="117"/>
        <v>0</v>
      </c>
      <c r="AM96" s="61">
        <f t="shared" si="117"/>
        <v>0</v>
      </c>
      <c r="AN96" s="61">
        <f t="shared" si="117"/>
        <v>0</v>
      </c>
      <c r="AO96" s="61">
        <f t="shared" si="117"/>
        <v>0</v>
      </c>
      <c r="AP96" s="61">
        <f t="shared" si="117"/>
        <v>0</v>
      </c>
      <c r="AQ96" s="61">
        <f t="shared" si="117"/>
        <v>0</v>
      </c>
      <c r="AR96" s="61">
        <f t="shared" si="117"/>
        <v>0</v>
      </c>
      <c r="AS96" s="61">
        <f t="shared" si="117"/>
        <v>0</v>
      </c>
      <c r="AT96" s="61">
        <f t="shared" si="117"/>
        <v>0</v>
      </c>
      <c r="AU96" s="61">
        <f t="shared" si="117"/>
        <v>0</v>
      </c>
      <c r="AV96" s="61">
        <f t="shared" si="117"/>
        <v>0</v>
      </c>
      <c r="AW96" s="61">
        <f t="shared" si="117"/>
        <v>0</v>
      </c>
      <c r="AX96" s="61">
        <f t="shared" si="117"/>
        <v>0</v>
      </c>
      <c r="AY96" s="61">
        <f t="shared" si="117"/>
        <v>0</v>
      </c>
      <c r="AZ96" s="61"/>
      <c r="BA96" s="61"/>
      <c r="BB96" s="61"/>
      <c r="BC96" s="61"/>
      <c r="BD96" s="61"/>
      <c r="BF96" s="84" t="str">
        <f t="shared" si="113"/>
        <v>-</v>
      </c>
      <c r="BG96" s="84" t="str">
        <f t="shared" si="113"/>
        <v>-</v>
      </c>
      <c r="BH96" s="84" t="str">
        <f t="shared" si="113"/>
        <v>-</v>
      </c>
      <c r="BI96" s="84" t="str">
        <f t="shared" si="113"/>
        <v>-</v>
      </c>
      <c r="BJ96" s="84" t="str">
        <f t="shared" si="113"/>
        <v>-</v>
      </c>
      <c r="BK96" s="84" t="str">
        <f t="shared" si="113"/>
        <v>-</v>
      </c>
      <c r="BL96" s="84" t="str">
        <f t="shared" si="113"/>
        <v>-</v>
      </c>
      <c r="BM96" s="84" t="str">
        <f t="shared" si="113"/>
        <v>-</v>
      </c>
      <c r="BN96" s="84" t="str">
        <f t="shared" si="113"/>
        <v>-</v>
      </c>
      <c r="BO96" s="84" t="str">
        <f t="shared" si="113"/>
        <v>-</v>
      </c>
      <c r="BP96" s="84" t="str">
        <f t="shared" si="113"/>
        <v>-</v>
      </c>
      <c r="BQ96" s="84" t="str">
        <f t="shared" si="113"/>
        <v>-</v>
      </c>
    </row>
    <row r="97" spans="1:71" x14ac:dyDescent="0.25">
      <c r="A97" s="3" t="s">
        <v>152</v>
      </c>
      <c r="B97" s="3" t="s">
        <v>61</v>
      </c>
      <c r="C97" s="72">
        <f>SUM(C88:C95)</f>
        <v>0</v>
      </c>
      <c r="D97" s="72">
        <f t="shared" ref="D97:E97" si="118">SUM(D88:D95)</f>
        <v>0</v>
      </c>
      <c r="E97" s="72">
        <f t="shared" si="118"/>
        <v>0</v>
      </c>
      <c r="F97" s="65" t="str">
        <f>IFERROR(E97/D97,"")</f>
        <v/>
      </c>
      <c r="G97" s="33"/>
      <c r="H97" s="4">
        <f t="shared" si="114"/>
        <v>0</v>
      </c>
      <c r="I97" s="4">
        <f t="shared" si="103"/>
        <v>0</v>
      </c>
      <c r="J97" s="4">
        <f t="shared" si="115"/>
        <v>0</v>
      </c>
      <c r="K97" s="4">
        <f t="shared" si="104"/>
        <v>0</v>
      </c>
      <c r="L97" s="4">
        <f t="shared" si="105"/>
        <v>0</v>
      </c>
      <c r="M97" s="4">
        <f t="shared" si="106"/>
        <v>0</v>
      </c>
      <c r="N97" s="4">
        <f t="shared" si="107"/>
        <v>0</v>
      </c>
      <c r="O97" s="4">
        <f t="shared" si="108"/>
        <v>0</v>
      </c>
      <c r="P97" s="4">
        <f t="shared" si="109"/>
        <v>0</v>
      </c>
      <c r="Q97" s="4">
        <f t="shared" si="110"/>
        <v>0</v>
      </c>
      <c r="R97" s="4">
        <f t="shared" si="111"/>
        <v>0</v>
      </c>
      <c r="S97" s="4">
        <f t="shared" si="112"/>
        <v>0</v>
      </c>
      <c r="T97" s="19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33"/>
      <c r="BF97" s="84" t="str">
        <f t="shared" si="113"/>
        <v>-</v>
      </c>
      <c r="BG97" s="84" t="str">
        <f t="shared" si="113"/>
        <v>-</v>
      </c>
      <c r="BH97" s="84" t="str">
        <f t="shared" si="113"/>
        <v>-</v>
      </c>
      <c r="BI97" s="84" t="str">
        <f t="shared" si="113"/>
        <v>-</v>
      </c>
      <c r="BJ97" s="84" t="str">
        <f t="shared" si="113"/>
        <v>-</v>
      </c>
      <c r="BK97" s="84" t="str">
        <f t="shared" si="113"/>
        <v>-</v>
      </c>
      <c r="BL97" s="84" t="str">
        <f t="shared" si="113"/>
        <v>-</v>
      </c>
      <c r="BM97" s="84" t="str">
        <f t="shared" si="113"/>
        <v>-</v>
      </c>
      <c r="BN97" s="84" t="str">
        <f t="shared" si="113"/>
        <v>-</v>
      </c>
      <c r="BO97" s="84" t="str">
        <f t="shared" si="113"/>
        <v>-</v>
      </c>
      <c r="BP97" s="84" t="str">
        <f t="shared" si="113"/>
        <v>-</v>
      </c>
      <c r="BQ97" s="84" t="str">
        <f t="shared" si="113"/>
        <v>-</v>
      </c>
    </row>
    <row r="98" spans="1:71" x14ac:dyDescent="0.25">
      <c r="A98" s="42" t="s">
        <v>33</v>
      </c>
    </row>
    <row r="99" spans="1:71" x14ac:dyDescent="0.25">
      <c r="A99" s="43" t="s">
        <v>31</v>
      </c>
      <c r="B99" s="23" t="s">
        <v>31</v>
      </c>
      <c r="C99" s="21" t="str">
        <f>$C$3</f>
        <v>YTD '15</v>
      </c>
      <c r="D99" s="21" t="str">
        <f>$D$3</f>
        <v>YTD '16</v>
      </c>
      <c r="E99" s="21" t="str">
        <f>$E$3</f>
        <v>YTD '17</v>
      </c>
      <c r="F99" s="21" t="str">
        <f>$F$3</f>
        <v>YoY</v>
      </c>
      <c r="G99" s="2" t="s">
        <v>33</v>
      </c>
      <c r="H99" s="27" t="str">
        <f>$H$3</f>
        <v>Q1 '15</v>
      </c>
      <c r="I99" s="27" t="str">
        <f>$I$3</f>
        <v>Q2 '15</v>
      </c>
      <c r="J99" s="27" t="str">
        <f>$J$3</f>
        <v>Q3 '15</v>
      </c>
      <c r="K99" s="27" t="str">
        <f>$K$3</f>
        <v>Q4 '15</v>
      </c>
      <c r="L99" s="30" t="str">
        <f>$L$3</f>
        <v>Q1 '16</v>
      </c>
      <c r="M99" s="30" t="str">
        <f>$M$3</f>
        <v>Q2 '16</v>
      </c>
      <c r="N99" s="30" t="str">
        <f>$N$3</f>
        <v>Q3 '16</v>
      </c>
      <c r="O99" s="30" t="str">
        <f>$O$3</f>
        <v>Q4 '16</v>
      </c>
      <c r="P99" s="27" t="str">
        <f>$P$3</f>
        <v>Q1 '17</v>
      </c>
      <c r="Q99" s="27" t="str">
        <f>$Q$3</f>
        <v>Q2 '17</v>
      </c>
      <c r="R99" s="27" t="str">
        <f>$R$3</f>
        <v>Q3 '17</v>
      </c>
      <c r="S99" s="27" t="str">
        <f>$S$3</f>
        <v>Q4 '17</v>
      </c>
      <c r="T99" s="17" t="s">
        <v>33</v>
      </c>
      <c r="U99" s="27" t="s">
        <v>1</v>
      </c>
      <c r="V99" s="27" t="s">
        <v>2</v>
      </c>
      <c r="W99" s="27" t="s">
        <v>3</v>
      </c>
      <c r="X99" s="27" t="s">
        <v>4</v>
      </c>
      <c r="Y99" s="27" t="s">
        <v>5</v>
      </c>
      <c r="Z99" s="27" t="s">
        <v>6</v>
      </c>
      <c r="AA99" s="27" t="s">
        <v>7</v>
      </c>
      <c r="AB99" s="27" t="s">
        <v>8</v>
      </c>
      <c r="AC99" s="27" t="s">
        <v>9</v>
      </c>
      <c r="AD99" s="27" t="s">
        <v>10</v>
      </c>
      <c r="AE99" s="27" t="s">
        <v>11</v>
      </c>
      <c r="AF99" s="27" t="s">
        <v>12</v>
      </c>
      <c r="AG99" s="29" t="s">
        <v>13</v>
      </c>
      <c r="AH99" s="29" t="s">
        <v>14</v>
      </c>
      <c r="AI99" s="29" t="s">
        <v>15</v>
      </c>
      <c r="AJ99" s="29" t="s">
        <v>16</v>
      </c>
      <c r="AK99" s="29" t="s">
        <v>17</v>
      </c>
      <c r="AL99" s="29" t="s">
        <v>18</v>
      </c>
      <c r="AM99" s="29" t="s">
        <v>19</v>
      </c>
      <c r="AN99" s="29" t="s">
        <v>20</v>
      </c>
      <c r="AO99" s="29" t="s">
        <v>21</v>
      </c>
      <c r="AP99" s="29" t="s">
        <v>22</v>
      </c>
      <c r="AQ99" s="29" t="s">
        <v>23</v>
      </c>
      <c r="AR99" s="29" t="s">
        <v>24</v>
      </c>
      <c r="AS99" s="25" t="s">
        <v>25</v>
      </c>
      <c r="AT99" s="25" t="s">
        <v>26</v>
      </c>
      <c r="AU99" s="25" t="s">
        <v>27</v>
      </c>
      <c r="AV99" s="25" t="s">
        <v>28</v>
      </c>
      <c r="AW99" s="25" t="s">
        <v>29</v>
      </c>
      <c r="AX99" s="25" t="s">
        <v>30</v>
      </c>
      <c r="AY99" s="31" t="s">
        <v>99</v>
      </c>
      <c r="AZ99" s="31" t="s">
        <v>100</v>
      </c>
      <c r="BA99" s="31" t="s">
        <v>101</v>
      </c>
      <c r="BB99" s="31" t="s">
        <v>102</v>
      </c>
      <c r="BC99" s="31" t="s">
        <v>103</v>
      </c>
      <c r="BD99" s="31" t="s">
        <v>104</v>
      </c>
      <c r="BF99" s="32">
        <v>42736</v>
      </c>
      <c r="BG99" s="32">
        <v>42767</v>
      </c>
      <c r="BH99" s="32">
        <v>42795</v>
      </c>
      <c r="BI99" s="32">
        <v>42826</v>
      </c>
      <c r="BJ99" s="32">
        <v>42856</v>
      </c>
      <c r="BK99" s="32">
        <v>42887</v>
      </c>
      <c r="BL99" s="32">
        <v>42917</v>
      </c>
      <c r="BM99" s="32">
        <v>42948</v>
      </c>
      <c r="BN99" s="32">
        <v>42979</v>
      </c>
      <c r="BO99" s="32">
        <v>43009</v>
      </c>
      <c r="BP99" s="32">
        <v>43040</v>
      </c>
      <c r="BQ99" s="32">
        <v>43070</v>
      </c>
    </row>
    <row r="100" spans="1:71" x14ac:dyDescent="0.25">
      <c r="A100" s="44" t="s">
        <v>154</v>
      </c>
      <c r="B100" s="16" t="s">
        <v>58</v>
      </c>
      <c r="C100" s="73" t="e">
        <f>2*SUM(U88:INDEX(U88:AF88,$B$2))/(SUM(U76:INDEX(U76:AF76,$B$2))*2+U76-INDEX(U76:AF76,$B$2))</f>
        <v>#DIV/0!</v>
      </c>
      <c r="D100" s="73" t="e">
        <f>2*SUM(AG88:INDEX(AG88:AR88,$B$2))/(SUM(AG76:INDEX(AG76:AR76,$B$2))*2+AF76-INDEX(AG76:AR76,$B$2))</f>
        <v>#DIV/0!</v>
      </c>
      <c r="E100" s="73" t="e">
        <f>2*SUM(AS88:INDEX(AS88:BD88,$B$2))/(SUM(AS76:INDEX(AS76:BD76,$B$2))*2+AR76-INDEX(AS76:BD76,$B$2))</f>
        <v>#DIV/0!</v>
      </c>
      <c r="F100" s="65" t="str">
        <f>IFERROR(E100/D100,"")</f>
        <v/>
      </c>
      <c r="G100" s="8"/>
      <c r="H100" s="8" t="str">
        <f>IFERROR(H88/(AVERAGE(U76,U76)+AVERAGE(U76,V76)+AVERAGE(V76,W76)),"")</f>
        <v/>
      </c>
      <c r="I100" s="8" t="str">
        <f>IFERROR(I88/(AVERAGE(W76,X76)+AVERAGE(X76,Y76)+AVERAGE(Y76,Z76)),"")</f>
        <v/>
      </c>
      <c r="J100" s="8" t="str">
        <f>IFERROR(J88/(AVERAGE(Z76,AA76)+AVERAGE(AA76,AB76)+AVERAGE(AB76,AC76)),"")</f>
        <v/>
      </c>
      <c r="K100" s="8" t="str">
        <f>IFERROR(K88/(AVERAGE(AC76,AD76)+AVERAGE(AD76,AE76)+AVERAGE(AE76,AF76)),"")</f>
        <v/>
      </c>
      <c r="L100" s="8" t="str">
        <f>IFERROR(L88/(AVERAGE(AF76,AG76)+AVERAGE(AG76,AH76)+AVERAGE(AH76,AI76)),"")</f>
        <v/>
      </c>
      <c r="M100" s="8" t="str">
        <f>IFERROR(M88/(AVERAGE(AI76,AJ76)+AVERAGE(AJ76,AK76)+AVERAGE(AK76,AL76)),"")</f>
        <v/>
      </c>
      <c r="N100" s="8" t="str">
        <f>IFERROR(N88/(AVERAGE(AL76,AM76)+AVERAGE(AM76,AN76)+AVERAGE(AN76,AO76)),"")</f>
        <v/>
      </c>
      <c r="O100" s="8" t="str">
        <f>IFERROR(O88/(AVERAGE(AO76,AP76)+AVERAGE(AP76,AQ76)+AVERAGE(AQ76,AR76)),"")</f>
        <v/>
      </c>
      <c r="P100" s="8" t="str">
        <f>IFERROR(P88/(AVERAGE(AR76,AS76)+AVERAGE(AS76,AT76)+AVERAGE(AT76,AU76)),"")</f>
        <v/>
      </c>
      <c r="Q100" s="8" t="str">
        <f>IFERROR(Q88/(AVERAGE(AU76,AV76)+AVERAGE(AV76,AW76)+AVERAGE(AW76,AX76)),"")</f>
        <v/>
      </c>
      <c r="R100" s="8" t="e">
        <f>2*SUM(AY88:INDEX(AY88:BA88,R$110))/(SUM(AY76:INDEX(AY76:BA76,R$110))*2+AX76-INDEX(AY76:BA76,R$110))</f>
        <v>#DIV/0!</v>
      </c>
      <c r="S100" s="8" t="str">
        <f>IFERROR(2*SUM(BB88:INDEX(BB88:BD88,S$110))/(SUM(BB76:INDEX(BB76:BD76,S$110))*2+BA76-INDEX(BB76:BD76,S$110)),"")</f>
        <v/>
      </c>
      <c r="T100" s="8"/>
      <c r="U100" s="8" t="n">
        <v>0.730769230769231</v>
      </c>
      <c r="V100" s="8" t="n">
        <v>0.526315789473684</v>
      </c>
      <c r="W100" s="8" t="n">
        <v>0.650793650793651</v>
      </c>
      <c r="X100" s="8" t="n">
        <v>0.757142857142857</v>
      </c>
      <c r="Y100" s="8" t="n">
        <v>0.830985915492958</v>
      </c>
      <c r="Z100" s="8" t="n">
        <v>0.76056338028169</v>
      </c>
      <c r="AA100" s="8" t="n">
        <v>0.684210526315789</v>
      </c>
      <c r="AB100" s="8" t="n">
        <v>0.618421052631579</v>
      </c>
      <c r="AC100" s="8" t="n">
        <v>0.844155844155844</v>
      </c>
      <c r="AD100" s="8" t="n">
        <v>0.792207792207792</v>
      </c>
      <c r="AE100" s="8" t="n">
        <v>0.73972602739726</v>
      </c>
      <c r="AF100" s="8" t="n">
        <v>0.75</v>
      </c>
      <c r="AG100" s="8" t="n">
        <v>0.466321243523316</v>
      </c>
      <c r="AH100" s="8" t="n">
        <v>0.351931330472103</v>
      </c>
      <c r="AI100" s="8" t="n">
        <v>0.555555555555556</v>
      </c>
      <c r="AJ100" s="8" t="n">
        <v>0.434042553191489</v>
      </c>
      <c r="AK100" s="8" t="n">
        <v>0.436681222707424</v>
      </c>
      <c r="AL100" s="8" t="n">
        <v>0.584474885844749</v>
      </c>
      <c r="AM100" s="8" t="n">
        <v>0.446601941747573</v>
      </c>
      <c r="AN100" s="8" t="n">
        <v>0.482051282051282</v>
      </c>
      <c r="AO100" s="8" t="n">
        <v>0.536842105263158</v>
      </c>
      <c r="AP100" s="8" t="n">
        <v>0.449197860962567</v>
      </c>
      <c r="AQ100" s="8" t="n">
        <v>0.459016393442623</v>
      </c>
      <c r="AR100" s="8" t="n">
        <v>0.589595375722543</v>
      </c>
      <c r="AS100" s="8" t="n">
        <v>0.7105263157894737</v>
      </c>
      <c r="AT100" s="8" t="n">
        <v>0.694444444444444</v>
      </c>
      <c r="AU100" s="8" t="n">
        <v>0.741258741258741</v>
      </c>
      <c r="AV100" s="8" t="n">
        <v>0.834473324213406</v>
      </c>
      <c r="AW100" s="8" t="n">
        <v>0.430901287553648</v>
      </c>
      <c r="AX100" s="8" t="n">
        <v>0.413487133984028</v>
      </c>
      <c r="AY100" s="8" t="n">
        <v>0.4845735</v>
      </c>
      <c r="AZ100" s="8" t="n">
        <v>0.48161765</v>
      </c>
      <c r="BA100" s="8"/>
      <c r="BB100" s="8"/>
      <c r="BC100" s="8"/>
      <c r="BD100" s="8"/>
      <c r="BE100" s="8"/>
      <c r="BF100" s="84" t="str">
        <f t="shared" ref="BF100:BQ109" si="119">IFERROR(AS100/AG100,"-")</f>
        <v>-</v>
      </c>
      <c r="BG100" s="84" t="str">
        <f t="shared" si="119"/>
        <v>-</v>
      </c>
      <c r="BH100" s="84" t="str">
        <f t="shared" si="119"/>
        <v>-</v>
      </c>
      <c r="BI100" s="84" t="str">
        <f t="shared" si="119"/>
        <v>-</v>
      </c>
      <c r="BJ100" s="84" t="str">
        <f t="shared" si="119"/>
        <v>-</v>
      </c>
      <c r="BK100" s="84" t="str">
        <f t="shared" si="119"/>
        <v>-</v>
      </c>
      <c r="BL100" s="84" t="str">
        <f t="shared" si="119"/>
        <v>-</v>
      </c>
      <c r="BM100" s="84" t="str">
        <f t="shared" si="119"/>
        <v>-</v>
      </c>
      <c r="BN100" s="84" t="str">
        <f t="shared" si="119"/>
        <v>-</v>
      </c>
      <c r="BO100" s="84" t="str">
        <f t="shared" si="119"/>
        <v>-</v>
      </c>
      <c r="BP100" s="84" t="str">
        <f t="shared" si="119"/>
        <v>-</v>
      </c>
      <c r="BQ100" s="84" t="str">
        <f t="shared" si="119"/>
        <v>-</v>
      </c>
      <c r="BR100" s="8"/>
      <c r="BS100" s="8"/>
    </row>
    <row r="101" spans="1:71" x14ac:dyDescent="0.25">
      <c r="A101" s="44" t="s">
        <v>155</v>
      </c>
      <c r="B101" s="22" t="s">
        <v>44</v>
      </c>
      <c r="C101" s="73" t="e">
        <f>2*SUM(U89:INDEX(U89:AF89,$B$2))/(SUM(U77:INDEX(U77:AF77,$B$2))*2+U77-INDEX(U77:AF77,$B$2))</f>
        <v>#DIV/0!</v>
      </c>
      <c r="D101" s="73" t="e">
        <f>2*SUM(AG89:INDEX(AG89:AR89,$B$2))/(SUM(AG77:INDEX(AG77:AR77,$B$2))*2+AF77-INDEX(AG77:AR77,$B$2))</f>
        <v>#DIV/0!</v>
      </c>
      <c r="E101" s="73" t="e">
        <f>2*SUM(AS89:INDEX(AS89:BD89,$B$2))/(SUM(AS77:INDEX(AS77:BD77,$B$2))*2+AR77-INDEX(AS77:BD77,$B$2))</f>
        <v>#DIV/0!</v>
      </c>
      <c r="F101" s="65" t="str">
        <f t="shared" ref="F101:F109" si="120">IFERROR(E101/D101,"")</f>
        <v/>
      </c>
      <c r="G101" s="8"/>
      <c r="H101" s="8" t="str">
        <f t="shared" ref="H101:H109" si="121">IFERROR(H89/(AVERAGE(U77,U77)+AVERAGE(U77,V77)+AVERAGE(V77,W77)),"")</f>
        <v/>
      </c>
      <c r="I101" s="8" t="str">
        <f t="shared" ref="I101:I109" si="122">IFERROR(I89/(AVERAGE(W77,X77)+AVERAGE(X77,Y77)+AVERAGE(Y77,Z77)),"")</f>
        <v/>
      </c>
      <c r="J101" s="8" t="str">
        <f t="shared" ref="J101:J109" si="123">IFERROR(J89/(AVERAGE(Z77,AA77)+AVERAGE(AA77,AB77)+AVERAGE(AB77,AC77)),"")</f>
        <v/>
      </c>
      <c r="K101" s="8" t="str">
        <f t="shared" ref="K101:K109" si="124">IFERROR(K89/(AVERAGE(AC77,AD77)+AVERAGE(AD77,AE77)+AVERAGE(AE77,AF77)),"")</f>
        <v/>
      </c>
      <c r="L101" s="8" t="str">
        <f t="shared" ref="L101:L109" si="125">IFERROR(L89/(AVERAGE(AF77,AG77)+AVERAGE(AG77,AH77)+AVERAGE(AH77,AI77)),"")</f>
        <v/>
      </c>
      <c r="M101" s="8" t="str">
        <f t="shared" ref="M101:M109" si="126">IFERROR(M89/(AVERAGE(AI77,AJ77)+AVERAGE(AJ77,AK77)+AVERAGE(AK77,AL77)),"")</f>
        <v/>
      </c>
      <c r="N101" s="8" t="str">
        <f t="shared" ref="N101:N109" si="127">IFERROR(N89/(AVERAGE(AL77,AM77)+AVERAGE(AM77,AN77)+AVERAGE(AN77,AO77)),"")</f>
        <v/>
      </c>
      <c r="O101" s="8" t="str">
        <f t="shared" ref="O101:O109" si="128">IFERROR(O89/(AVERAGE(AO77,AP77)+AVERAGE(AP77,AQ77)+AVERAGE(AQ77,AR77)),"")</f>
        <v/>
      </c>
      <c r="P101" s="8" t="str">
        <f t="shared" ref="P101:P108" si="129">IFERROR(P89/(AVERAGE(AR77,AS77)+AVERAGE(AS77,AT77)+AVERAGE(AT77,AU77)),"")</f>
        <v/>
      </c>
      <c r="Q101" s="8" t="str">
        <f t="shared" ref="Q101:Q109" si="130">IFERROR(Q89/(AVERAGE(AU77,AV77)+AVERAGE(AV77,AW77)+AVERAGE(AW77,AX77)),"")</f>
        <v/>
      </c>
      <c r="R101" s="8" t="e">
        <f>2*SUM(AY89:INDEX(AY89:BA89,R$110))/(SUM(AY77:INDEX(AY77:BA77,R$110))*2+AX77-INDEX(AY77:BA77,R$110))</f>
        <v>#DIV/0!</v>
      </c>
      <c r="S101" s="8" t="str">
        <f>IFERROR(2*SUM(BB89:INDEX(BB89:BD89,S$110))/(SUM(BB77:INDEX(BB77:BD77,S$110))*2+BA77-INDEX(BB77:BD77,S$110)),"")</f>
        <v/>
      </c>
      <c r="T101" s="8"/>
      <c r="U101" s="8" t="n">
        <v>0.28110599078341</v>
      </c>
      <c r="V101" s="8" t="n">
        <v>0.341232227488152</v>
      </c>
      <c r="W101" s="8" t="n">
        <v>0.309734513274336</v>
      </c>
      <c r="X101" s="8" t="n">
        <v>0.286206896551724</v>
      </c>
      <c r="Y101" s="8" t="n">
        <v>0.338297872340426</v>
      </c>
      <c r="Z101" s="8" t="n">
        <v>0.408366533864542</v>
      </c>
      <c r="AA101" s="8" t="n">
        <v>0.485943775100402</v>
      </c>
      <c r="AB101" s="8" t="n">
        <v>0.358606557377049</v>
      </c>
      <c r="AC101" s="8" t="n">
        <v>0.468641114982578</v>
      </c>
      <c r="AD101" s="8" t="n">
        <v>0.435344827586207</v>
      </c>
      <c r="AE101" s="8" t="n">
        <v>0.467080745341615</v>
      </c>
      <c r="AF101" s="8" t="n">
        <v>0.466216216216216</v>
      </c>
      <c r="AG101" s="8" t="n">
        <v>0.148055207026349</v>
      </c>
      <c r="AH101" s="8" t="n">
        <v>0.314214463840399</v>
      </c>
      <c r="AI101" s="8" t="n">
        <v>0.684869169510808</v>
      </c>
      <c r="AJ101" s="8" t="n">
        <v>0.397394136807818</v>
      </c>
      <c r="AK101" s="8" t="n">
        <v>0.462490332559938</v>
      </c>
      <c r="AL101" s="8" t="n">
        <v>0.5625</v>
      </c>
      <c r="AM101" s="8" t="n">
        <v>0.322551662174304</v>
      </c>
      <c r="AN101" s="8" t="n">
        <v>0.413549039433771</v>
      </c>
      <c r="AO101" s="8" t="n">
        <v>0.477792151789564</v>
      </c>
      <c r="AP101" s="8" t="n">
        <v>0.353852425601305</v>
      </c>
      <c r="AQ101" s="8" t="n">
        <v>0.325860688550841</v>
      </c>
      <c r="AR101" s="8" t="n">
        <v>0.551085795656817</v>
      </c>
      <c r="AS101" s="8" t="n">
        <v>0.15952143569292124</v>
      </c>
      <c r="AT101" s="8" t="n">
        <v>0.418275418275418</v>
      </c>
      <c r="AU101" s="8" t="n">
        <v>0.52626892252894</v>
      </c>
      <c r="AV101" s="8" t="n">
        <v>0.429906542056075</v>
      </c>
      <c r="AW101" s="8" t="n">
        <v>0.458088627869728</v>
      </c>
      <c r="AX101" s="8" t="n">
        <v>0.689551112787627</v>
      </c>
      <c r="AY101" s="8" t="n">
        <v>0.88487973</v>
      </c>
      <c r="AZ101" s="8" t="n">
        <v>0.96914974</v>
      </c>
      <c r="BA101" s="8"/>
      <c r="BB101" s="8"/>
      <c r="BC101" s="8"/>
      <c r="BD101" s="8"/>
      <c r="BE101" s="8"/>
      <c r="BF101" s="84" t="str">
        <f t="shared" si="119"/>
        <v>-</v>
      </c>
      <c r="BG101" s="84" t="str">
        <f t="shared" si="119"/>
        <v>-</v>
      </c>
      <c r="BH101" s="84" t="str">
        <f t="shared" si="119"/>
        <v>-</v>
      </c>
      <c r="BI101" s="84" t="str">
        <f t="shared" si="119"/>
        <v>-</v>
      </c>
      <c r="BJ101" s="84" t="str">
        <f t="shared" si="119"/>
        <v>-</v>
      </c>
      <c r="BK101" s="84" t="str">
        <f t="shared" si="119"/>
        <v>-</v>
      </c>
      <c r="BL101" s="84" t="str">
        <f t="shared" si="119"/>
        <v>-</v>
      </c>
      <c r="BM101" s="84" t="str">
        <f t="shared" si="119"/>
        <v>-</v>
      </c>
      <c r="BN101" s="84" t="str">
        <f t="shared" si="119"/>
        <v>-</v>
      </c>
      <c r="BO101" s="84" t="str">
        <f t="shared" si="119"/>
        <v>-</v>
      </c>
      <c r="BP101" s="84" t="str">
        <f t="shared" si="119"/>
        <v>-</v>
      </c>
      <c r="BQ101" s="84" t="str">
        <f t="shared" si="119"/>
        <v>-</v>
      </c>
      <c r="BR101" s="8"/>
      <c r="BS101" s="8"/>
    </row>
    <row r="102" spans="1:71" x14ac:dyDescent="0.25">
      <c r="A102" s="44" t="s">
        <v>156</v>
      </c>
      <c r="B102" s="22" t="s">
        <v>45</v>
      </c>
      <c r="C102" s="73" t="e">
        <f>2*SUM(U90:INDEX(U90:AF90,$B$2))/(SUM(U78:INDEX(U78:AF78,$B$2))*2+U78-INDEX(U78:AF78,$B$2))</f>
        <v>#DIV/0!</v>
      </c>
      <c r="D102" s="73" t="e">
        <f>2*SUM(AG90:INDEX(AG90:AR90,$B$2))/(SUM(AG78:INDEX(AG78:AR78,$B$2))*2+AF78-INDEX(AG78:AR78,$B$2))</f>
        <v>#DIV/0!</v>
      </c>
      <c r="E102" s="73" t="e">
        <f>2*SUM(AS90:INDEX(AS90:BD90,$B$2))/(SUM(AS78:INDEX(AS78:BD78,$B$2))*2+AR78-INDEX(AS78:BD78,$B$2))</f>
        <v>#DIV/0!</v>
      </c>
      <c r="F102" s="65" t="str">
        <f t="shared" si="120"/>
        <v/>
      </c>
      <c r="G102" s="8"/>
      <c r="H102" s="8" t="str">
        <f t="shared" si="121"/>
        <v/>
      </c>
      <c r="I102" s="8" t="str">
        <f t="shared" si="122"/>
        <v/>
      </c>
      <c r="J102" s="8" t="str">
        <f t="shared" si="123"/>
        <v/>
      </c>
      <c r="K102" s="8" t="str">
        <f t="shared" si="124"/>
        <v/>
      </c>
      <c r="L102" s="8" t="str">
        <f t="shared" si="125"/>
        <v/>
      </c>
      <c r="M102" s="8" t="str">
        <f t="shared" si="126"/>
        <v/>
      </c>
      <c r="N102" s="8" t="str">
        <f t="shared" si="127"/>
        <v/>
      </c>
      <c r="O102" s="8" t="str">
        <f t="shared" si="128"/>
        <v/>
      </c>
      <c r="P102" s="8" t="str">
        <f t="shared" si="129"/>
        <v/>
      </c>
      <c r="Q102" s="8" t="str">
        <f t="shared" si="130"/>
        <v/>
      </c>
      <c r="R102" s="8" t="e">
        <f>2*SUM(AY90:INDEX(AY90:BA90,R$110))/(SUM(AY78:INDEX(AY78:BA78,R$110))*2+AX78-INDEX(AY78:BA78,R$110))</f>
        <v>#DIV/0!</v>
      </c>
      <c r="S102" s="8" t="str">
        <f>IFERROR(2*SUM(BB90:INDEX(BB90:BD90,S$110))/(SUM(BB78:INDEX(BB78:BD78,S$110))*2+BA78-INDEX(BB78:BD78,S$110)),"")</f>
        <v/>
      </c>
      <c r="T102" s="8"/>
      <c r="U102" s="8" t="n">
        <v>0.26044226044226</v>
      </c>
      <c r="V102" s="8" t="n">
        <v>0.24537037037037</v>
      </c>
      <c r="W102" s="8" t="n">
        <v>0.341346153846154</v>
      </c>
      <c r="X102" s="8" t="n">
        <v>0.311804008908686</v>
      </c>
      <c r="Y102" s="8" t="n">
        <v>0.287744227353464</v>
      </c>
      <c r="Z102" s="8" t="n">
        <v>0.33710407239819</v>
      </c>
      <c r="AA102" s="8" t="n">
        <v>0.347826086956522</v>
      </c>
      <c r="AB102" s="8" t="n">
        <v>0.269387755102041</v>
      </c>
      <c r="AC102" s="8" t="n">
        <v>0.36864406779661</v>
      </c>
      <c r="AD102" s="8" t="n">
        <v>0.358024691358025</v>
      </c>
      <c r="AE102" s="8" t="n">
        <v>0.267699115044248</v>
      </c>
      <c r="AF102" s="8" t="n">
        <v>0.413971539456662</v>
      </c>
      <c r="AG102" s="8" t="n">
        <v>0.152604548789435</v>
      </c>
      <c r="AH102" s="8" t="n">
        <v>0.140880503144654</v>
      </c>
      <c r="AI102" s="8" t="n">
        <v>0.246851385390428</v>
      </c>
      <c r="AJ102" s="8" t="n">
        <v>0.389400921658986</v>
      </c>
      <c r="AK102" s="8" t="n">
        <v>0.265573770491803</v>
      </c>
      <c r="AL102" s="8" t="n">
        <v>0.362217017954723</v>
      </c>
      <c r="AM102" s="8" t="n">
        <v>0.29600394671929</v>
      </c>
      <c r="AN102" s="8" t="n">
        <v>0.206896551724138</v>
      </c>
      <c r="AO102" s="8" t="n">
        <v>0.316973415132924</v>
      </c>
      <c r="AP102" s="8" t="n">
        <v>0.26117136659436</v>
      </c>
      <c r="AQ102" s="8" t="n">
        <v>0.25655737704918</v>
      </c>
      <c r="AR102" s="8" t="n">
        <v>0.305510534846029</v>
      </c>
      <c r="AS102" s="8" t="n">
        <v>0.15649676956209618</v>
      </c>
      <c r="AT102" s="8" t="n">
        <v>0.116824762855716</v>
      </c>
      <c r="AU102" s="8" t="n">
        <v>0.354005167958656</v>
      </c>
      <c r="AV102" s="8" t="n">
        <v>0.238398544131028</v>
      </c>
      <c r="AW102" s="8" t="n">
        <v>0.203438395415473</v>
      </c>
      <c r="AX102" s="8" t="n">
        <v>0.215030170049369</v>
      </c>
      <c r="AY102" s="8" t="n">
        <v>0.13396562</v>
      </c>
      <c r="AZ102" s="8" t="n">
        <v>0.18448276</v>
      </c>
      <c r="BA102" s="8"/>
      <c r="BB102" s="8"/>
      <c r="BC102" s="8"/>
      <c r="BD102" s="8"/>
      <c r="BE102" s="8"/>
      <c r="BF102" s="84" t="str">
        <f t="shared" si="119"/>
        <v>-</v>
      </c>
      <c r="BG102" s="84" t="str">
        <f t="shared" si="119"/>
        <v>-</v>
      </c>
      <c r="BH102" s="84" t="str">
        <f t="shared" si="119"/>
        <v>-</v>
      </c>
      <c r="BI102" s="84" t="str">
        <f t="shared" si="119"/>
        <v>-</v>
      </c>
      <c r="BJ102" s="84" t="str">
        <f t="shared" si="119"/>
        <v>-</v>
      </c>
      <c r="BK102" s="84" t="str">
        <f t="shared" si="119"/>
        <v>-</v>
      </c>
      <c r="BL102" s="84" t="str">
        <f t="shared" si="119"/>
        <v>-</v>
      </c>
      <c r="BM102" s="84" t="str">
        <f t="shared" si="119"/>
        <v>-</v>
      </c>
      <c r="BN102" s="84" t="str">
        <f t="shared" si="119"/>
        <v>-</v>
      </c>
      <c r="BO102" s="84" t="str">
        <f t="shared" si="119"/>
        <v>-</v>
      </c>
      <c r="BP102" s="84" t="str">
        <f t="shared" si="119"/>
        <v>-</v>
      </c>
      <c r="BQ102" s="84" t="str">
        <f t="shared" si="119"/>
        <v>-</v>
      </c>
      <c r="BR102" s="8"/>
      <c r="BS102" s="8"/>
    </row>
    <row r="103" spans="1:71" x14ac:dyDescent="0.25">
      <c r="A103" s="44" t="s">
        <v>157</v>
      </c>
      <c r="B103" s="22" t="s">
        <v>46</v>
      </c>
      <c r="C103" s="73" t="e">
        <f>2*SUM(U91:INDEX(U91:AF91,$B$2))/(SUM(U79:INDEX(U79:AF79,$B$2))*2+U79-INDEX(U79:AF79,$B$2))</f>
        <v>#DIV/0!</v>
      </c>
      <c r="D103" s="73" t="e">
        <f>2*SUM(AG91:INDEX(AG91:AR91,$B$2))/(SUM(AG79:INDEX(AG79:AR79,$B$2))*2+AF79-INDEX(AG79:AR79,$B$2))</f>
        <v>#DIV/0!</v>
      </c>
      <c r="E103" s="73" t="e">
        <f>2*SUM(AS91:INDEX(AS91:BD91,$B$2))/(SUM(AS79:INDEX(AS79:BD79,$B$2))*2+AR79-INDEX(AS79:BD79,$B$2))</f>
        <v>#DIV/0!</v>
      </c>
      <c r="F103" s="65" t="str">
        <f t="shared" si="120"/>
        <v/>
      </c>
      <c r="G103" s="8"/>
      <c r="H103" s="8" t="str">
        <f t="shared" si="121"/>
        <v/>
      </c>
      <c r="I103" s="8" t="str">
        <f t="shared" si="122"/>
        <v/>
      </c>
      <c r="J103" s="8" t="str">
        <f t="shared" si="123"/>
        <v/>
      </c>
      <c r="K103" s="8" t="str">
        <f t="shared" si="124"/>
        <v/>
      </c>
      <c r="L103" s="8" t="str">
        <f t="shared" si="125"/>
        <v/>
      </c>
      <c r="M103" s="8" t="str">
        <f t="shared" si="126"/>
        <v/>
      </c>
      <c r="N103" s="8" t="str">
        <f t="shared" si="127"/>
        <v/>
      </c>
      <c r="O103" s="8" t="str">
        <f t="shared" si="128"/>
        <v/>
      </c>
      <c r="P103" s="8" t="str">
        <f t="shared" si="129"/>
        <v/>
      </c>
      <c r="Q103" s="8" t="str">
        <f t="shared" si="130"/>
        <v/>
      </c>
      <c r="R103" s="8" t="e">
        <f>2*SUM(AY91:INDEX(AY91:BA91,R$110))/(SUM(AY79:INDEX(AY79:BA79,R$110))*2+AX79-INDEX(AY79:BA79,R$110))</f>
        <v>#DIV/0!</v>
      </c>
      <c r="S103" s="8" t="str">
        <f>IFERROR(2*SUM(BB91:INDEX(BB91:BD91,S$110))/(SUM(BB79:INDEX(BB79:BD79,S$110))*2+BA79-INDEX(BB79:BD79,S$110)),"")</f>
        <v/>
      </c>
      <c r="T103" s="8"/>
      <c r="U103" s="8" t="n">
        <v>0.218694885361552</v>
      </c>
      <c r="V103" s="8" t="n">
        <v>0.150649350649351</v>
      </c>
      <c r="W103" s="8" t="n">
        <v>0.219178082191781</v>
      </c>
      <c r="X103" s="8" t="n">
        <v>0.179445350734095</v>
      </c>
      <c r="Y103" s="8" t="n">
        <v>0.25515947467167</v>
      </c>
      <c r="Z103" s="8" t="n">
        <v>0.318463444857497</v>
      </c>
      <c r="AA103" s="8" t="n">
        <v>0.281927710843373</v>
      </c>
      <c r="AB103" s="8" t="n">
        <v>0.193470374848851</v>
      </c>
      <c r="AC103" s="8" t="n">
        <v>0.322966507177034</v>
      </c>
      <c r="AD103" s="8" t="n">
        <v>0.247641509433962</v>
      </c>
      <c r="AE103" s="8" t="n">
        <v>0.293274531422271</v>
      </c>
      <c r="AF103" s="8" t="n">
        <v>0.346062052505967</v>
      </c>
      <c r="AG103" s="8" t="n">
        <v>0.152410575427683</v>
      </c>
      <c r="AH103" s="8" t="n">
        <v>0.15180102915952</v>
      </c>
      <c r="AI103" s="8" t="n">
        <v>0.154004106776181</v>
      </c>
      <c r="AJ103" s="8" t="n">
        <v>0.115134633240483</v>
      </c>
      <c r="AK103" s="8" t="n">
        <v>0.253807106598985</v>
      </c>
      <c r="AL103" s="8" t="n">
        <v>0.257997936016512</v>
      </c>
      <c r="AM103" s="8" t="n">
        <v>0.172986791648914</v>
      </c>
      <c r="AN103" s="8" t="n">
        <v>0.196605827729747</v>
      </c>
      <c r="AO103" s="8" t="n">
        <v>0.174377224199288</v>
      </c>
      <c r="AP103" s="8" t="n">
        <v>0.125128733264676</v>
      </c>
      <c r="AQ103" s="8" t="n">
        <v>0.16029776674938</v>
      </c>
      <c r="AR103" s="8" t="n">
        <v>0.220979646611496</v>
      </c>
      <c r="AS103" s="8" t="n">
        <v>0.10175288584865327</v>
      </c>
      <c r="AT103" s="8" t="n">
        <v>0.165105386416862</v>
      </c>
      <c r="AU103" s="8" t="n">
        <v>0.120291095890411</v>
      </c>
      <c r="AV103" s="8" t="n">
        <v>0.12291169451074</v>
      </c>
      <c r="AW103" s="8" t="n">
        <v>0.132208157524613</v>
      </c>
      <c r="AX103" s="8" t="n">
        <v>0.107272287992269</v>
      </c>
      <c r="AY103" s="8" t="n">
        <v>0.09698079</v>
      </c>
      <c r="AZ103" s="8" t="n">
        <v>0.09842845</v>
      </c>
      <c r="BA103" s="8"/>
      <c r="BB103" s="8"/>
      <c r="BC103" s="8"/>
      <c r="BD103" s="8"/>
      <c r="BE103" s="8"/>
      <c r="BF103" s="84" t="str">
        <f t="shared" si="119"/>
        <v>-</v>
      </c>
      <c r="BG103" s="84" t="str">
        <f t="shared" si="119"/>
        <v>-</v>
      </c>
      <c r="BH103" s="84" t="str">
        <f t="shared" si="119"/>
        <v>-</v>
      </c>
      <c r="BI103" s="84" t="str">
        <f t="shared" si="119"/>
        <v>-</v>
      </c>
      <c r="BJ103" s="84" t="str">
        <f t="shared" si="119"/>
        <v>-</v>
      </c>
      <c r="BK103" s="84" t="str">
        <f t="shared" si="119"/>
        <v>-</v>
      </c>
      <c r="BL103" s="84" t="str">
        <f t="shared" si="119"/>
        <v>-</v>
      </c>
      <c r="BM103" s="84" t="str">
        <f t="shared" si="119"/>
        <v>-</v>
      </c>
      <c r="BN103" s="84" t="str">
        <f t="shared" si="119"/>
        <v>-</v>
      </c>
      <c r="BO103" s="84" t="str">
        <f t="shared" si="119"/>
        <v>-</v>
      </c>
      <c r="BP103" s="84" t="str">
        <f t="shared" si="119"/>
        <v>-</v>
      </c>
      <c r="BQ103" s="84" t="str">
        <f t="shared" si="119"/>
        <v>-</v>
      </c>
      <c r="BR103" s="8"/>
      <c r="BS103" s="8"/>
    </row>
    <row r="104" spans="1:71" x14ac:dyDescent="0.25">
      <c r="A104" s="44" t="s">
        <v>158</v>
      </c>
      <c r="B104" s="22" t="s">
        <v>47</v>
      </c>
      <c r="C104" s="73" t="e">
        <f>2*SUM(U92:INDEX(U92:AF92,$B$2))/(SUM(U80:INDEX(U80:AF80,$B$2))*2+U80-INDEX(U80:AF80,$B$2))</f>
        <v>#DIV/0!</v>
      </c>
      <c r="D104" s="73" t="e">
        <f>2*SUM(AG92:INDEX(AG92:AR92,$B$2))/(SUM(AG80:INDEX(AG80:AR80,$B$2))*2+AF80-INDEX(AG80:AR80,$B$2))</f>
        <v>#DIV/0!</v>
      </c>
      <c r="E104" s="73" t="e">
        <f>2*SUM(AS92:INDEX(AS92:BD92,$B$2))/(SUM(AS80:INDEX(AS80:BD80,$B$2))*2+AR80-INDEX(AS80:BD80,$B$2))</f>
        <v>#DIV/0!</v>
      </c>
      <c r="F104" s="65" t="str">
        <f t="shared" si="120"/>
        <v/>
      </c>
      <c r="G104" s="8"/>
      <c r="H104" s="8" t="str">
        <f t="shared" si="121"/>
        <v/>
      </c>
      <c r="I104" s="8" t="str">
        <f t="shared" si="122"/>
        <v/>
      </c>
      <c r="J104" s="8" t="str">
        <f t="shared" si="123"/>
        <v/>
      </c>
      <c r="K104" s="8" t="str">
        <f t="shared" si="124"/>
        <v/>
      </c>
      <c r="L104" s="8" t="str">
        <f t="shared" si="125"/>
        <v/>
      </c>
      <c r="M104" s="8" t="str">
        <f t="shared" si="126"/>
        <v/>
      </c>
      <c r="N104" s="8" t="str">
        <f t="shared" si="127"/>
        <v/>
      </c>
      <c r="O104" s="8" t="str">
        <f t="shared" si="128"/>
        <v/>
      </c>
      <c r="P104" s="8" t="str">
        <f t="shared" si="129"/>
        <v/>
      </c>
      <c r="Q104" s="8" t="str">
        <f t="shared" si="130"/>
        <v/>
      </c>
      <c r="R104" s="8" t="e">
        <f>2*SUM(AY92:INDEX(AY92:BA92,R$110))/(SUM(AY80:INDEX(AY80:BA80,R$110))*2+AX80-INDEX(AY80:BA80,R$110))</f>
        <v>#DIV/0!</v>
      </c>
      <c r="S104" s="8" t="str">
        <f>IFERROR(2*SUM(BB92:INDEX(BB92:BD92,S$110))/(SUM(BB80:INDEX(BB80:BD80,S$110))*2+BA80-INDEX(BB80:BD80,S$110)),"")</f>
        <v/>
      </c>
      <c r="T104" s="8"/>
      <c r="U104" s="8" t="n">
        <v>0.159763313609467</v>
      </c>
      <c r="V104" s="8" t="n">
        <v>0.12720156555773</v>
      </c>
      <c r="W104" s="8" t="n">
        <v>0.210884353741497</v>
      </c>
      <c r="X104" s="8" t="n">
        <v>0.215477996965099</v>
      </c>
      <c r="Y104" s="8" t="n">
        <v>0.272455089820359</v>
      </c>
      <c r="Z104" s="8" t="n">
        <v>0.288306451612903</v>
      </c>
      <c r="AA104" s="8" t="n">
        <v>0.270491803278689</v>
      </c>
      <c r="AB104" s="8" t="n">
        <v>0.221169036334913</v>
      </c>
      <c r="AC104" s="8" t="n">
        <v>0.365682137834037</v>
      </c>
      <c r="AD104" s="8" t="n">
        <v>0.245524296675192</v>
      </c>
      <c r="AE104" s="8" t="n">
        <v>0.274861878453039</v>
      </c>
      <c r="AF104" s="8" t="n">
        <v>0.317006802721088</v>
      </c>
      <c r="AG104" s="8" t="n">
        <v>0.152240638428484</v>
      </c>
      <c r="AH104" s="8" t="n">
        <v>0.134969325153374</v>
      </c>
      <c r="AI104" s="8" t="n">
        <v>0.251844564682735</v>
      </c>
      <c r="AJ104" s="8" t="n">
        <v>0.165244723843736</v>
      </c>
      <c r="AK104" s="8" t="n">
        <v>0.129793510324484</v>
      </c>
      <c r="AL104" s="8" t="n">
        <v>0.150993377483444</v>
      </c>
      <c r="AM104" s="8" t="n">
        <v>0.173979984603541</v>
      </c>
      <c r="AN104" s="8" t="n">
        <v>0.18213866039953</v>
      </c>
      <c r="AO104" s="8" t="n">
        <v>0.165113182423435</v>
      </c>
      <c r="AP104" s="8" t="n">
        <v>0.115644073241246</v>
      </c>
      <c r="AQ104" s="8" t="n">
        <v>0.0822134387351779</v>
      </c>
      <c r="AR104" s="8" t="n">
        <v>0.15712187958884</v>
      </c>
      <c r="AS104" s="8" t="n">
        <v>0.06541218637992832</v>
      </c>
      <c r="AT104" s="8" t="n">
        <v>0.134034165571616</v>
      </c>
      <c r="AU104" s="8" t="n">
        <v>0.234836198507947</v>
      </c>
      <c r="AV104" s="8" t="n">
        <v>0.125610607117934</v>
      </c>
      <c r="AW104" s="8" t="n">
        <v>0.100646352723915</v>
      </c>
      <c r="AX104" s="8" t="n">
        <v>0.118043844856661</v>
      </c>
      <c r="AY104" s="8" t="n">
        <v>0.10557185</v>
      </c>
      <c r="AZ104" s="8" t="n">
        <v>0.1420932</v>
      </c>
      <c r="BA104" s="8"/>
      <c r="BB104" s="8"/>
      <c r="BC104" s="8"/>
      <c r="BD104" s="8"/>
      <c r="BE104" s="8"/>
      <c r="BF104" s="84" t="str">
        <f t="shared" si="119"/>
        <v>-</v>
      </c>
      <c r="BG104" s="84" t="str">
        <f t="shared" si="119"/>
        <v>-</v>
      </c>
      <c r="BH104" s="84" t="str">
        <f t="shared" si="119"/>
        <v>-</v>
      </c>
      <c r="BI104" s="84" t="str">
        <f t="shared" si="119"/>
        <v>-</v>
      </c>
      <c r="BJ104" s="84" t="str">
        <f t="shared" si="119"/>
        <v>-</v>
      </c>
      <c r="BK104" s="84" t="str">
        <f t="shared" si="119"/>
        <v>-</v>
      </c>
      <c r="BL104" s="84" t="str">
        <f t="shared" si="119"/>
        <v>-</v>
      </c>
      <c r="BM104" s="84" t="str">
        <f t="shared" si="119"/>
        <v>-</v>
      </c>
      <c r="BN104" s="84" t="str">
        <f t="shared" si="119"/>
        <v>-</v>
      </c>
      <c r="BO104" s="84" t="str">
        <f t="shared" si="119"/>
        <v>-</v>
      </c>
      <c r="BP104" s="84" t="str">
        <f t="shared" si="119"/>
        <v>-</v>
      </c>
      <c r="BQ104" s="84" t="str">
        <f t="shared" si="119"/>
        <v>-</v>
      </c>
      <c r="BR104" s="8"/>
      <c r="BS104" s="8"/>
    </row>
    <row r="105" spans="1:71" x14ac:dyDescent="0.25">
      <c r="A105" s="44" t="s">
        <v>159</v>
      </c>
      <c r="B105" s="22" t="s">
        <v>48</v>
      </c>
      <c r="C105" s="73" t="e">
        <f>2*SUM(U93:INDEX(U93:AF93,$B$2))/(SUM(U81:INDEX(U81:AF81,$B$2))*2+U81-INDEX(U81:AF81,$B$2))</f>
        <v>#DIV/0!</v>
      </c>
      <c r="D105" s="73" t="e">
        <f>2*SUM(AG93:INDEX(AG93:AR93,$B$2))/(SUM(AG81:INDEX(AG81:AR81,$B$2))*2+AF81-INDEX(AG81:AR81,$B$2))</f>
        <v>#DIV/0!</v>
      </c>
      <c r="E105" s="73" t="e">
        <f>2*SUM(AS93:INDEX(AS93:BD93,$B$2))/(SUM(AS81:INDEX(AS81:BD81,$B$2))*2+AR81-INDEX(AS81:BD81,$B$2))</f>
        <v>#DIV/0!</v>
      </c>
      <c r="F105" s="65" t="str">
        <f t="shared" si="120"/>
        <v/>
      </c>
      <c r="G105" s="8"/>
      <c r="H105" s="8" t="str">
        <f t="shared" si="121"/>
        <v/>
      </c>
      <c r="I105" s="8" t="str">
        <f t="shared" si="122"/>
        <v/>
      </c>
      <c r="J105" s="8" t="str">
        <f t="shared" si="123"/>
        <v/>
      </c>
      <c r="K105" s="8" t="str">
        <f t="shared" si="124"/>
        <v/>
      </c>
      <c r="L105" s="8" t="str">
        <f t="shared" si="125"/>
        <v/>
      </c>
      <c r="M105" s="8" t="str">
        <f t="shared" si="126"/>
        <v/>
      </c>
      <c r="N105" s="8" t="str">
        <f t="shared" si="127"/>
        <v/>
      </c>
      <c r="O105" s="8" t="str">
        <f t="shared" si="128"/>
        <v/>
      </c>
      <c r="P105" s="8" t="str">
        <f t="shared" si="129"/>
        <v/>
      </c>
      <c r="Q105" s="8" t="str">
        <f t="shared" si="130"/>
        <v/>
      </c>
      <c r="R105" s="8" t="e">
        <f>2*SUM(AY93:INDEX(AY93:BA93,R$110))/(SUM(AY81:INDEX(AY81:BA81,R$110))*2+AX81-INDEX(AY81:BA81,R$110))</f>
        <v>#DIV/0!</v>
      </c>
      <c r="S105" s="8" t="str">
        <f>IFERROR(2*SUM(BB93:INDEX(BB93:BD93,S$110))/(SUM(BB81:INDEX(BB81:BD81,S$110))*2+BA81-INDEX(BB81:BD81,S$110)),"")</f>
        <v/>
      </c>
      <c r="T105" s="8"/>
      <c r="U105" s="8" t="n">
        <v>0.171662125340599</v>
      </c>
      <c r="V105" s="8" t="n">
        <v>0.135011441647597</v>
      </c>
      <c r="W105" s="8" t="n">
        <v>0.133587786259542</v>
      </c>
      <c r="X105" s="8" t="n">
        <v>0.187919463087248</v>
      </c>
      <c r="Y105" s="8" t="n">
        <v>0.259124087591241</v>
      </c>
      <c r="Z105" s="8" t="n">
        <v>0.274223034734918</v>
      </c>
      <c r="AA105" s="8" t="n">
        <v>0.279693486590038</v>
      </c>
      <c r="AB105" s="8" t="n">
        <v>0.226618705035971</v>
      </c>
      <c r="AC105" s="8" t="n">
        <v>0.416829745596869</v>
      </c>
      <c r="AD105" s="8" t="n">
        <v>0.306291390728477</v>
      </c>
      <c r="AE105" s="8" t="n">
        <v>0.315049226441632</v>
      </c>
      <c r="AF105" s="8" t="n">
        <v>0.351464435146443</v>
      </c>
      <c r="AG105" s="8" t="n">
        <v>0.130779392338177</v>
      </c>
      <c r="AH105" s="8" t="n">
        <v>0.131657690005984</v>
      </c>
      <c r="AI105" s="8" t="n">
        <v>0.207920792079208</v>
      </c>
      <c r="AJ105" s="8" t="n">
        <v>0.181638696939783</v>
      </c>
      <c r="AK105" s="8" t="n">
        <v>0.17621980104216</v>
      </c>
      <c r="AL105" s="8" t="n">
        <v>0.211564320932317</v>
      </c>
      <c r="AM105" s="8" t="n">
        <v>0.138302277432712</v>
      </c>
      <c r="AN105" s="8" t="n">
        <v>0.118820468343452</v>
      </c>
      <c r="AO105" s="8" t="n">
        <v>0.133980582524272</v>
      </c>
      <c r="AP105" s="8" t="n">
        <v>0.112393376818866</v>
      </c>
      <c r="AQ105" s="8" t="n">
        <v>0.132407407407407</v>
      </c>
      <c r="AR105" s="8" t="n">
        <v>0.212056434373664</v>
      </c>
      <c r="AS105" s="8" t="n">
        <v>0.05101327742837177</v>
      </c>
      <c r="AT105" s="8" t="n">
        <v>0.0825298881604319</v>
      </c>
      <c r="AU105" s="8" t="n">
        <v>0.167676767676768</v>
      </c>
      <c r="AV105" s="8" t="n">
        <v>0.138653366583541</v>
      </c>
      <c r="AW105" s="8" t="n">
        <v>0.113298127700432</v>
      </c>
      <c r="AX105" s="8" t="n">
        <v>0.100515463917526</v>
      </c>
      <c r="AY105" s="8" t="n">
        <v>0.07323027</v>
      </c>
      <c r="AZ105" s="8" t="n">
        <v>0.08510638</v>
      </c>
      <c r="BA105" s="8"/>
      <c r="BB105" s="8"/>
      <c r="BC105" s="8"/>
      <c r="BD105" s="8"/>
      <c r="BE105" s="8"/>
      <c r="BF105" s="84" t="str">
        <f t="shared" si="119"/>
        <v>-</v>
      </c>
      <c r="BG105" s="84" t="str">
        <f t="shared" si="119"/>
        <v>-</v>
      </c>
      <c r="BH105" s="84" t="str">
        <f t="shared" si="119"/>
        <v>-</v>
      </c>
      <c r="BI105" s="84" t="str">
        <f t="shared" si="119"/>
        <v>-</v>
      </c>
      <c r="BJ105" s="84" t="str">
        <f t="shared" si="119"/>
        <v>-</v>
      </c>
      <c r="BK105" s="84" t="str">
        <f t="shared" si="119"/>
        <v>-</v>
      </c>
      <c r="BL105" s="84" t="str">
        <f t="shared" si="119"/>
        <v>-</v>
      </c>
      <c r="BM105" s="84" t="str">
        <f t="shared" si="119"/>
        <v>-</v>
      </c>
      <c r="BN105" s="84" t="str">
        <f t="shared" si="119"/>
        <v>-</v>
      </c>
      <c r="BO105" s="84" t="str">
        <f t="shared" si="119"/>
        <v>-</v>
      </c>
      <c r="BP105" s="84" t="str">
        <f t="shared" si="119"/>
        <v>-</v>
      </c>
      <c r="BQ105" s="84" t="str">
        <f t="shared" si="119"/>
        <v>-</v>
      </c>
      <c r="BR105" s="8"/>
      <c r="BS105" s="8"/>
    </row>
    <row r="106" spans="1:71" x14ac:dyDescent="0.25">
      <c r="A106" s="44" t="s">
        <v>160</v>
      </c>
      <c r="B106" s="22" t="s">
        <v>49</v>
      </c>
      <c r="C106" s="73" t="e">
        <f>2*SUM(U94:INDEX(U94:AF94,$B$2))/(SUM(U82:INDEX(U82:AF82,$B$2))*2+U82-INDEX(U82:AF82,$B$2))</f>
        <v>#DIV/0!</v>
      </c>
      <c r="D106" s="73" t="e">
        <f>2*SUM(AG94:INDEX(AG94:AR94,$B$2))/(SUM(AG82:INDEX(AG82:AR82,$B$2))*2+AF82-INDEX(AG82:AR82,$B$2))</f>
        <v>#DIV/0!</v>
      </c>
      <c r="E106" s="73" t="e">
        <f>2*SUM(AS94:INDEX(AS94:BD94,$B$2))/(SUM(AS82:INDEX(AS82:BD82,$B$2))*2+AR82-INDEX(AS82:BD82,$B$2))</f>
        <v>#DIV/0!</v>
      </c>
      <c r="F106" s="65" t="str">
        <f t="shared" si="120"/>
        <v/>
      </c>
      <c r="G106" s="8"/>
      <c r="H106" s="8" t="str">
        <f t="shared" si="121"/>
        <v/>
      </c>
      <c r="I106" s="8" t="str">
        <f t="shared" si="122"/>
        <v/>
      </c>
      <c r="J106" s="8" t="str">
        <f t="shared" si="123"/>
        <v/>
      </c>
      <c r="K106" s="8" t="str">
        <f t="shared" si="124"/>
        <v/>
      </c>
      <c r="L106" s="8" t="str">
        <f t="shared" si="125"/>
        <v/>
      </c>
      <c r="M106" s="8" t="str">
        <f t="shared" si="126"/>
        <v/>
      </c>
      <c r="N106" s="8" t="str">
        <f t="shared" si="127"/>
        <v/>
      </c>
      <c r="O106" s="8" t="str">
        <f t="shared" si="128"/>
        <v/>
      </c>
      <c r="P106" s="8" t="str">
        <f t="shared" si="129"/>
        <v/>
      </c>
      <c r="Q106" s="8" t="str">
        <f t="shared" si="130"/>
        <v/>
      </c>
      <c r="R106" s="8" t="e">
        <f>2*SUM(AY94:INDEX(AY94:BA94,R$110))/(SUM(AY82:INDEX(AY82:BA82,R$110))*2+AX82-INDEX(AY82:BA82,R$110))</f>
        <v>#DIV/0!</v>
      </c>
      <c r="S106" s="8" t="str">
        <f>IFERROR(2*SUM(BB94:INDEX(BB94:BD94,S$110))/(SUM(BB82:INDEX(BB82:BD82,S$110))*2+BA82-INDEX(BB82:BD82,S$110)),"")</f>
        <v/>
      </c>
      <c r="T106" s="8"/>
      <c r="U106" s="8" t="n">
        <v>0.141975308641975</v>
      </c>
      <c r="V106" s="8" t="n">
        <v>0.101190476190476</v>
      </c>
      <c r="W106" s="8" t="n">
        <v>0.119760479041916</v>
      </c>
      <c r="X106" s="8" t="n">
        <v>0.126506024096386</v>
      </c>
      <c r="Y106" s="8" t="n">
        <v>0.212435233160622</v>
      </c>
      <c r="Z106" s="8" t="n">
        <v>0.169491525423729</v>
      </c>
      <c r="AA106" s="8" t="n">
        <v>0.191304347826087</v>
      </c>
      <c r="AB106" s="8" t="n">
        <v>0.212244897959184</v>
      </c>
      <c r="AC106" s="8" t="n">
        <v>0.403571428571429</v>
      </c>
      <c r="AD106" s="8" t="n">
        <v>0.25</v>
      </c>
      <c r="AE106" s="8" t="n">
        <v>0.38109756097561</v>
      </c>
      <c r="AF106" s="8" t="n">
        <v>0.362694300518135</v>
      </c>
      <c r="AG106" s="8" t="n">
        <v>0.134433962264151</v>
      </c>
      <c r="AH106" s="8" t="n">
        <v>0.104208416833667</v>
      </c>
      <c r="AI106" s="8" t="n">
        <v>0.195571955719557</v>
      </c>
      <c r="AJ106" s="8" t="n">
        <v>0.145299145299145</v>
      </c>
      <c r="AK106" s="8" t="n">
        <v>0.159590043923865</v>
      </c>
      <c r="AL106" s="8" t="n">
        <v>0.229960578186597</v>
      </c>
      <c r="AM106" s="8" t="n">
        <v>0.149326805385557</v>
      </c>
      <c r="AN106" s="8" t="n">
        <v>0.152476349471341</v>
      </c>
      <c r="AO106" s="8" t="n">
        <v>0.154786150712831</v>
      </c>
      <c r="AP106" s="8" t="n">
        <v>0.141349242771914</v>
      </c>
      <c r="AQ106" s="8" t="n">
        <v>0.131746706332342</v>
      </c>
      <c r="AR106" s="8" t="n">
        <v>0.2</v>
      </c>
      <c r="AS106" s="8" t="n">
        <v>0.07365836548579446</v>
      </c>
      <c r="AT106" s="8" t="n">
        <v>0.0983326207781103</v>
      </c>
      <c r="AU106" s="8" t="n">
        <v>0.164835164835165</v>
      </c>
      <c r="AV106" s="8" t="n">
        <v>0.169909208819715</v>
      </c>
      <c r="AW106" s="8" t="n">
        <v>0.149233844103931</v>
      </c>
      <c r="AX106" s="8" t="n">
        <v>0.130490956072351</v>
      </c>
      <c r="AY106" s="8" t="n">
        <v>0.11221122</v>
      </c>
      <c r="AZ106" s="8" t="n">
        <v>0.11042945</v>
      </c>
      <c r="BA106" s="8"/>
      <c r="BB106" s="8"/>
      <c r="BC106" s="8"/>
      <c r="BD106" s="8"/>
      <c r="BE106" s="8"/>
      <c r="BF106" s="84" t="str">
        <f t="shared" si="119"/>
        <v>-</v>
      </c>
      <c r="BG106" s="84" t="str">
        <f t="shared" si="119"/>
        <v>-</v>
      </c>
      <c r="BH106" s="84" t="str">
        <f t="shared" si="119"/>
        <v>-</v>
      </c>
      <c r="BI106" s="84" t="str">
        <f t="shared" si="119"/>
        <v>-</v>
      </c>
      <c r="BJ106" s="84" t="str">
        <f t="shared" si="119"/>
        <v>-</v>
      </c>
      <c r="BK106" s="84" t="str">
        <f t="shared" si="119"/>
        <v>-</v>
      </c>
      <c r="BL106" s="84" t="str">
        <f t="shared" si="119"/>
        <v>-</v>
      </c>
      <c r="BM106" s="84" t="str">
        <f t="shared" si="119"/>
        <v>-</v>
      </c>
      <c r="BN106" s="84" t="str">
        <f t="shared" si="119"/>
        <v>-</v>
      </c>
      <c r="BO106" s="84" t="str">
        <f t="shared" si="119"/>
        <v>-</v>
      </c>
      <c r="BP106" s="84" t="str">
        <f t="shared" si="119"/>
        <v>-</v>
      </c>
      <c r="BQ106" s="84" t="str">
        <f t="shared" si="119"/>
        <v>-</v>
      </c>
      <c r="BR106" s="8"/>
      <c r="BS106" s="8"/>
    </row>
    <row r="107" spans="1:71" x14ac:dyDescent="0.25">
      <c r="A107" s="44" t="s">
        <v>161</v>
      </c>
      <c r="B107" s="22" t="s">
        <v>50</v>
      </c>
      <c r="C107" s="73" t="str">
        <f>IFERROR(2*SUM(U95:INDEX(U95:AF95,$B$2))/(SUM(U83:INDEX(U83:AF83,$B$2))*2+U83-INDEX(U83:AF83,$B$2)),"")</f>
        <v/>
      </c>
      <c r="D107" s="93" t="str">
        <f>IFERROR(2*SUM(AG95:INDEX(AG95:AR95,$B$2))/(SUM(AG83:INDEX(AG83:AR83,$B$2))*2+AF83-INDEX(AG83:AR83,$B$2)),"")</f>
        <v/>
      </c>
      <c r="E107" s="73" t="e">
        <f>2*SUM(AS95:INDEX(AS95:BD95,$B$2))/(SUM(AS83:INDEX(AS83:BD83,$B$2))*2+AR83-INDEX(AS83:BD83,$B$2))</f>
        <v>#DIV/0!</v>
      </c>
      <c r="F107" s="65" t="str">
        <f t="shared" si="120"/>
        <v/>
      </c>
      <c r="G107" s="8"/>
      <c r="H107" s="8" t="str">
        <f t="shared" si="121"/>
        <v/>
      </c>
      <c r="I107" s="8" t="str">
        <f t="shared" si="122"/>
        <v/>
      </c>
      <c r="J107" s="8" t="str">
        <f t="shared" si="123"/>
        <v/>
      </c>
      <c r="K107" s="8" t="str">
        <f t="shared" si="124"/>
        <v/>
      </c>
      <c r="L107" s="8" t="str">
        <f t="shared" si="125"/>
        <v/>
      </c>
      <c r="M107" s="8" t="str">
        <f t="shared" si="126"/>
        <v/>
      </c>
      <c r="N107" s="8" t="str">
        <f t="shared" si="127"/>
        <v/>
      </c>
      <c r="O107" s="8" t="str">
        <f t="shared" si="128"/>
        <v/>
      </c>
      <c r="P107" s="8" t="str">
        <f>IFERROR(P95/(AVERAGE(AR83,AS83)+AVERAGE(AS83,AT83)+AVERAGE(AT83,AU83)),"")</f>
        <v/>
      </c>
      <c r="Q107" s="8" t="str">
        <f t="shared" si="130"/>
        <v/>
      </c>
      <c r="R107" s="8" t="e">
        <f>2*SUM(AY95:INDEX(AY95:BA95,R$110))/(SUM(AY83:INDEX(AY83:BA83,R$110))*2+AX83-INDEX(AY83:BA83,R$110))</f>
        <v>#DIV/0!</v>
      </c>
      <c r="S107" s="8" t="str">
        <f>IFERROR(2*SUM(BB95:INDEX(BB95:BD95,S$110))/(SUM(BB83:INDEX(BB83:BD83,S$110))*2+BA83-INDEX(BB83:BD83,S$110)),"")</f>
        <v/>
      </c>
      <c r="T107" s="50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 t="n">
        <v>0.0832625318606627</v>
      </c>
      <c r="AU107" s="8" t="n">
        <v>0.0306143001007049</v>
      </c>
      <c r="AV107" s="8" t="n">
        <v>0.0491239561159325</v>
      </c>
      <c r="AW107" s="8" t="n">
        <v>0.0177789571447526</v>
      </c>
      <c r="AX107" s="8" t="n">
        <v>0.0128233970753656</v>
      </c>
      <c r="AY107" s="8" t="n">
        <v>0.08798646</v>
      </c>
      <c r="AZ107" s="8" t="n">
        <v>0.13851351</v>
      </c>
      <c r="BA107" s="8"/>
      <c r="BB107" s="8"/>
      <c r="BC107" s="8"/>
      <c r="BD107" s="8"/>
      <c r="BE107" s="8"/>
      <c r="BF107" s="84" t="str">
        <f t="shared" si="119"/>
        <v>-</v>
      </c>
      <c r="BG107" s="84" t="str">
        <f t="shared" si="119"/>
        <v>-</v>
      </c>
      <c r="BH107" s="84" t="str">
        <f t="shared" si="119"/>
        <v>-</v>
      </c>
      <c r="BI107" s="84" t="str">
        <f t="shared" si="119"/>
        <v>-</v>
      </c>
      <c r="BJ107" s="84" t="str">
        <f t="shared" si="119"/>
        <v>-</v>
      </c>
      <c r="BK107" s="84" t="str">
        <f t="shared" si="119"/>
        <v>-</v>
      </c>
      <c r="BL107" s="84" t="str">
        <f t="shared" si="119"/>
        <v>-</v>
      </c>
      <c r="BM107" s="84" t="str">
        <f t="shared" si="119"/>
        <v>-</v>
      </c>
      <c r="BN107" s="84" t="str">
        <f t="shared" si="119"/>
        <v>-</v>
      </c>
      <c r="BO107" s="84" t="str">
        <f t="shared" si="119"/>
        <v>-</v>
      </c>
      <c r="BP107" s="84" t="str">
        <f t="shared" si="119"/>
        <v>-</v>
      </c>
      <c r="BQ107" s="84" t="str">
        <f t="shared" si="119"/>
        <v>-</v>
      </c>
      <c r="BR107" s="8"/>
      <c r="BS107" s="8"/>
    </row>
    <row r="108" spans="1:71" x14ac:dyDescent="0.25">
      <c r="A108" s="44" t="s">
        <v>425</v>
      </c>
      <c r="B108" s="3" t="s">
        <v>153</v>
      </c>
      <c r="C108" s="73" t="e">
        <f>2*SUM(U96:INDEX(U96:AF96,$B$2))/(SUM(U84:INDEX(U84:AF84,$B$2))*2+U84-INDEX(U84:AF84,$B$2))</f>
        <v>#DIV/0!</v>
      </c>
      <c r="D108" s="73" t="e">
        <f>2*SUM(AG96:INDEX(AG96:AR96,$B$2))/(SUM(AG84:INDEX(AG84:AR84,$B$2))*2+AF84-INDEX(AG84:AR84,$B$2))</f>
        <v>#DIV/0!</v>
      </c>
      <c r="E108" s="73" t="e">
        <f>2*SUM(AS96:INDEX(AS96:BD96,$B$2))/(SUM(AS84:INDEX(AS84:BD84,$B$2))*2+AR84-INDEX(AS84:BD84,$B$2))</f>
        <v>#DIV/0!</v>
      </c>
      <c r="F108" s="65" t="str">
        <f t="shared" si="120"/>
        <v/>
      </c>
      <c r="G108" s="8"/>
      <c r="H108" s="8" t="str">
        <f t="shared" si="121"/>
        <v/>
      </c>
      <c r="I108" s="8" t="str">
        <f t="shared" si="122"/>
        <v/>
      </c>
      <c r="J108" s="8" t="str">
        <f t="shared" si="123"/>
        <v/>
      </c>
      <c r="K108" s="8" t="str">
        <f t="shared" si="124"/>
        <v/>
      </c>
      <c r="L108" s="8" t="str">
        <f t="shared" si="125"/>
        <v/>
      </c>
      <c r="M108" s="8" t="str">
        <f t="shared" si="126"/>
        <v/>
      </c>
      <c r="N108" s="8" t="str">
        <f t="shared" si="127"/>
        <v/>
      </c>
      <c r="O108" s="8" t="str">
        <f t="shared" si="128"/>
        <v/>
      </c>
      <c r="P108" s="8" t="str">
        <f t="shared" si="129"/>
        <v/>
      </c>
      <c r="Q108" s="8" t="str">
        <f t="shared" si="130"/>
        <v/>
      </c>
      <c r="R108" s="8" t="e">
        <f>2*SUM(AY96:INDEX(AY96:BA96,R$110))/(SUM(AY84:INDEX(AY84:BA84,R$110))*2+AX84-INDEX(AY84:BA84,R$110))</f>
        <v>#DIV/0!</v>
      </c>
      <c r="S108" s="8" t="str">
        <f>IFERROR(2*SUM(BB96:INDEX(BB96:BD96,S$110))/(SUM(BB84:INDEX(BB84:BD84,S$110))*2+BA84-INDEX(BB84:BD84,S$110)),"")</f>
        <v/>
      </c>
      <c r="T108" s="50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8"/>
      <c r="AU108" s="8"/>
      <c r="AV108" s="8"/>
      <c r="AW108" s="8"/>
      <c r="AX108" s="8"/>
      <c r="AY108" s="8"/>
      <c r="AZ108" s="8" t="n">
        <v>0.22480781</v>
      </c>
      <c r="BA108" s="8"/>
      <c r="BB108" s="8"/>
      <c r="BC108" s="8"/>
      <c r="BD108" s="8"/>
      <c r="BE108" s="8"/>
      <c r="BF108" s="84" t="str">
        <f t="shared" si="119"/>
        <v>-</v>
      </c>
      <c r="BG108" s="84" t="str">
        <f t="shared" si="119"/>
        <v>-</v>
      </c>
      <c r="BH108" s="84" t="str">
        <f t="shared" si="119"/>
        <v>-</v>
      </c>
      <c r="BI108" s="84" t="str">
        <f t="shared" si="119"/>
        <v>-</v>
      </c>
      <c r="BJ108" s="84" t="str">
        <f t="shared" si="119"/>
        <v>-</v>
      </c>
      <c r="BK108" s="84" t="str">
        <f t="shared" si="119"/>
        <v>-</v>
      </c>
      <c r="BL108" s="84" t="str">
        <f t="shared" si="119"/>
        <v>-</v>
      </c>
      <c r="BM108" s="84" t="str">
        <f t="shared" si="119"/>
        <v>-</v>
      </c>
      <c r="BN108" s="84" t="str">
        <f t="shared" si="119"/>
        <v>-</v>
      </c>
      <c r="BO108" s="84" t="str">
        <f t="shared" si="119"/>
        <v>-</v>
      </c>
      <c r="BP108" s="84" t="str">
        <f t="shared" si="119"/>
        <v>-</v>
      </c>
      <c r="BQ108" s="84" t="str">
        <f t="shared" si="119"/>
        <v>-</v>
      </c>
      <c r="BR108" s="8"/>
      <c r="BS108" s="8"/>
    </row>
    <row r="109" spans="1:71" x14ac:dyDescent="0.25">
      <c r="A109" s="45" t="s">
        <v>206</v>
      </c>
      <c r="B109" s="3" t="s">
        <v>61</v>
      </c>
      <c r="C109" s="73" t="e">
        <f>2*SUM(U97:INDEX(U97:AF97,$B$2))/(SUM(U85:INDEX(U85:AF85,$B$2))*2+U85-INDEX(U85:AF85,$B$2))</f>
        <v>#DIV/0!</v>
      </c>
      <c r="D109" s="73" t="e">
        <f>2*SUM(AG97:INDEX(AG97:AR97,$B$2))/(SUM(AG85:INDEX(AG85:AR85,$B$2))*2+AF85-INDEX(AG85:AR85,$B$2))</f>
        <v>#DIV/0!</v>
      </c>
      <c r="E109" s="73" t="e">
        <f>2*SUM(AS97:INDEX(AS97:BD97,$B$2))/(SUM(AS85:INDEX(AS85:BD85,$B$2))*2+AR85-INDEX(AS85:BD85,$B$2))</f>
        <v>#DIV/0!</v>
      </c>
      <c r="F109" s="65" t="str">
        <f t="shared" si="120"/>
        <v/>
      </c>
      <c r="G109" s="8"/>
      <c r="H109" s="8" t="str">
        <f t="shared" si="121"/>
        <v/>
      </c>
      <c r="I109" s="8" t="str">
        <f t="shared" si="122"/>
        <v/>
      </c>
      <c r="J109" s="8" t="str">
        <f t="shared" si="123"/>
        <v/>
      </c>
      <c r="K109" s="8" t="str">
        <f t="shared" si="124"/>
        <v/>
      </c>
      <c r="L109" s="8" t="str">
        <f t="shared" si="125"/>
        <v/>
      </c>
      <c r="M109" s="8" t="str">
        <f t="shared" si="126"/>
        <v/>
      </c>
      <c r="N109" s="8" t="str">
        <f t="shared" si="127"/>
        <v/>
      </c>
      <c r="O109" s="8" t="str">
        <f t="shared" si="128"/>
        <v/>
      </c>
      <c r="P109" s="8" t="str">
        <f>IFERROR(P97/(AVERAGE(AR85,AS85)+AVERAGE(AS85,AT85)+AVERAGE(AT85,AU85)),"")</f>
        <v/>
      </c>
      <c r="Q109" s="8" t="str">
        <f t="shared" si="130"/>
        <v/>
      </c>
      <c r="R109" s="8" t="e">
        <f>2*SUM(AY97:INDEX(AY97:BA97,R$110))/(SUM(AY85:INDEX(AY85:BA85,R$110))*2+AX85-INDEX(AY85:BA85,R$110))</f>
        <v>#DIV/0!</v>
      </c>
      <c r="S109" s="8" t="str">
        <f>IFERROR(2*SUM(BB97:INDEX(BB97:BD97,S$110))/(SUM(BB85:INDEX(BB85:BD85,S$110))*2+BA85-INDEX(BB85:BD85,S$110)),"")</f>
        <v/>
      </c>
      <c r="T109" s="9"/>
      <c r="U109" s="9" t="n">
        <v>0.223157051282051</v>
      </c>
      <c r="V109" s="9" t="n">
        <v>0.179814385150812</v>
      </c>
      <c r="W109" s="9" t="n">
        <v>0.228877005347594</v>
      </c>
      <c r="X109" s="9" t="n">
        <v>0.237472071496968</v>
      </c>
      <c r="Y109" s="9" t="n">
        <v>0.289231779382797</v>
      </c>
      <c r="Z109" s="9" t="n">
        <v>0.321831667204128</v>
      </c>
      <c r="AA109" s="9" t="n">
        <v>0.325551646945955</v>
      </c>
      <c r="AB109" s="9" t="n">
        <v>0.250980392156863</v>
      </c>
      <c r="AC109" s="9" t="n">
        <v>0.3941057497833</v>
      </c>
      <c r="AD109" s="9" t="n">
        <v>0.30958904109589</v>
      </c>
      <c r="AE109" s="9" t="n">
        <v>0.34125</v>
      </c>
      <c r="AF109" s="9" t="n">
        <v>0.380859849404906</v>
      </c>
      <c r="AG109" s="9" t="n">
        <v>0.153511422700351</v>
      </c>
      <c r="AH109" s="9" t="n">
        <v>0.15079654627265</v>
      </c>
      <c r="AI109" s="9" t="n">
        <v>0.265935898963422</v>
      </c>
      <c r="AJ109" s="9" t="n">
        <v>0.221718944626883</v>
      </c>
      <c r="AK109" s="9" t="n">
        <v>0.230630630630631</v>
      </c>
      <c r="AL109" s="9" t="n">
        <v>0.306447111359196</v>
      </c>
      <c r="AM109" s="9" t="n">
        <v>0.215566891558335</v>
      </c>
      <c r="AN109" s="9" t="n">
        <v>0.213453588876362</v>
      </c>
      <c r="AO109" s="9" t="n">
        <v>0.23630417007359</v>
      </c>
      <c r="AP109" s="9" t="n">
        <v>0.181953580737247</v>
      </c>
      <c r="AQ109" s="9" t="n">
        <v>0.176298757088035</v>
      </c>
      <c r="AR109" s="9" t="n">
        <v>0.266723116003387</v>
      </c>
      <c r="AS109" s="8" t="n">
        <v>0.10274213836477987</v>
      </c>
      <c r="AT109" s="8" t="n">
        <v>0.153539381854437</v>
      </c>
      <c r="AU109" s="8" t="n">
        <v>0.195023998432755</v>
      </c>
      <c r="AV109" s="8" t="n">
        <v>0.17506327300511</v>
      </c>
      <c r="AW109" s="8" t="n">
        <v>0.139619550377719</v>
      </c>
      <c r="AX109" s="8" t="n">
        <v>0.160181181799465</v>
      </c>
      <c r="AY109" s="8" t="n">
        <v>0.111583461871261</v>
      </c>
      <c r="AZ109" s="8" t="n">
        <v>0.21826794</v>
      </c>
      <c r="BA109" s="8"/>
      <c r="BB109" s="8"/>
      <c r="BC109" s="8"/>
      <c r="BD109" s="8"/>
      <c r="BE109" s="8"/>
      <c r="BF109" s="84" t="str">
        <f t="shared" si="119"/>
        <v>-</v>
      </c>
      <c r="BG109" s="84" t="str">
        <f t="shared" si="119"/>
        <v>-</v>
      </c>
      <c r="BH109" s="84" t="str">
        <f t="shared" si="119"/>
        <v>-</v>
      </c>
      <c r="BI109" s="84" t="str">
        <f t="shared" si="119"/>
        <v>-</v>
      </c>
      <c r="BJ109" s="84" t="str">
        <f t="shared" si="119"/>
        <v>-</v>
      </c>
      <c r="BK109" s="84" t="str">
        <f t="shared" si="119"/>
        <v>-</v>
      </c>
      <c r="BL109" s="84" t="str">
        <f t="shared" si="119"/>
        <v>-</v>
      </c>
      <c r="BM109" s="84" t="str">
        <f t="shared" si="119"/>
        <v>-</v>
      </c>
      <c r="BN109" s="84" t="str">
        <f t="shared" si="119"/>
        <v>-</v>
      </c>
      <c r="BO109" s="84" t="str">
        <f t="shared" si="119"/>
        <v>-</v>
      </c>
      <c r="BP109" s="84" t="str">
        <f t="shared" si="119"/>
        <v>-</v>
      </c>
      <c r="BQ109" s="84" t="str">
        <f t="shared" si="119"/>
        <v>-</v>
      </c>
      <c r="BR109" s="8"/>
      <c r="BS109" s="8"/>
    </row>
    <row r="110" spans="1:71" x14ac:dyDescent="0.25">
      <c r="A110" s="44" t="s">
        <v>33</v>
      </c>
      <c r="B110" s="22"/>
      <c r="C110" s="73"/>
      <c r="D110" s="73"/>
      <c r="E110" s="73"/>
      <c r="F110" s="65"/>
      <c r="G110" s="8"/>
      <c r="H110" s="94">
        <f>IF($B$2&lt;4,$B$2,3)</f>
        <v>3</v>
      </c>
      <c r="I110" s="94">
        <f>IF($B$2&lt;4,1,IF($B$2&lt;7,$B$2-3,3))</f>
        <v>3</v>
      </c>
      <c r="J110" s="94">
        <f>IF($B$2&lt;4,1,IF($B$2&lt;7,1,IF($B$2&lt;10,$B$2-6,3)))</f>
        <v>2</v>
      </c>
      <c r="K110" s="94">
        <f>IF($B$2&lt;4,1,IF($B$2&lt;7,1,IF($B$2&lt;10,1,$B$2-9)))</f>
        <v>1</v>
      </c>
      <c r="L110" s="94">
        <f>IF($B$2&lt;4,$B$2,3)</f>
        <v>3</v>
      </c>
      <c r="M110" s="94">
        <f>IF($B$2&lt;4,1,IF($B$2&lt;7,$B$2-3,3))</f>
        <v>3</v>
      </c>
      <c r="N110" s="94">
        <f>IF($B$2&lt;4,1,IF($B$2&lt;7,1,IF($B$2&lt;10,$B$2-6,3)))</f>
        <v>2</v>
      </c>
      <c r="O110" s="94">
        <f>IF($B$2&lt;4,1,IF($B$2&lt;7,1,IF($B$2&lt;10,1,$B$2-9)))</f>
        <v>1</v>
      </c>
      <c r="P110" s="94">
        <f>IF($B$2&lt;4,$B$2,3)</f>
        <v>3</v>
      </c>
      <c r="Q110" s="94">
        <f>IF($B$2&lt;4,1,IF($B$2&lt;7,$B$2-3,3))</f>
        <v>3</v>
      </c>
      <c r="R110" s="94">
        <f>IF($B$2&lt;4,1,IF($B$2&lt;7,1,IF($B$2&lt;10,$B$2-6,3)))</f>
        <v>2</v>
      </c>
      <c r="S110" s="94">
        <f>IF($B$2&lt;4,1,IF($B$2&lt;7,1,IF($B$2&lt;10,1,$B$2-9)))</f>
        <v>1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</row>
    <row r="111" spans="1:71" x14ac:dyDescent="0.25">
      <c r="A111" s="43" t="s">
        <v>53</v>
      </c>
      <c r="B111" s="23" t="s">
        <v>53</v>
      </c>
      <c r="C111" s="21" t="str">
        <f>$C$3</f>
        <v>YTD '15</v>
      </c>
      <c r="D111" s="21" t="str">
        <f>$D$3</f>
        <v>YTD '16</v>
      </c>
      <c r="E111" s="21" t="str">
        <f>$E$3</f>
        <v>YTD '17</v>
      </c>
      <c r="F111" s="21" t="str">
        <f>$F$3</f>
        <v>YoY</v>
      </c>
      <c r="G111" s="2" t="s">
        <v>33</v>
      </c>
      <c r="H111" s="27" t="str">
        <f>$H$3</f>
        <v>Q1 '15</v>
      </c>
      <c r="I111" s="27" t="str">
        <f>$I$3</f>
        <v>Q2 '15</v>
      </c>
      <c r="J111" s="27" t="str">
        <f>$J$3</f>
        <v>Q3 '15</v>
      </c>
      <c r="K111" s="27" t="str">
        <f>$K$3</f>
        <v>Q4 '15</v>
      </c>
      <c r="L111" s="30" t="str">
        <f>$L$3</f>
        <v>Q1 '16</v>
      </c>
      <c r="M111" s="30" t="str">
        <f>$M$3</f>
        <v>Q2 '16</v>
      </c>
      <c r="N111" s="30" t="str">
        <f>$N$3</f>
        <v>Q3 '16</v>
      </c>
      <c r="O111" s="30" t="str">
        <f>$O$3</f>
        <v>Q4 '16</v>
      </c>
      <c r="P111" s="27" t="str">
        <f>$P$3</f>
        <v>Q1 '17</v>
      </c>
      <c r="Q111" s="27" t="str">
        <f>$Q$3</f>
        <v>Q2 '17</v>
      </c>
      <c r="R111" s="27" t="str">
        <f>$R$3</f>
        <v>Q3 '17</v>
      </c>
      <c r="S111" s="27" t="str">
        <f>$S$3</f>
        <v>Q4 '17</v>
      </c>
      <c r="T111" s="17" t="s">
        <v>33</v>
      </c>
      <c r="U111" s="27" t="s">
        <v>1</v>
      </c>
      <c r="V111" s="27" t="s">
        <v>2</v>
      </c>
      <c r="W111" s="27" t="s">
        <v>3</v>
      </c>
      <c r="X111" s="27" t="s">
        <v>4</v>
      </c>
      <c r="Y111" s="27" t="s">
        <v>5</v>
      </c>
      <c r="Z111" s="27" t="s">
        <v>6</v>
      </c>
      <c r="AA111" s="27" t="s">
        <v>7</v>
      </c>
      <c r="AB111" s="27" t="s">
        <v>8</v>
      </c>
      <c r="AC111" s="27" t="s">
        <v>9</v>
      </c>
      <c r="AD111" s="27" t="s">
        <v>10</v>
      </c>
      <c r="AE111" s="27" t="s">
        <v>11</v>
      </c>
      <c r="AF111" s="27" t="s">
        <v>12</v>
      </c>
      <c r="AG111" s="29" t="s">
        <v>13</v>
      </c>
      <c r="AH111" s="29" t="s">
        <v>14</v>
      </c>
      <c r="AI111" s="29" t="s">
        <v>15</v>
      </c>
      <c r="AJ111" s="29" t="s">
        <v>16</v>
      </c>
      <c r="AK111" s="29" t="s">
        <v>17</v>
      </c>
      <c r="AL111" s="29" t="s">
        <v>18</v>
      </c>
      <c r="AM111" s="29" t="s">
        <v>19</v>
      </c>
      <c r="AN111" s="29" t="s">
        <v>20</v>
      </c>
      <c r="AO111" s="29" t="s">
        <v>21</v>
      </c>
      <c r="AP111" s="29" t="s">
        <v>22</v>
      </c>
      <c r="AQ111" s="29" t="s">
        <v>23</v>
      </c>
      <c r="AR111" s="29" t="s">
        <v>24</v>
      </c>
      <c r="AS111" s="25" t="s">
        <v>25</v>
      </c>
      <c r="AT111" s="25" t="s">
        <v>26</v>
      </c>
      <c r="AU111" s="25" t="s">
        <v>27</v>
      </c>
      <c r="AV111" s="25" t="s">
        <v>28</v>
      </c>
      <c r="AW111" s="25" t="s">
        <v>29</v>
      </c>
      <c r="AX111" s="25" t="s">
        <v>30</v>
      </c>
      <c r="AY111" s="31" t="s">
        <v>99</v>
      </c>
      <c r="AZ111" s="31" t="s">
        <v>100</v>
      </c>
      <c r="BA111" s="31" t="s">
        <v>101</v>
      </c>
      <c r="BB111" s="31" t="s">
        <v>102</v>
      </c>
      <c r="BC111" s="31" t="s">
        <v>103</v>
      </c>
      <c r="BD111" s="31" t="s">
        <v>104</v>
      </c>
      <c r="BF111" s="32">
        <v>42736</v>
      </c>
      <c r="BG111" s="32">
        <v>42767</v>
      </c>
      <c r="BH111" s="32">
        <v>42795</v>
      </c>
      <c r="BI111" s="32">
        <v>42826</v>
      </c>
      <c r="BJ111" s="32">
        <v>42856</v>
      </c>
      <c r="BK111" s="32">
        <v>42887</v>
      </c>
      <c r="BL111" s="32">
        <v>42917</v>
      </c>
      <c r="BM111" s="32">
        <v>42948</v>
      </c>
      <c r="BN111" s="32">
        <v>42979</v>
      </c>
      <c r="BO111" s="32">
        <v>43009</v>
      </c>
      <c r="BP111" s="32">
        <v>43040</v>
      </c>
      <c r="BQ111" s="32">
        <v>43070</v>
      </c>
    </row>
    <row r="112" spans="1:71" x14ac:dyDescent="0.25">
      <c r="A112" s="44" t="s">
        <v>162</v>
      </c>
      <c r="B112" s="16" t="s">
        <v>58</v>
      </c>
      <c r="C112" s="71">
        <f>SUM(U112                                                : INDEX(U112:AF112,$B$2))</f>
        <v>0</v>
      </c>
      <c r="D112" s="71">
        <f>SUM(AG112                                                 : INDEX(AG112:AR112,$B$2))</f>
        <v>0</v>
      </c>
      <c r="E112" s="71">
        <f>SUM(AS112                                                 : INDEX(AS112:BD112,$B$2))</f>
        <v>0</v>
      </c>
      <c r="F112" s="65" t="str">
        <f>IFERROR(E112/D112,"")</f>
        <v/>
      </c>
      <c r="H112" s="4">
        <f>SUM(U112:W112)</f>
        <v>0</v>
      </c>
      <c r="I112" s="4">
        <f t="shared" ref="I112:I121" si="131">SUM(X112:Z112)</f>
        <v>0</v>
      </c>
      <c r="J112" s="4">
        <f>SUM(AA112:AC112)</f>
        <v>0</v>
      </c>
      <c r="K112" s="4">
        <f t="shared" ref="K112:K121" si="132">SUM(AD112:AF112)</f>
        <v>0</v>
      </c>
      <c r="L112" s="4">
        <f t="shared" ref="L112:L121" si="133">SUM(AG112:AI112)</f>
        <v>0</v>
      </c>
      <c r="M112" s="4">
        <f t="shared" ref="M112:M121" si="134">SUM(AJ112:AL112)</f>
        <v>0</v>
      </c>
      <c r="N112" s="4">
        <f t="shared" ref="N112:N121" si="135">SUM(AM112:AO112)</f>
        <v>0</v>
      </c>
      <c r="O112" s="4">
        <f t="shared" ref="O112:O121" si="136">SUM(AP112:AR112)</f>
        <v>0</v>
      </c>
      <c r="P112" s="4">
        <f t="shared" ref="P112:P121" si="137">SUM(AS112:AU112)</f>
        <v>0</v>
      </c>
      <c r="Q112" s="4">
        <f t="shared" ref="Q112:Q121" si="138">SUM(AV112:AX112)</f>
        <v>0</v>
      </c>
      <c r="R112" s="4">
        <f t="shared" ref="R112:R121" si="139">SUM(AY112:BA112)</f>
        <v>0</v>
      </c>
      <c r="S112" s="4">
        <f t="shared" ref="S112:S121" si="140">SUM(BB112:BD112)</f>
        <v>0</v>
      </c>
      <c r="AR112" s="4"/>
      <c r="BF112" s="84" t="str">
        <f t="shared" ref="BF112:BQ121" si="141">IFERROR(AS112/AG112,"-")</f>
        <v>-</v>
      </c>
      <c r="BG112" s="84" t="str">
        <f t="shared" si="141"/>
        <v>-</v>
      </c>
      <c r="BH112" s="84" t="str">
        <f t="shared" si="141"/>
        <v>-</v>
      </c>
      <c r="BI112" s="84" t="str">
        <f t="shared" si="141"/>
        <v>-</v>
      </c>
      <c r="BJ112" s="84" t="str">
        <f t="shared" si="141"/>
        <v>-</v>
      </c>
      <c r="BK112" s="84" t="str">
        <f t="shared" si="141"/>
        <v>-</v>
      </c>
      <c r="BL112" s="84" t="str">
        <f t="shared" si="141"/>
        <v>-</v>
      </c>
      <c r="BM112" s="84" t="str">
        <f t="shared" si="141"/>
        <v>-</v>
      </c>
      <c r="BN112" s="84" t="str">
        <f t="shared" si="141"/>
        <v>-</v>
      </c>
      <c r="BO112" s="84" t="str">
        <f t="shared" si="141"/>
        <v>-</v>
      </c>
      <c r="BP112" s="84" t="str">
        <f t="shared" si="141"/>
        <v>-</v>
      </c>
      <c r="BQ112" s="84" t="str">
        <f t="shared" si="141"/>
        <v>-</v>
      </c>
    </row>
    <row r="113" spans="1:69" x14ac:dyDescent="0.25">
      <c r="A113" s="44" t="s">
        <v>163</v>
      </c>
      <c r="B113" s="22" t="s">
        <v>44</v>
      </c>
      <c r="C113" s="71">
        <f>SUM(U113                                                : INDEX(U113:AF113,$B$2))</f>
        <v>0</v>
      </c>
      <c r="D113" s="71">
        <f>SUM(AG113                                                 : INDEX(AG113:AR113,$B$2))</f>
        <v>0</v>
      </c>
      <c r="E113" s="71">
        <f>SUM(AS113                                                 : INDEX(AS113:BD113,$B$2))</f>
        <v>0</v>
      </c>
      <c r="F113" s="65" t="str">
        <f t="shared" ref="F113:F120" si="142">IFERROR(E113/D113,"")</f>
        <v/>
      </c>
      <c r="H113" s="4">
        <f t="shared" ref="H113:H121" si="143">SUM(U113:W113)</f>
        <v>0</v>
      </c>
      <c r="I113" s="4">
        <f t="shared" si="131"/>
        <v>0</v>
      </c>
      <c r="J113" s="4">
        <f t="shared" ref="J113:J121" si="144">SUM(AA113:AC113)</f>
        <v>0</v>
      </c>
      <c r="K113" s="4">
        <f t="shared" si="132"/>
        <v>0</v>
      </c>
      <c r="L113" s="4">
        <f t="shared" si="133"/>
        <v>0</v>
      </c>
      <c r="M113" s="4">
        <f t="shared" si="134"/>
        <v>0</v>
      </c>
      <c r="N113" s="4">
        <f t="shared" si="135"/>
        <v>0</v>
      </c>
      <c r="O113" s="4">
        <f t="shared" si="136"/>
        <v>0</v>
      </c>
      <c r="P113" s="4">
        <f t="shared" si="137"/>
        <v>0</v>
      </c>
      <c r="Q113" s="4">
        <f t="shared" si="138"/>
        <v>0</v>
      </c>
      <c r="R113" s="4">
        <f t="shared" si="139"/>
        <v>0</v>
      </c>
      <c r="S113" s="4">
        <f t="shared" si="140"/>
        <v>0</v>
      </c>
      <c r="AR113" s="4"/>
      <c r="BF113" s="84" t="str">
        <f t="shared" si="141"/>
        <v>-</v>
      </c>
      <c r="BG113" s="84" t="str">
        <f t="shared" si="141"/>
        <v>-</v>
      </c>
      <c r="BH113" s="84" t="str">
        <f t="shared" si="141"/>
        <v>-</v>
      </c>
      <c r="BI113" s="84" t="str">
        <f t="shared" si="141"/>
        <v>-</v>
      </c>
      <c r="BJ113" s="84" t="str">
        <f t="shared" si="141"/>
        <v>-</v>
      </c>
      <c r="BK113" s="84" t="str">
        <f t="shared" si="141"/>
        <v>-</v>
      </c>
      <c r="BL113" s="84" t="str">
        <f t="shared" si="141"/>
        <v>-</v>
      </c>
      <c r="BM113" s="84" t="str">
        <f t="shared" si="141"/>
        <v>-</v>
      </c>
      <c r="BN113" s="84" t="str">
        <f t="shared" si="141"/>
        <v>-</v>
      </c>
      <c r="BO113" s="84" t="str">
        <f t="shared" si="141"/>
        <v>-</v>
      </c>
      <c r="BP113" s="84" t="str">
        <f t="shared" si="141"/>
        <v>-</v>
      </c>
      <c r="BQ113" s="84" t="str">
        <f t="shared" si="141"/>
        <v>-</v>
      </c>
    </row>
    <row r="114" spans="1:69" x14ac:dyDescent="0.25">
      <c r="A114" s="44" t="s">
        <v>164</v>
      </c>
      <c r="B114" s="22" t="s">
        <v>45</v>
      </c>
      <c r="C114" s="71">
        <f>SUM(U114                                                : INDEX(U114:AF114,$B$2))</f>
        <v>0</v>
      </c>
      <c r="D114" s="71">
        <f>SUM(AG114                                                 : INDEX(AG114:AR114,$B$2))</f>
        <v>0</v>
      </c>
      <c r="E114" s="71">
        <f>SUM(AS114                                                 : INDEX(AS114:BD114,$B$2))</f>
        <v>0</v>
      </c>
      <c r="F114" s="65" t="str">
        <f t="shared" si="142"/>
        <v/>
      </c>
      <c r="H114" s="4">
        <f t="shared" si="143"/>
        <v>0</v>
      </c>
      <c r="I114" s="4">
        <f t="shared" si="131"/>
        <v>0</v>
      </c>
      <c r="J114" s="4">
        <f t="shared" si="144"/>
        <v>0</v>
      </c>
      <c r="K114" s="4">
        <f t="shared" si="132"/>
        <v>0</v>
      </c>
      <c r="L114" s="4">
        <f t="shared" si="133"/>
        <v>0</v>
      </c>
      <c r="M114" s="4">
        <f t="shared" si="134"/>
        <v>0</v>
      </c>
      <c r="N114" s="4">
        <f t="shared" si="135"/>
        <v>0</v>
      </c>
      <c r="O114" s="4">
        <f t="shared" si="136"/>
        <v>0</v>
      </c>
      <c r="P114" s="4">
        <f t="shared" si="137"/>
        <v>0</v>
      </c>
      <c r="Q114" s="4">
        <f t="shared" si="138"/>
        <v>0</v>
      </c>
      <c r="R114" s="4">
        <f t="shared" si="139"/>
        <v>0</v>
      </c>
      <c r="S114" s="4">
        <f t="shared" si="140"/>
        <v>0</v>
      </c>
      <c r="AR114" s="4"/>
      <c r="BF114" s="84" t="str">
        <f t="shared" si="141"/>
        <v>-</v>
      </c>
      <c r="BG114" s="84" t="str">
        <f t="shared" si="141"/>
        <v>-</v>
      </c>
      <c r="BH114" s="84" t="str">
        <f t="shared" si="141"/>
        <v>-</v>
      </c>
      <c r="BI114" s="84" t="str">
        <f t="shared" si="141"/>
        <v>-</v>
      </c>
      <c r="BJ114" s="84" t="str">
        <f t="shared" si="141"/>
        <v>-</v>
      </c>
      <c r="BK114" s="84" t="str">
        <f t="shared" si="141"/>
        <v>-</v>
      </c>
      <c r="BL114" s="84" t="str">
        <f t="shared" si="141"/>
        <v>-</v>
      </c>
      <c r="BM114" s="84" t="str">
        <f t="shared" si="141"/>
        <v>-</v>
      </c>
      <c r="BN114" s="84" t="str">
        <f t="shared" si="141"/>
        <v>-</v>
      </c>
      <c r="BO114" s="84" t="str">
        <f t="shared" si="141"/>
        <v>-</v>
      </c>
      <c r="BP114" s="84" t="str">
        <f t="shared" si="141"/>
        <v>-</v>
      </c>
      <c r="BQ114" s="84" t="str">
        <f t="shared" si="141"/>
        <v>-</v>
      </c>
    </row>
    <row r="115" spans="1:69" x14ac:dyDescent="0.25">
      <c r="A115" s="44" t="s">
        <v>165</v>
      </c>
      <c r="B115" s="22" t="s">
        <v>46</v>
      </c>
      <c r="C115" s="71">
        <f>SUM(U115                                                : INDEX(U115:AF115,$B$2))</f>
        <v>0</v>
      </c>
      <c r="D115" s="71">
        <f>SUM(AG115                                                 : INDEX(AG115:AR115,$B$2))</f>
        <v>0</v>
      </c>
      <c r="E115" s="71">
        <f>SUM(AS115                                                 : INDEX(AS115:BD115,$B$2))</f>
        <v>0</v>
      </c>
      <c r="F115" s="65" t="str">
        <f t="shared" si="142"/>
        <v/>
      </c>
      <c r="H115" s="4">
        <f t="shared" si="143"/>
        <v>0</v>
      </c>
      <c r="I115" s="4">
        <f t="shared" si="131"/>
        <v>0</v>
      </c>
      <c r="J115" s="4">
        <f t="shared" si="144"/>
        <v>0</v>
      </c>
      <c r="K115" s="4">
        <f t="shared" si="132"/>
        <v>0</v>
      </c>
      <c r="L115" s="4">
        <f t="shared" si="133"/>
        <v>0</v>
      </c>
      <c r="M115" s="4">
        <f t="shared" si="134"/>
        <v>0</v>
      </c>
      <c r="N115" s="4">
        <f t="shared" si="135"/>
        <v>0</v>
      </c>
      <c r="O115" s="4">
        <f t="shared" si="136"/>
        <v>0</v>
      </c>
      <c r="P115" s="4">
        <f t="shared" si="137"/>
        <v>0</v>
      </c>
      <c r="Q115" s="4">
        <f t="shared" si="138"/>
        <v>0</v>
      </c>
      <c r="R115" s="4">
        <f t="shared" si="139"/>
        <v>0</v>
      </c>
      <c r="S115" s="4">
        <f t="shared" si="140"/>
        <v>0</v>
      </c>
      <c r="AR115" s="4"/>
      <c r="BF115" s="84" t="str">
        <f t="shared" si="141"/>
        <v>-</v>
      </c>
      <c r="BG115" s="84" t="str">
        <f t="shared" si="141"/>
        <v>-</v>
      </c>
      <c r="BH115" s="84" t="str">
        <f t="shared" si="141"/>
        <v>-</v>
      </c>
      <c r="BI115" s="84" t="str">
        <f t="shared" si="141"/>
        <v>-</v>
      </c>
      <c r="BJ115" s="84" t="str">
        <f t="shared" si="141"/>
        <v>-</v>
      </c>
      <c r="BK115" s="84" t="str">
        <f t="shared" si="141"/>
        <v>-</v>
      </c>
      <c r="BL115" s="84" t="str">
        <f t="shared" si="141"/>
        <v>-</v>
      </c>
      <c r="BM115" s="84" t="str">
        <f t="shared" si="141"/>
        <v>-</v>
      </c>
      <c r="BN115" s="84" t="str">
        <f t="shared" si="141"/>
        <v>-</v>
      </c>
      <c r="BO115" s="84" t="str">
        <f t="shared" si="141"/>
        <v>-</v>
      </c>
      <c r="BP115" s="84" t="str">
        <f t="shared" si="141"/>
        <v>-</v>
      </c>
      <c r="BQ115" s="84" t="str">
        <f t="shared" si="141"/>
        <v>-</v>
      </c>
    </row>
    <row r="116" spans="1:69" x14ac:dyDescent="0.25">
      <c r="A116" s="44" t="s">
        <v>166</v>
      </c>
      <c r="B116" s="22" t="s">
        <v>47</v>
      </c>
      <c r="C116" s="71">
        <f>SUM(U116                                                : INDEX(U116:AF116,$B$2))</f>
        <v>0</v>
      </c>
      <c r="D116" s="71">
        <f>SUM(AG116                                                 : INDEX(AG116:AR116,$B$2))</f>
        <v>0</v>
      </c>
      <c r="E116" s="71">
        <f>SUM(AS116                                                 : INDEX(AS116:BD116,$B$2))</f>
        <v>0</v>
      </c>
      <c r="F116" s="65" t="str">
        <f t="shared" si="142"/>
        <v/>
      </c>
      <c r="H116" s="4">
        <f t="shared" si="143"/>
        <v>0</v>
      </c>
      <c r="I116" s="4">
        <f t="shared" si="131"/>
        <v>0</v>
      </c>
      <c r="J116" s="4">
        <f t="shared" si="144"/>
        <v>0</v>
      </c>
      <c r="K116" s="4">
        <f t="shared" si="132"/>
        <v>0</v>
      </c>
      <c r="L116" s="4">
        <f t="shared" si="133"/>
        <v>0</v>
      </c>
      <c r="M116" s="4">
        <f t="shared" si="134"/>
        <v>0</v>
      </c>
      <c r="N116" s="4">
        <f t="shared" si="135"/>
        <v>0</v>
      </c>
      <c r="O116" s="4">
        <f t="shared" si="136"/>
        <v>0</v>
      </c>
      <c r="P116" s="4">
        <f t="shared" si="137"/>
        <v>0</v>
      </c>
      <c r="Q116" s="4">
        <f t="shared" si="138"/>
        <v>0</v>
      </c>
      <c r="R116" s="4">
        <f t="shared" si="139"/>
        <v>0</v>
      </c>
      <c r="S116" s="4">
        <f t="shared" si="140"/>
        <v>0</v>
      </c>
      <c r="AR116" s="4"/>
      <c r="BF116" s="84" t="str">
        <f t="shared" si="141"/>
        <v>-</v>
      </c>
      <c r="BG116" s="84" t="str">
        <f t="shared" si="141"/>
        <v>-</v>
      </c>
      <c r="BH116" s="84" t="str">
        <f t="shared" si="141"/>
        <v>-</v>
      </c>
      <c r="BI116" s="84" t="str">
        <f t="shared" si="141"/>
        <v>-</v>
      </c>
      <c r="BJ116" s="84" t="str">
        <f t="shared" si="141"/>
        <v>-</v>
      </c>
      <c r="BK116" s="84" t="str">
        <f t="shared" si="141"/>
        <v>-</v>
      </c>
      <c r="BL116" s="84" t="str">
        <f t="shared" si="141"/>
        <v>-</v>
      </c>
      <c r="BM116" s="84" t="str">
        <f t="shared" si="141"/>
        <v>-</v>
      </c>
      <c r="BN116" s="84" t="str">
        <f t="shared" si="141"/>
        <v>-</v>
      </c>
      <c r="BO116" s="84" t="str">
        <f t="shared" si="141"/>
        <v>-</v>
      </c>
      <c r="BP116" s="84" t="str">
        <f t="shared" si="141"/>
        <v>-</v>
      </c>
      <c r="BQ116" s="84" t="str">
        <f t="shared" si="141"/>
        <v>-</v>
      </c>
    </row>
    <row r="117" spans="1:69" x14ac:dyDescent="0.25">
      <c r="A117" s="44" t="s">
        <v>167</v>
      </c>
      <c r="B117" s="22" t="s">
        <v>48</v>
      </c>
      <c r="C117" s="71">
        <f>SUM(U117                                                : INDEX(U117:AF117,$B$2))</f>
        <v>0</v>
      </c>
      <c r="D117" s="71">
        <f>SUM(AG117                                                 : INDEX(AG117:AR117,$B$2))</f>
        <v>0</v>
      </c>
      <c r="E117" s="71">
        <f>SUM(AS117                                                 : INDEX(AS117:BD117,$B$2))</f>
        <v>0</v>
      </c>
      <c r="F117" s="65" t="str">
        <f t="shared" si="142"/>
        <v/>
      </c>
      <c r="H117" s="4">
        <f t="shared" si="143"/>
        <v>0</v>
      </c>
      <c r="I117" s="4">
        <f t="shared" si="131"/>
        <v>0</v>
      </c>
      <c r="J117" s="4">
        <f t="shared" si="144"/>
        <v>0</v>
      </c>
      <c r="K117" s="4">
        <f t="shared" si="132"/>
        <v>0</v>
      </c>
      <c r="L117" s="4">
        <f t="shared" si="133"/>
        <v>0</v>
      </c>
      <c r="M117" s="4">
        <f t="shared" si="134"/>
        <v>0</v>
      </c>
      <c r="N117" s="4">
        <f t="shared" si="135"/>
        <v>0</v>
      </c>
      <c r="O117" s="4">
        <f t="shared" si="136"/>
        <v>0</v>
      </c>
      <c r="P117" s="4">
        <f t="shared" si="137"/>
        <v>0</v>
      </c>
      <c r="Q117" s="4">
        <f t="shared" si="138"/>
        <v>0</v>
      </c>
      <c r="R117" s="4">
        <f t="shared" si="139"/>
        <v>0</v>
      </c>
      <c r="S117" s="4">
        <f t="shared" si="140"/>
        <v>0</v>
      </c>
      <c r="AR117" s="4"/>
      <c r="BF117" s="84" t="str">
        <f t="shared" si="141"/>
        <v>-</v>
      </c>
      <c r="BG117" s="84" t="str">
        <f t="shared" si="141"/>
        <v>-</v>
      </c>
      <c r="BH117" s="84" t="str">
        <f t="shared" si="141"/>
        <v>-</v>
      </c>
      <c r="BI117" s="84" t="str">
        <f t="shared" si="141"/>
        <v>-</v>
      </c>
      <c r="BJ117" s="84" t="str">
        <f t="shared" si="141"/>
        <v>-</v>
      </c>
      <c r="BK117" s="84" t="str">
        <f t="shared" si="141"/>
        <v>-</v>
      </c>
      <c r="BL117" s="84" t="str">
        <f t="shared" si="141"/>
        <v>-</v>
      </c>
      <c r="BM117" s="84" t="str">
        <f t="shared" si="141"/>
        <v>-</v>
      </c>
      <c r="BN117" s="84" t="str">
        <f t="shared" si="141"/>
        <v>-</v>
      </c>
      <c r="BO117" s="84" t="str">
        <f t="shared" si="141"/>
        <v>-</v>
      </c>
      <c r="BP117" s="84" t="str">
        <f t="shared" si="141"/>
        <v>-</v>
      </c>
      <c r="BQ117" s="84" t="str">
        <f t="shared" si="141"/>
        <v>-</v>
      </c>
    </row>
    <row r="118" spans="1:69" x14ac:dyDescent="0.25">
      <c r="A118" s="44" t="s">
        <v>168</v>
      </c>
      <c r="B118" s="22" t="s">
        <v>49</v>
      </c>
      <c r="C118" s="71">
        <f>SUM(U118                                                : INDEX(U118:AF118,$B$2))</f>
        <v>0</v>
      </c>
      <c r="D118" s="71">
        <f>SUM(AG118                                                 : INDEX(AG118:AR118,$B$2))</f>
        <v>0</v>
      </c>
      <c r="E118" s="71">
        <f>SUM(AS118                                                 : INDEX(AS118:BD118,$B$2))</f>
        <v>0</v>
      </c>
      <c r="F118" s="65" t="str">
        <f t="shared" si="142"/>
        <v/>
      </c>
      <c r="H118" s="4">
        <f t="shared" si="143"/>
        <v>0</v>
      </c>
      <c r="I118" s="4">
        <f t="shared" si="131"/>
        <v>0</v>
      </c>
      <c r="J118" s="4">
        <f t="shared" si="144"/>
        <v>0</v>
      </c>
      <c r="K118" s="4">
        <f t="shared" si="132"/>
        <v>0</v>
      </c>
      <c r="L118" s="4">
        <f t="shared" si="133"/>
        <v>0</v>
      </c>
      <c r="M118" s="4">
        <f t="shared" si="134"/>
        <v>0</v>
      </c>
      <c r="N118" s="4">
        <f t="shared" si="135"/>
        <v>0</v>
      </c>
      <c r="O118" s="4">
        <f t="shared" si="136"/>
        <v>0</v>
      </c>
      <c r="P118" s="4">
        <f t="shared" si="137"/>
        <v>0</v>
      </c>
      <c r="Q118" s="4">
        <f t="shared" si="138"/>
        <v>0</v>
      </c>
      <c r="R118" s="4">
        <f t="shared" si="139"/>
        <v>0</v>
      </c>
      <c r="S118" s="4">
        <f t="shared" si="140"/>
        <v>0</v>
      </c>
      <c r="AR118" s="4"/>
      <c r="BF118" s="84" t="str">
        <f t="shared" si="141"/>
        <v>-</v>
      </c>
      <c r="BG118" s="84" t="str">
        <f t="shared" si="141"/>
        <v>-</v>
      </c>
      <c r="BH118" s="84" t="str">
        <f t="shared" si="141"/>
        <v>-</v>
      </c>
      <c r="BI118" s="84" t="str">
        <f t="shared" si="141"/>
        <v>-</v>
      </c>
      <c r="BJ118" s="84" t="str">
        <f t="shared" si="141"/>
        <v>-</v>
      </c>
      <c r="BK118" s="84" t="str">
        <f t="shared" si="141"/>
        <v>-</v>
      </c>
      <c r="BL118" s="84" t="str">
        <f t="shared" si="141"/>
        <v>-</v>
      </c>
      <c r="BM118" s="84" t="str">
        <f t="shared" si="141"/>
        <v>-</v>
      </c>
      <c r="BN118" s="84" t="str">
        <f t="shared" si="141"/>
        <v>-</v>
      </c>
      <c r="BO118" s="84" t="str">
        <f t="shared" si="141"/>
        <v>-</v>
      </c>
      <c r="BP118" s="84" t="str">
        <f t="shared" si="141"/>
        <v>-</v>
      </c>
      <c r="BQ118" s="84" t="str">
        <f t="shared" si="141"/>
        <v>-</v>
      </c>
    </row>
    <row r="119" spans="1:69" x14ac:dyDescent="0.25">
      <c r="A119" s="44" t="s">
        <v>169</v>
      </c>
      <c r="B119" s="22" t="s">
        <v>50</v>
      </c>
      <c r="C119" s="71">
        <f>SUM(U119                                                : INDEX(U119:AF119,$B$2))</f>
        <v>0</v>
      </c>
      <c r="D119" s="71">
        <f>SUM(AG119                                                 : INDEX(AG119:AR119,$B$2))</f>
        <v>0</v>
      </c>
      <c r="E119" s="71">
        <f>SUM(AS119                                                 : INDEX(AS119:BD119,$B$2))</f>
        <v>0</v>
      </c>
      <c r="F119" s="65" t="str">
        <f t="shared" si="142"/>
        <v/>
      </c>
      <c r="H119" s="4">
        <f t="shared" si="143"/>
        <v>0</v>
      </c>
      <c r="I119" s="4">
        <f t="shared" si="131"/>
        <v>0</v>
      </c>
      <c r="J119" s="4">
        <f t="shared" si="144"/>
        <v>0</v>
      </c>
      <c r="K119" s="4">
        <f t="shared" si="132"/>
        <v>0</v>
      </c>
      <c r="L119" s="4">
        <f t="shared" si="133"/>
        <v>0</v>
      </c>
      <c r="M119" s="4">
        <f t="shared" si="134"/>
        <v>0</v>
      </c>
      <c r="N119" s="4">
        <f t="shared" si="135"/>
        <v>0</v>
      </c>
      <c r="O119" s="4">
        <f t="shared" si="136"/>
        <v>0</v>
      </c>
      <c r="P119" s="4">
        <f t="shared" si="137"/>
        <v>0</v>
      </c>
      <c r="Q119" s="4">
        <f t="shared" si="138"/>
        <v>0</v>
      </c>
      <c r="R119" s="4">
        <f t="shared" si="139"/>
        <v>0</v>
      </c>
      <c r="S119" s="4">
        <f t="shared" si="140"/>
        <v>0</v>
      </c>
      <c r="T119" s="7"/>
      <c r="AR119" s="4"/>
      <c r="BF119" s="84" t="str">
        <f t="shared" si="141"/>
        <v>-</v>
      </c>
      <c r="BG119" s="84" t="str">
        <f t="shared" si="141"/>
        <v>-</v>
      </c>
      <c r="BH119" s="84" t="str">
        <f t="shared" si="141"/>
        <v>-</v>
      </c>
      <c r="BI119" s="84" t="str">
        <f t="shared" si="141"/>
        <v>-</v>
      </c>
      <c r="BJ119" s="84" t="str">
        <f t="shared" si="141"/>
        <v>-</v>
      </c>
      <c r="BK119" s="84" t="str">
        <f t="shared" si="141"/>
        <v>-</v>
      </c>
      <c r="BL119" s="84" t="str">
        <f t="shared" si="141"/>
        <v>-</v>
      </c>
      <c r="BM119" s="84" t="str">
        <f t="shared" si="141"/>
        <v>-</v>
      </c>
      <c r="BN119" s="84" t="str">
        <f t="shared" si="141"/>
        <v>-</v>
      </c>
      <c r="BO119" s="84" t="str">
        <f t="shared" si="141"/>
        <v>-</v>
      </c>
      <c r="BP119" s="84" t="str">
        <f t="shared" si="141"/>
        <v>-</v>
      </c>
      <c r="BQ119" s="84" t="str">
        <f t="shared" si="141"/>
        <v>-</v>
      </c>
    </row>
    <row r="120" spans="1:69" x14ac:dyDescent="0.25">
      <c r="A120" s="44"/>
      <c r="B120" s="3" t="s">
        <v>153</v>
      </c>
      <c r="C120" s="69">
        <f>SUM(C112:C118)</f>
        <v>0</v>
      </c>
      <c r="D120" s="69">
        <f t="shared" ref="D120:E120" si="145">SUM(D112:D118)</f>
        <v>0</v>
      </c>
      <c r="E120" s="69">
        <f t="shared" si="145"/>
        <v>0</v>
      </c>
      <c r="F120" s="65" t="str">
        <f t="shared" si="142"/>
        <v/>
      </c>
      <c r="H120" s="4">
        <f t="shared" si="143"/>
        <v>0</v>
      </c>
      <c r="I120" s="4">
        <f t="shared" si="131"/>
        <v>0</v>
      </c>
      <c r="J120" s="4">
        <f t="shared" si="144"/>
        <v>0</v>
      </c>
      <c r="K120" s="4">
        <f t="shared" si="132"/>
        <v>0</v>
      </c>
      <c r="L120" s="4">
        <f t="shared" si="133"/>
        <v>0</v>
      </c>
      <c r="M120" s="4">
        <f t="shared" si="134"/>
        <v>0</v>
      </c>
      <c r="N120" s="4">
        <f t="shared" si="135"/>
        <v>0</v>
      </c>
      <c r="O120" s="4">
        <f t="shared" si="136"/>
        <v>0</v>
      </c>
      <c r="P120" s="4">
        <f t="shared" si="137"/>
        <v>0</v>
      </c>
      <c r="Q120" s="4">
        <f t="shared" si="138"/>
        <v>0</v>
      </c>
      <c r="R120" s="4">
        <f t="shared" si="139"/>
        <v>0</v>
      </c>
      <c r="S120" s="4">
        <f t="shared" si="140"/>
        <v>0</v>
      </c>
      <c r="T120" s="7"/>
      <c r="U120" s="61">
        <f>SUM(U112:U118)</f>
        <v>0</v>
      </c>
      <c r="V120" s="61">
        <f>SUM(V112:V118)</f>
        <v>0</v>
      </c>
      <c r="W120" s="61">
        <f>SUM(W112:W118)</f>
        <v>0</v>
      </c>
      <c r="X120" s="61">
        <f>SUM(X112:X118)</f>
        <v>0</v>
      </c>
      <c r="Y120" s="61">
        <f t="shared" ref="Y120:BD120" si="146">SUM(Y112:Y118)</f>
        <v>0</v>
      </c>
      <c r="Z120" s="61">
        <f t="shared" si="146"/>
        <v>0</v>
      </c>
      <c r="AA120" s="61">
        <f t="shared" si="146"/>
        <v>0</v>
      </c>
      <c r="AB120" s="61">
        <f t="shared" si="146"/>
        <v>0</v>
      </c>
      <c r="AC120" s="61">
        <f t="shared" si="146"/>
        <v>0</v>
      </c>
      <c r="AD120" s="61">
        <f t="shared" si="146"/>
        <v>0</v>
      </c>
      <c r="AE120" s="61">
        <f t="shared" si="146"/>
        <v>0</v>
      </c>
      <c r="AF120" s="61">
        <f t="shared" si="146"/>
        <v>0</v>
      </c>
      <c r="AG120" s="61">
        <f t="shared" si="146"/>
        <v>0</v>
      </c>
      <c r="AH120" s="61">
        <f t="shared" si="146"/>
        <v>0</v>
      </c>
      <c r="AI120" s="61">
        <f t="shared" si="146"/>
        <v>0</v>
      </c>
      <c r="AJ120" s="61">
        <f>SUM(AJ112:AJ118)</f>
        <v>0</v>
      </c>
      <c r="AK120" s="61">
        <f t="shared" si="146"/>
        <v>0</v>
      </c>
      <c r="AL120" s="61">
        <f t="shared" si="146"/>
        <v>0</v>
      </c>
      <c r="AM120" s="61">
        <f t="shared" si="146"/>
        <v>0</v>
      </c>
      <c r="AN120" s="61">
        <f t="shared" si="146"/>
        <v>0</v>
      </c>
      <c r="AO120" s="61">
        <f t="shared" si="146"/>
        <v>0</v>
      </c>
      <c r="AP120" s="61">
        <f t="shared" si="146"/>
        <v>0</v>
      </c>
      <c r="AQ120" s="61">
        <f t="shared" si="146"/>
        <v>0</v>
      </c>
      <c r="AR120" s="61">
        <f t="shared" si="146"/>
        <v>0</v>
      </c>
      <c r="AS120" s="61">
        <f t="shared" si="146"/>
        <v>0</v>
      </c>
      <c r="AT120" s="61">
        <f t="shared" si="146"/>
        <v>0</v>
      </c>
      <c r="AU120" s="61">
        <f t="shared" si="146"/>
        <v>0</v>
      </c>
      <c r="AV120" s="61">
        <f t="shared" si="146"/>
        <v>0</v>
      </c>
      <c r="AW120" s="61">
        <f t="shared" si="146"/>
        <v>0</v>
      </c>
      <c r="AX120" s="61">
        <f t="shared" si="146"/>
        <v>0</v>
      </c>
      <c r="AY120" s="61">
        <f t="shared" si="146"/>
        <v>0</v>
      </c>
      <c r="AZ120" s="61">
        <f t="shared" si="146"/>
        <v>0</v>
      </c>
      <c r="BA120" s="61">
        <f t="shared" si="146"/>
        <v>0</v>
      </c>
      <c r="BB120" s="61">
        <f t="shared" si="146"/>
        <v>0</v>
      </c>
      <c r="BC120" s="61">
        <f t="shared" si="146"/>
        <v>0</v>
      </c>
      <c r="BD120" s="61">
        <f t="shared" si="146"/>
        <v>0</v>
      </c>
      <c r="BF120" s="84" t="str">
        <f t="shared" si="141"/>
        <v>-</v>
      </c>
      <c r="BG120" s="84" t="str">
        <f t="shared" si="141"/>
        <v>-</v>
      </c>
      <c r="BH120" s="84" t="str">
        <f t="shared" si="141"/>
        <v>-</v>
      </c>
      <c r="BI120" s="84" t="str">
        <f t="shared" si="141"/>
        <v>-</v>
      </c>
      <c r="BJ120" s="84" t="str">
        <f t="shared" si="141"/>
        <v>-</v>
      </c>
      <c r="BK120" s="84" t="str">
        <f t="shared" si="141"/>
        <v>-</v>
      </c>
      <c r="BL120" s="84" t="str">
        <f t="shared" si="141"/>
        <v>-</v>
      </c>
      <c r="BM120" s="84" t="str">
        <f t="shared" si="141"/>
        <v>-</v>
      </c>
      <c r="BN120" s="84" t="str">
        <f t="shared" si="141"/>
        <v>-</v>
      </c>
      <c r="BO120" s="84" t="str">
        <f t="shared" si="141"/>
        <v>-</v>
      </c>
      <c r="BP120" s="84" t="str">
        <f t="shared" si="141"/>
        <v>-</v>
      </c>
      <c r="BQ120" s="84" t="str">
        <f t="shared" si="141"/>
        <v>-</v>
      </c>
    </row>
    <row r="121" spans="1:69" x14ac:dyDescent="0.25">
      <c r="A121" s="45" t="s">
        <v>208</v>
      </c>
      <c r="B121" s="3" t="s">
        <v>61</v>
      </c>
      <c r="C121" s="69">
        <f>SUM(C112:C119)</f>
        <v>0</v>
      </c>
      <c r="D121" s="69">
        <f t="shared" ref="D121:E121" si="147">SUM(D112:D119)</f>
        <v>0</v>
      </c>
      <c r="E121" s="69">
        <f t="shared" si="147"/>
        <v>0</v>
      </c>
      <c r="F121" s="65" t="str">
        <f>IFERROR(E121/D121,"")</f>
        <v/>
      </c>
      <c r="H121" s="4">
        <f t="shared" si="143"/>
        <v>0</v>
      </c>
      <c r="I121" s="4">
        <f t="shared" si="131"/>
        <v>0</v>
      </c>
      <c r="J121" s="4">
        <f t="shared" si="144"/>
        <v>0</v>
      </c>
      <c r="K121" s="4">
        <f t="shared" si="132"/>
        <v>0</v>
      </c>
      <c r="L121" s="4">
        <f t="shared" si="133"/>
        <v>0</v>
      </c>
      <c r="M121" s="4">
        <f t="shared" si="134"/>
        <v>0</v>
      </c>
      <c r="N121" s="4">
        <f t="shared" si="135"/>
        <v>0</v>
      </c>
      <c r="O121" s="4">
        <f t="shared" si="136"/>
        <v>0</v>
      </c>
      <c r="P121" s="4">
        <f t="shared" si="137"/>
        <v>0</v>
      </c>
      <c r="Q121" s="4">
        <f t="shared" si="138"/>
        <v>0</v>
      </c>
      <c r="R121" s="4">
        <f t="shared" si="139"/>
        <v>0</v>
      </c>
      <c r="S121" s="4">
        <f t="shared" si="140"/>
        <v>0</v>
      </c>
      <c r="T121" s="5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BF121" s="84" t="str">
        <f t="shared" si="141"/>
        <v>-</v>
      </c>
      <c r="BG121" s="84" t="str">
        <f t="shared" si="141"/>
        <v>-</v>
      </c>
      <c r="BH121" s="84" t="str">
        <f t="shared" si="141"/>
        <v>-</v>
      </c>
      <c r="BI121" s="84" t="str">
        <f t="shared" si="141"/>
        <v>-</v>
      </c>
      <c r="BJ121" s="84" t="str">
        <f t="shared" si="141"/>
        <v>-</v>
      </c>
      <c r="BK121" s="84" t="str">
        <f t="shared" si="141"/>
        <v>-</v>
      </c>
      <c r="BL121" s="84" t="str">
        <f t="shared" si="141"/>
        <v>-</v>
      </c>
      <c r="BM121" s="84" t="str">
        <f t="shared" si="141"/>
        <v>-</v>
      </c>
      <c r="BN121" s="84" t="str">
        <f t="shared" si="141"/>
        <v>-</v>
      </c>
      <c r="BO121" s="84" t="str">
        <f t="shared" si="141"/>
        <v>-</v>
      </c>
      <c r="BP121" s="84" t="str">
        <f t="shared" si="141"/>
        <v>-</v>
      </c>
      <c r="BQ121" s="84" t="str">
        <f t="shared" si="141"/>
        <v>-</v>
      </c>
    </row>
    <row r="122" spans="1:69" x14ac:dyDescent="0.25">
      <c r="A122" s="44" t="s">
        <v>33</v>
      </c>
      <c r="B122" s="22"/>
    </row>
    <row r="123" spans="1:69" x14ac:dyDescent="0.25">
      <c r="A123" s="43" t="s">
        <v>54</v>
      </c>
      <c r="B123" s="23" t="s">
        <v>54</v>
      </c>
      <c r="C123" s="21" t="str">
        <f>$C$3</f>
        <v>YTD '15</v>
      </c>
      <c r="D123" s="21" t="str">
        <f>$D$3</f>
        <v>YTD '16</v>
      </c>
      <c r="E123" s="21" t="str">
        <f>$E$3</f>
        <v>YTD '17</v>
      </c>
      <c r="F123" s="21" t="str">
        <f>$F$3</f>
        <v>YoY</v>
      </c>
      <c r="G123" s="2" t="s">
        <v>33</v>
      </c>
      <c r="H123" s="27" t="str">
        <f>$H$3</f>
        <v>Q1 '15</v>
      </c>
      <c r="I123" s="27" t="str">
        <f>$I$3</f>
        <v>Q2 '15</v>
      </c>
      <c r="J123" s="27" t="str">
        <f>$J$3</f>
        <v>Q3 '15</v>
      </c>
      <c r="K123" s="27" t="str">
        <f>$K$3</f>
        <v>Q4 '15</v>
      </c>
      <c r="L123" s="30" t="str">
        <f>$L$3</f>
        <v>Q1 '16</v>
      </c>
      <c r="M123" s="30" t="str">
        <f>$M$3</f>
        <v>Q2 '16</v>
      </c>
      <c r="N123" s="30" t="str">
        <f>$N$3</f>
        <v>Q3 '16</v>
      </c>
      <c r="O123" s="30" t="str">
        <f>$O$3</f>
        <v>Q4 '16</v>
      </c>
      <c r="P123" s="27" t="str">
        <f>$P$3</f>
        <v>Q1 '17</v>
      </c>
      <c r="Q123" s="27" t="str">
        <f>$Q$3</f>
        <v>Q2 '17</v>
      </c>
      <c r="R123" s="27" t="str">
        <f>$R$3</f>
        <v>Q3 '17</v>
      </c>
      <c r="S123" s="27" t="str">
        <f>$S$3</f>
        <v>Q4 '17</v>
      </c>
      <c r="T123" s="17" t="s">
        <v>33</v>
      </c>
      <c r="U123" s="27" t="s">
        <v>1</v>
      </c>
      <c r="V123" s="27" t="s">
        <v>2</v>
      </c>
      <c r="W123" s="27" t="s">
        <v>3</v>
      </c>
      <c r="X123" s="27" t="s">
        <v>4</v>
      </c>
      <c r="Y123" s="27" t="s">
        <v>5</v>
      </c>
      <c r="Z123" s="27" t="s">
        <v>6</v>
      </c>
      <c r="AA123" s="27" t="s">
        <v>7</v>
      </c>
      <c r="AB123" s="27" t="s">
        <v>8</v>
      </c>
      <c r="AC123" s="27" t="s">
        <v>9</v>
      </c>
      <c r="AD123" s="27" t="s">
        <v>10</v>
      </c>
      <c r="AE123" s="27" t="s">
        <v>11</v>
      </c>
      <c r="AF123" s="27" t="s">
        <v>12</v>
      </c>
      <c r="AG123" s="29" t="s">
        <v>13</v>
      </c>
      <c r="AH123" s="29" t="s">
        <v>14</v>
      </c>
      <c r="AI123" s="29" t="s">
        <v>15</v>
      </c>
      <c r="AJ123" s="29" t="s">
        <v>16</v>
      </c>
      <c r="AK123" s="29" t="s">
        <v>17</v>
      </c>
      <c r="AL123" s="29" t="s">
        <v>18</v>
      </c>
      <c r="AM123" s="29" t="s">
        <v>19</v>
      </c>
      <c r="AN123" s="29" t="s">
        <v>20</v>
      </c>
      <c r="AO123" s="29" t="s">
        <v>21</v>
      </c>
      <c r="AP123" s="29" t="s">
        <v>22</v>
      </c>
      <c r="AQ123" s="29" t="s">
        <v>23</v>
      </c>
      <c r="AR123" s="29" t="s">
        <v>24</v>
      </c>
      <c r="AS123" s="25" t="s">
        <v>25</v>
      </c>
      <c r="AT123" s="25" t="s">
        <v>26</v>
      </c>
      <c r="AU123" s="25" t="s">
        <v>27</v>
      </c>
      <c r="AV123" s="25" t="s">
        <v>28</v>
      </c>
      <c r="AW123" s="25" t="s">
        <v>29</v>
      </c>
      <c r="AX123" s="25" t="s">
        <v>30</v>
      </c>
      <c r="AY123" s="31" t="s">
        <v>99</v>
      </c>
      <c r="AZ123" s="31" t="s">
        <v>100</v>
      </c>
      <c r="BA123" s="31" t="s">
        <v>101</v>
      </c>
      <c r="BB123" s="31" t="s">
        <v>102</v>
      </c>
      <c r="BC123" s="31" t="s">
        <v>103</v>
      </c>
      <c r="BD123" s="31" t="s">
        <v>104</v>
      </c>
      <c r="BF123" s="32">
        <v>42736</v>
      </c>
      <c r="BG123" s="32">
        <v>42767</v>
      </c>
      <c r="BH123" s="32">
        <v>42795</v>
      </c>
      <c r="BI123" s="32">
        <v>42826</v>
      </c>
      <c r="BJ123" s="32">
        <v>42856</v>
      </c>
      <c r="BK123" s="32">
        <v>42887</v>
      </c>
      <c r="BL123" s="32">
        <v>42917</v>
      </c>
      <c r="BM123" s="32">
        <v>42948</v>
      </c>
      <c r="BN123" s="32">
        <v>42979</v>
      </c>
      <c r="BO123" s="32">
        <v>43009</v>
      </c>
      <c r="BP123" s="32">
        <v>43040</v>
      </c>
      <c r="BQ123" s="32">
        <v>43070</v>
      </c>
    </row>
    <row r="124" spans="1:69" x14ac:dyDescent="0.25">
      <c r="A124" s="44" t="s">
        <v>178</v>
      </c>
      <c r="B124" s="16" t="s">
        <v>58</v>
      </c>
      <c r="C124" s="66" t="str">
        <f t="shared" ref="C124:E131" si="148">IFERROR(C49/C112,"-")</f>
        <v>-</v>
      </c>
      <c r="D124" s="66" t="str">
        <f t="shared" si="148"/>
        <v>-</v>
      </c>
      <c r="E124" s="66" t="str">
        <f t="shared" si="148"/>
        <v>-</v>
      </c>
      <c r="F124" s="65" t="str">
        <f t="shared" ref="F124:F132" si="149">IFERROR(E124/D124,"")</f>
        <v/>
      </c>
      <c r="H124" s="66" t="str">
        <f t="shared" ref="H124:S131" si="150">IFERROR(H49/H112,"-")</f>
        <v>-</v>
      </c>
      <c r="I124" s="66" t="str">
        <f t="shared" si="150"/>
        <v>-</v>
      </c>
      <c r="J124" s="66" t="str">
        <f t="shared" si="150"/>
        <v>-</v>
      </c>
      <c r="K124" s="66" t="str">
        <f t="shared" si="150"/>
        <v>-</v>
      </c>
      <c r="L124" s="66" t="str">
        <f t="shared" si="150"/>
        <v>-</v>
      </c>
      <c r="M124" s="66" t="str">
        <f t="shared" si="150"/>
        <v>-</v>
      </c>
      <c r="N124" s="66" t="str">
        <f t="shared" si="150"/>
        <v>-</v>
      </c>
      <c r="O124" s="66" t="str">
        <f t="shared" si="150"/>
        <v>-</v>
      </c>
      <c r="P124" s="66" t="str">
        <f t="shared" si="150"/>
        <v>-</v>
      </c>
      <c r="Q124" s="66" t="str">
        <f t="shared" si="150"/>
        <v>-</v>
      </c>
      <c r="R124" s="66" t="str">
        <f t="shared" si="150"/>
        <v>-</v>
      </c>
      <c r="S124" s="66" t="str">
        <f t="shared" si="150"/>
        <v>-</v>
      </c>
      <c r="U124" s="1" t="n">
        <v>25.0324512195122</v>
      </c>
      <c r="V124" s="1" t="n">
        <v>19.7552424242424</v>
      </c>
      <c r="W124" s="1" t="n">
        <v>33.4256153846154</v>
      </c>
      <c r="X124" s="1" t="n">
        <v>33.3751568047337</v>
      </c>
      <c r="Y124" s="1" t="n">
        <v>27.2851603375527</v>
      </c>
      <c r="Z124" s="1" t="n">
        <v>32.1936610169492</v>
      </c>
      <c r="AA124" s="1" t="n">
        <v>43.8751947674419</v>
      </c>
      <c r="AB124" s="1" t="n">
        <v>25.7219786096257</v>
      </c>
      <c r="AC124" s="1" t="n">
        <v>35.026007751938</v>
      </c>
      <c r="AD124" s="1" t="n">
        <v>27.1511623931623</v>
      </c>
      <c r="AE124" s="1" t="n">
        <v>27.188452247191</v>
      </c>
      <c r="AF124" s="1" t="n">
        <v>31.6699623931624</v>
      </c>
      <c r="AG124" s="1" t="n">
        <v>35.149828125</v>
      </c>
      <c r="AH124" s="1" t="n">
        <v>31.8678358208951</v>
      </c>
      <c r="AI124" s="1" t="n">
        <v>26.9251219512195</v>
      </c>
      <c r="AJ124" s="1" t="n">
        <v>37.5923502824859</v>
      </c>
      <c r="AK124" s="1" t="n">
        <v>31.795125</v>
      </c>
      <c r="AL124" s="1" t="n">
        <v>27.8000634328358</v>
      </c>
      <c r="AM124" s="1" t="n">
        <v>31.2578363636364</v>
      </c>
      <c r="AN124" s="1" t="n">
        <v>25.9383526570048</v>
      </c>
      <c r="AO124" s="1" t="n">
        <v>25.2815290102389</v>
      </c>
      <c r="AP124" s="1" t="n">
        <v>27.0268547008547</v>
      </c>
      <c r="AQ124" s="1" t="n">
        <v>28.059678700361</v>
      </c>
      <c r="AR124" s="1" t="n">
        <v>32.1102615740741</v>
      </c>
      <c r="AS124" s="48" t="n">
        <v>22.4601875</v>
      </c>
      <c r="AT124" s="48" t="n">
        <v>32.7158658536586</v>
      </c>
      <c r="AU124" s="48" t="n">
        <v>26.0615245478036</v>
      </c>
      <c r="AV124" s="48" t="n">
        <v>20.0956209987196</v>
      </c>
      <c r="AW124" s="48" t="n">
        <v>21.6650623624358</v>
      </c>
      <c r="AX124" s="48" t="n">
        <v>21.6164169787765</v>
      </c>
      <c r="AY124" s="48" t="n">
        <v>20.67995</v>
      </c>
      <c r="AZ124" s="48" t="n">
        <v>23.00255</v>
      </c>
      <c r="BA124" s="48"/>
      <c r="BB124" s="48"/>
      <c r="BC124" s="48"/>
      <c r="BD124" s="48"/>
      <c r="BF124" s="84" t="str">
        <f t="shared" ref="BF124:BQ133" si="151">IFERROR(AS124/AG124,"-")</f>
        <v>-</v>
      </c>
      <c r="BG124" s="84" t="str">
        <f t="shared" si="151"/>
        <v>-</v>
      </c>
      <c r="BH124" s="84" t="str">
        <f t="shared" si="151"/>
        <v>-</v>
      </c>
      <c r="BI124" s="84" t="str">
        <f t="shared" si="151"/>
        <v>-</v>
      </c>
      <c r="BJ124" s="84" t="str">
        <f t="shared" si="151"/>
        <v>-</v>
      </c>
      <c r="BK124" s="84" t="str">
        <f t="shared" si="151"/>
        <v>-</v>
      </c>
      <c r="BL124" s="84" t="str">
        <f t="shared" si="151"/>
        <v>-</v>
      </c>
      <c r="BM124" s="84" t="str">
        <f t="shared" si="151"/>
        <v>-</v>
      </c>
      <c r="BN124" s="84" t="str">
        <f t="shared" si="151"/>
        <v>-</v>
      </c>
      <c r="BO124" s="84" t="str">
        <f t="shared" si="151"/>
        <v>-</v>
      </c>
      <c r="BP124" s="84" t="str">
        <f t="shared" si="151"/>
        <v>-</v>
      </c>
      <c r="BQ124" s="84" t="str">
        <f t="shared" si="151"/>
        <v>-</v>
      </c>
    </row>
    <row r="125" spans="1:69" x14ac:dyDescent="0.25">
      <c r="A125" s="44" t="s">
        <v>179</v>
      </c>
      <c r="B125" s="22" t="s">
        <v>44</v>
      </c>
      <c r="C125" s="66" t="str">
        <f t="shared" si="148"/>
        <v>-</v>
      </c>
      <c r="D125" s="66" t="str">
        <f t="shared" si="148"/>
        <v>-</v>
      </c>
      <c r="E125" s="66" t="str">
        <f t="shared" si="148"/>
        <v>-</v>
      </c>
      <c r="F125" s="65" t="str">
        <f t="shared" si="149"/>
        <v/>
      </c>
      <c r="H125" s="66" t="str">
        <f t="shared" si="150"/>
        <v>-</v>
      </c>
      <c r="I125" s="66" t="str">
        <f t="shared" si="150"/>
        <v>-</v>
      </c>
      <c r="J125" s="66" t="str">
        <f t="shared" si="150"/>
        <v>-</v>
      </c>
      <c r="K125" s="66" t="str">
        <f t="shared" si="150"/>
        <v>-</v>
      </c>
      <c r="L125" s="66" t="str">
        <f t="shared" si="150"/>
        <v>-</v>
      </c>
      <c r="M125" s="66" t="str">
        <f t="shared" si="150"/>
        <v>-</v>
      </c>
      <c r="N125" s="66" t="str">
        <f t="shared" si="150"/>
        <v>-</v>
      </c>
      <c r="O125" s="66" t="str">
        <f t="shared" si="150"/>
        <v>-</v>
      </c>
      <c r="P125" s="66" t="str">
        <f t="shared" si="150"/>
        <v>-</v>
      </c>
      <c r="Q125" s="66" t="str">
        <f t="shared" si="150"/>
        <v>-</v>
      </c>
      <c r="R125" s="66" t="str">
        <f t="shared" si="150"/>
        <v>-</v>
      </c>
      <c r="S125" s="66" t="str">
        <f t="shared" si="150"/>
        <v>-</v>
      </c>
      <c r="U125" s="1" t="n">
        <v>14.3831818181818</v>
      </c>
      <c r="V125" s="1" t="n">
        <v>13.3606</v>
      </c>
      <c r="W125" s="1" t="n">
        <v>14.5655201005025</v>
      </c>
      <c r="X125" s="1" t="n">
        <v>20.5810708333333</v>
      </c>
      <c r="Y125" s="1" t="n">
        <v>16.4559923664122</v>
      </c>
      <c r="Z125" s="1" t="n">
        <v>14.4686483516484</v>
      </c>
      <c r="AA125" s="1" t="n">
        <v>13.00454</v>
      </c>
      <c r="AB125" s="1" t="n">
        <v>13.0775286343612</v>
      </c>
      <c r="AC125" s="1" t="n">
        <v>15.8132192118227</v>
      </c>
      <c r="AD125" s="1" t="n">
        <v>14.3147137546468</v>
      </c>
      <c r="AE125" s="1" t="n">
        <v>14.2697892234549</v>
      </c>
      <c r="AF125" s="1" t="n">
        <v>17.0621870229008</v>
      </c>
      <c r="AG125" s="1" t="n">
        <v>16.6859634146341</v>
      </c>
      <c r="AH125" s="1" t="n">
        <v>13.4243414634146</v>
      </c>
      <c r="AI125" s="1" t="n">
        <v>17.0397929104478</v>
      </c>
      <c r="AJ125" s="1" t="n">
        <v>21.2210911680912</v>
      </c>
      <c r="AK125" s="1" t="n">
        <v>15.0615812807882</v>
      </c>
      <c r="AL125" s="1" t="n">
        <v>13.2647005235603</v>
      </c>
      <c r="AM125" s="1" t="n">
        <v>13.0849383697813</v>
      </c>
      <c r="AN125" s="1" t="n">
        <v>13.7852780656304</v>
      </c>
      <c r="AO125" s="1" t="n">
        <v>14.2818568432093</v>
      </c>
      <c r="AP125" s="1" t="n">
        <v>13.3498366064415</v>
      </c>
      <c r="AQ125" s="1" t="n">
        <v>15.224810298103</v>
      </c>
      <c r="AR125" s="1" t="n">
        <v>14.3602000000001</v>
      </c>
      <c r="AS125" s="48" t="n">
        <v>14.10920350877193</v>
      </c>
      <c r="AT125" s="48" t="n">
        <v>13.7615915492958</v>
      </c>
      <c r="AU125" s="48" t="n">
        <v>14.5750811359026</v>
      </c>
      <c r="AV125" s="48" t="n">
        <v>14.7347026279391</v>
      </c>
      <c r="AW125" s="48" t="n">
        <v>14.3565262379897</v>
      </c>
      <c r="AX125" s="48" t="n">
        <v>13.7877050359712</v>
      </c>
      <c r="AY125" s="48" t="n">
        <v>14.03792</v>
      </c>
      <c r="AZ125" s="48" t="n">
        <v>14.19197</v>
      </c>
      <c r="BA125" s="48"/>
      <c r="BB125" s="48"/>
      <c r="BC125" s="48"/>
      <c r="BD125" s="48"/>
      <c r="BF125" s="84" t="str">
        <f t="shared" si="151"/>
        <v>-</v>
      </c>
      <c r="BG125" s="84" t="str">
        <f t="shared" si="151"/>
        <v>-</v>
      </c>
      <c r="BH125" s="84" t="str">
        <f t="shared" si="151"/>
        <v>-</v>
      </c>
      <c r="BI125" s="84" t="str">
        <f t="shared" si="151"/>
        <v>-</v>
      </c>
      <c r="BJ125" s="84" t="str">
        <f t="shared" si="151"/>
        <v>-</v>
      </c>
      <c r="BK125" s="84" t="str">
        <f t="shared" si="151"/>
        <v>-</v>
      </c>
      <c r="BL125" s="84" t="str">
        <f t="shared" si="151"/>
        <v>-</v>
      </c>
      <c r="BM125" s="84" t="str">
        <f t="shared" si="151"/>
        <v>-</v>
      </c>
      <c r="BN125" s="84" t="str">
        <f t="shared" si="151"/>
        <v>-</v>
      </c>
      <c r="BO125" s="84" t="str">
        <f t="shared" si="151"/>
        <v>-</v>
      </c>
      <c r="BP125" s="84" t="str">
        <f t="shared" si="151"/>
        <v>-</v>
      </c>
      <c r="BQ125" s="84" t="str">
        <f t="shared" si="151"/>
        <v>-</v>
      </c>
    </row>
    <row r="126" spans="1:69" x14ac:dyDescent="0.25">
      <c r="A126" s="44" t="s">
        <v>180</v>
      </c>
      <c r="B126" s="22" t="s">
        <v>45</v>
      </c>
      <c r="C126" s="66" t="str">
        <f t="shared" si="148"/>
        <v>-</v>
      </c>
      <c r="D126" s="66" t="str">
        <f t="shared" si="148"/>
        <v>-</v>
      </c>
      <c r="E126" s="66" t="str">
        <f t="shared" si="148"/>
        <v>-</v>
      </c>
      <c r="F126" s="65" t="str">
        <f t="shared" si="149"/>
        <v/>
      </c>
      <c r="H126" s="66" t="str">
        <f t="shared" si="150"/>
        <v>-</v>
      </c>
      <c r="I126" s="66" t="str">
        <f t="shared" si="150"/>
        <v>-</v>
      </c>
      <c r="J126" s="66" t="str">
        <f t="shared" si="150"/>
        <v>-</v>
      </c>
      <c r="K126" s="66" t="str">
        <f t="shared" si="150"/>
        <v>-</v>
      </c>
      <c r="L126" s="66" t="str">
        <f t="shared" si="150"/>
        <v>-</v>
      </c>
      <c r="M126" s="66" t="str">
        <f t="shared" si="150"/>
        <v>-</v>
      </c>
      <c r="N126" s="66" t="str">
        <f t="shared" si="150"/>
        <v>-</v>
      </c>
      <c r="O126" s="66" t="str">
        <f t="shared" si="150"/>
        <v>-</v>
      </c>
      <c r="P126" s="66" t="str">
        <f t="shared" si="150"/>
        <v>-</v>
      </c>
      <c r="Q126" s="66" t="str">
        <f t="shared" si="150"/>
        <v>-</v>
      </c>
      <c r="R126" s="66" t="str">
        <f t="shared" si="150"/>
        <v>-</v>
      </c>
      <c r="S126" s="66" t="str">
        <f t="shared" si="150"/>
        <v>-</v>
      </c>
      <c r="U126" s="1" t="n">
        <v>12.8211118881119</v>
      </c>
      <c r="V126" s="1" t="n">
        <v>14.1990153846154</v>
      </c>
      <c r="W126" s="1" t="n">
        <v>18.3942136752137</v>
      </c>
      <c r="X126" s="1" t="n">
        <v>16.3933383838384</v>
      </c>
      <c r="Y126" s="1" t="n">
        <v>14.6389154334038</v>
      </c>
      <c r="Z126" s="1" t="n">
        <v>16.3643607305936</v>
      </c>
      <c r="AA126" s="1" t="n">
        <v>14.968020746888</v>
      </c>
      <c r="AB126" s="1" t="n">
        <v>14.499375</v>
      </c>
      <c r="AC126" s="1" t="n">
        <v>15.493592654424</v>
      </c>
      <c r="AD126" s="1" t="n">
        <v>16.2933263888889</v>
      </c>
      <c r="AE126" s="1" t="n">
        <v>13.2800043290043</v>
      </c>
      <c r="AF126" s="1" t="n">
        <v>14.4029942950285</v>
      </c>
      <c r="AG126" s="1" t="n">
        <v>14.0153185185185</v>
      </c>
      <c r="AH126" s="1" t="n">
        <v>12.9476829268293</v>
      </c>
      <c r="AI126" s="1" t="n">
        <v>17.6069222222222</v>
      </c>
      <c r="AJ126" s="1" t="n">
        <v>15.754152</v>
      </c>
      <c r="AK126" s="1" t="n">
        <v>14.32756640625</v>
      </c>
      <c r="AL126" s="1" t="n">
        <v>14.8850380622837</v>
      </c>
      <c r="AM126" s="1" t="n">
        <v>13.4159373433584</v>
      </c>
      <c r="AN126" s="1" t="n">
        <v>11.8057240356083</v>
      </c>
      <c r="AO126" s="1" t="n">
        <v>14.304618962433</v>
      </c>
      <c r="AP126" s="1" t="n">
        <v>17.9848013777268</v>
      </c>
      <c r="AQ126" s="1" t="n">
        <v>15.9711506080449</v>
      </c>
      <c r="AR126" s="1" t="n">
        <v>14.9179528718704</v>
      </c>
      <c r="AS126" s="48" t="n">
        <v>13.037231617647059</v>
      </c>
      <c r="AT126" s="48" t="n">
        <v>14.3109351351351</v>
      </c>
      <c r="AU126" s="48" t="n">
        <v>14.6398755186722</v>
      </c>
      <c r="AV126" s="48" t="n">
        <v>13.7248730964467</v>
      </c>
      <c r="AW126" s="48" t="n">
        <v>16.3696358543417</v>
      </c>
      <c r="AX126" s="48" t="n">
        <v>14.0903459637562</v>
      </c>
      <c r="AY126" s="48" t="n">
        <v>14.32125</v>
      </c>
      <c r="AZ126" s="48" t="n">
        <v>16.01091</v>
      </c>
      <c r="BA126" s="48"/>
      <c r="BB126" s="48"/>
      <c r="BC126" s="48"/>
      <c r="BD126" s="48"/>
      <c r="BF126" s="84" t="str">
        <f t="shared" si="151"/>
        <v>-</v>
      </c>
      <c r="BG126" s="84" t="str">
        <f t="shared" si="151"/>
        <v>-</v>
      </c>
      <c r="BH126" s="84" t="str">
        <f t="shared" si="151"/>
        <v>-</v>
      </c>
      <c r="BI126" s="84" t="str">
        <f t="shared" si="151"/>
        <v>-</v>
      </c>
      <c r="BJ126" s="84" t="str">
        <f t="shared" si="151"/>
        <v>-</v>
      </c>
      <c r="BK126" s="84" t="str">
        <f t="shared" si="151"/>
        <v>-</v>
      </c>
      <c r="BL126" s="84" t="str">
        <f t="shared" si="151"/>
        <v>-</v>
      </c>
      <c r="BM126" s="84" t="str">
        <f t="shared" si="151"/>
        <v>-</v>
      </c>
      <c r="BN126" s="84" t="str">
        <f t="shared" si="151"/>
        <v>-</v>
      </c>
      <c r="BO126" s="84" t="str">
        <f t="shared" si="151"/>
        <v>-</v>
      </c>
      <c r="BP126" s="84" t="str">
        <f t="shared" si="151"/>
        <v>-</v>
      </c>
      <c r="BQ126" s="84" t="str">
        <f t="shared" si="151"/>
        <v>-</v>
      </c>
    </row>
    <row r="127" spans="1:69" x14ac:dyDescent="0.25">
      <c r="A127" s="44" t="s">
        <v>181</v>
      </c>
      <c r="B127" s="22" t="s">
        <v>46</v>
      </c>
      <c r="C127" s="66" t="str">
        <f t="shared" si="148"/>
        <v>-</v>
      </c>
      <c r="D127" s="66" t="str">
        <f t="shared" si="148"/>
        <v>-</v>
      </c>
      <c r="E127" s="66" t="str">
        <f t="shared" si="148"/>
        <v>-</v>
      </c>
      <c r="F127" s="65" t="str">
        <f t="shared" si="149"/>
        <v/>
      </c>
      <c r="H127" s="66" t="str">
        <f t="shared" si="150"/>
        <v>-</v>
      </c>
      <c r="I127" s="66" t="str">
        <f t="shared" si="150"/>
        <v>-</v>
      </c>
      <c r="J127" s="66" t="str">
        <f t="shared" si="150"/>
        <v>-</v>
      </c>
      <c r="K127" s="66" t="str">
        <f t="shared" si="150"/>
        <v>-</v>
      </c>
      <c r="L127" s="66" t="str">
        <f t="shared" si="150"/>
        <v>-</v>
      </c>
      <c r="M127" s="66" t="str">
        <f t="shared" si="150"/>
        <v>-</v>
      </c>
      <c r="N127" s="66" t="str">
        <f t="shared" si="150"/>
        <v>-</v>
      </c>
      <c r="O127" s="66" t="str">
        <f t="shared" si="150"/>
        <v>-</v>
      </c>
      <c r="P127" s="66" t="str">
        <f t="shared" si="150"/>
        <v>-</v>
      </c>
      <c r="Q127" s="66" t="str">
        <f t="shared" si="150"/>
        <v>-</v>
      </c>
      <c r="R127" s="66" t="str">
        <f t="shared" si="150"/>
        <v>-</v>
      </c>
      <c r="S127" s="66" t="str">
        <f t="shared" si="150"/>
        <v>-</v>
      </c>
      <c r="U127" s="1" t="n">
        <v>13.6232929936306</v>
      </c>
      <c r="V127" s="1" t="n">
        <v>13.4130529801325</v>
      </c>
      <c r="W127" s="1" t="n">
        <v>16.5424008264463</v>
      </c>
      <c r="X127" s="1" t="n">
        <v>14.2587924528302</v>
      </c>
      <c r="Y127" s="1" t="n">
        <v>14.4546974063401</v>
      </c>
      <c r="Z127" s="1" t="n">
        <v>16.5070649350649</v>
      </c>
      <c r="AA127" s="1" t="n">
        <v>14.5270681114551</v>
      </c>
      <c r="AB127" s="1" t="n">
        <v>13.6583756613757</v>
      </c>
      <c r="AC127" s="1" t="n">
        <v>14.382189258312</v>
      </c>
      <c r="AD127" s="1" t="n">
        <v>16.2905714285714</v>
      </c>
      <c r="AE127" s="1" t="n">
        <v>14.7822559055118</v>
      </c>
      <c r="AF127" s="1" t="n">
        <v>15.9240031948882</v>
      </c>
      <c r="AG127" s="1" t="n">
        <v>12.9436952908587</v>
      </c>
      <c r="AH127" s="1" t="n">
        <v>15.047127753304</v>
      </c>
      <c r="AI127" s="1" t="n">
        <v>17.881479020979</v>
      </c>
      <c r="AJ127" s="1" t="n">
        <v>16.666140625</v>
      </c>
      <c r="AK127" s="1" t="n">
        <v>17.071319391635</v>
      </c>
      <c r="AL127" s="1" t="n">
        <v>15.519449003517</v>
      </c>
      <c r="AM127" s="1" t="n">
        <v>17.0267625</v>
      </c>
      <c r="AN127" s="1" t="n">
        <v>13.2991101321586</v>
      </c>
      <c r="AO127" s="1" t="n">
        <v>13.8869564144737</v>
      </c>
      <c r="AP127" s="1" t="n">
        <v>14.5465224719101</v>
      </c>
      <c r="AQ127" s="1" t="n">
        <v>19.6055231729056</v>
      </c>
      <c r="AR127" s="1" t="n">
        <v>22.1608228404101</v>
      </c>
      <c r="AS127" s="48" t="n">
        <v>14.96110787878788</v>
      </c>
      <c r="AT127" s="48" t="n">
        <v>15.9340976</v>
      </c>
      <c r="AU127" s="48" t="n">
        <v>13.9840210526316</v>
      </c>
      <c r="AV127" s="48" t="n">
        <v>14.1761437908497</v>
      </c>
      <c r="AW127" s="48" t="n">
        <v>14.0577272727273</v>
      </c>
      <c r="AX127" s="48" t="n">
        <v>16.143562005277</v>
      </c>
      <c r="AY127" s="48" t="n">
        <v>15.5931</v>
      </c>
      <c r="AZ127" s="48" t="n">
        <v>14.03418</v>
      </c>
      <c r="BA127" s="48"/>
      <c r="BB127" s="48"/>
      <c r="BC127" s="48"/>
      <c r="BD127" s="48"/>
      <c r="BF127" s="84" t="str">
        <f t="shared" si="151"/>
        <v>-</v>
      </c>
      <c r="BG127" s="84" t="str">
        <f t="shared" si="151"/>
        <v>-</v>
      </c>
      <c r="BH127" s="84" t="str">
        <f t="shared" si="151"/>
        <v>-</v>
      </c>
      <c r="BI127" s="84" t="str">
        <f t="shared" si="151"/>
        <v>-</v>
      </c>
      <c r="BJ127" s="84" t="str">
        <f t="shared" si="151"/>
        <v>-</v>
      </c>
      <c r="BK127" s="84" t="str">
        <f t="shared" si="151"/>
        <v>-</v>
      </c>
      <c r="BL127" s="84" t="str">
        <f t="shared" si="151"/>
        <v>-</v>
      </c>
      <c r="BM127" s="84" t="str">
        <f t="shared" si="151"/>
        <v>-</v>
      </c>
      <c r="BN127" s="84" t="str">
        <f t="shared" si="151"/>
        <v>-</v>
      </c>
      <c r="BO127" s="84" t="str">
        <f t="shared" si="151"/>
        <v>-</v>
      </c>
      <c r="BP127" s="84" t="str">
        <f t="shared" si="151"/>
        <v>-</v>
      </c>
      <c r="BQ127" s="84" t="str">
        <f t="shared" si="151"/>
        <v>-</v>
      </c>
    </row>
    <row r="128" spans="1:69" x14ac:dyDescent="0.25">
      <c r="A128" s="44" t="s">
        <v>182</v>
      </c>
      <c r="B128" s="22" t="s">
        <v>47</v>
      </c>
      <c r="C128" s="66" t="str">
        <f t="shared" si="148"/>
        <v>-</v>
      </c>
      <c r="D128" s="66" t="str">
        <f t="shared" si="148"/>
        <v>-</v>
      </c>
      <c r="E128" s="66" t="str">
        <f t="shared" si="148"/>
        <v>-</v>
      </c>
      <c r="F128" s="65" t="str">
        <f t="shared" si="149"/>
        <v/>
      </c>
      <c r="H128" s="66" t="str">
        <f t="shared" si="150"/>
        <v>-</v>
      </c>
      <c r="I128" s="66" t="str">
        <f t="shared" si="150"/>
        <v>-</v>
      </c>
      <c r="J128" s="66" t="str">
        <f t="shared" si="150"/>
        <v>-</v>
      </c>
      <c r="K128" s="66" t="str">
        <f t="shared" si="150"/>
        <v>-</v>
      </c>
      <c r="L128" s="66" t="str">
        <f t="shared" si="150"/>
        <v>-</v>
      </c>
      <c r="M128" s="66" t="str">
        <f t="shared" si="150"/>
        <v>-</v>
      </c>
      <c r="N128" s="66" t="str">
        <f t="shared" si="150"/>
        <v>-</v>
      </c>
      <c r="O128" s="66" t="str">
        <f t="shared" si="150"/>
        <v>-</v>
      </c>
      <c r="P128" s="66" t="str">
        <f t="shared" si="150"/>
        <v>-</v>
      </c>
      <c r="Q128" s="66" t="str">
        <f t="shared" si="150"/>
        <v>-</v>
      </c>
      <c r="R128" s="66" t="str">
        <f t="shared" si="150"/>
        <v>-</v>
      </c>
      <c r="S128" s="66" t="str">
        <f t="shared" si="150"/>
        <v>-</v>
      </c>
      <c r="U128" s="1" t="n">
        <v>9.9205</v>
      </c>
      <c r="V128" s="1" t="n">
        <v>14.8212727272727</v>
      </c>
      <c r="W128" s="1" t="n">
        <v>16.56989375</v>
      </c>
      <c r="X128" s="1" t="n">
        <v>18.9248660287081</v>
      </c>
      <c r="Y128" s="1" t="n">
        <v>13.8000398230089</v>
      </c>
      <c r="Z128" s="1" t="n">
        <v>16.2312372881356</v>
      </c>
      <c r="AA128" s="1" t="n">
        <v>21.4449553571429</v>
      </c>
      <c r="AB128" s="1" t="n">
        <v>16.4481853932584</v>
      </c>
      <c r="AC128" s="1" t="n">
        <v>14.6925108359133</v>
      </c>
      <c r="AD128" s="1" t="n">
        <v>16.2664872340426</v>
      </c>
      <c r="AE128" s="1" t="n">
        <v>15.0411285347044</v>
      </c>
      <c r="AF128" s="1" t="n">
        <v>20.7830738916256</v>
      </c>
      <c r="AG128" s="1" t="n">
        <v>13.1891096345515</v>
      </c>
      <c r="AH128" s="1" t="n">
        <v>12.1304097222222</v>
      </c>
      <c r="AI128" s="1" t="n">
        <v>14.2626818181818</v>
      </c>
      <c r="AJ128" s="1" t="n">
        <v>20.8130520446097</v>
      </c>
      <c r="AK128" s="1" t="n">
        <v>16.2988469945355</v>
      </c>
      <c r="AL128" s="1" t="n">
        <v>15.6198604651163</v>
      </c>
      <c r="AM128" s="1" t="n">
        <v>15.9443757575758</v>
      </c>
      <c r="AN128" s="1" t="n">
        <v>17.4977300884956</v>
      </c>
      <c r="AO128" s="1" t="n">
        <v>18.3795570776256</v>
      </c>
      <c r="AP128" s="1" t="n">
        <v>21.0150519083969</v>
      </c>
      <c r="AQ128" s="1" t="n">
        <v>14.7541008</v>
      </c>
      <c r="AR128" s="1" t="n">
        <v>16.409851884312</v>
      </c>
      <c r="AS128" s="48" t="n">
        <v>15.878233243967829</v>
      </c>
      <c r="AT128" s="48" t="n">
        <v>17.5310923076923</v>
      </c>
      <c r="AU128" s="48" t="n">
        <v>16.3725257323832</v>
      </c>
      <c r="AV128" s="48" t="n">
        <v>14.4729621380846</v>
      </c>
      <c r="AW128" s="48" t="n">
        <v>17.5034640522876</v>
      </c>
      <c r="AX128" s="48" t="n">
        <v>15.7814649681529</v>
      </c>
      <c r="AY128" s="48" t="n">
        <v>14.84195</v>
      </c>
      <c r="AZ128" s="48" t="n">
        <v>15.01654</v>
      </c>
      <c r="BA128" s="48"/>
      <c r="BB128" s="48"/>
      <c r="BC128" s="48"/>
      <c r="BD128" s="48"/>
      <c r="BF128" s="84" t="str">
        <f t="shared" si="151"/>
        <v>-</v>
      </c>
      <c r="BG128" s="84" t="str">
        <f t="shared" si="151"/>
        <v>-</v>
      </c>
      <c r="BH128" s="84" t="str">
        <f t="shared" si="151"/>
        <v>-</v>
      </c>
      <c r="BI128" s="84" t="str">
        <f t="shared" si="151"/>
        <v>-</v>
      </c>
      <c r="BJ128" s="84" t="str">
        <f t="shared" si="151"/>
        <v>-</v>
      </c>
      <c r="BK128" s="84" t="str">
        <f t="shared" si="151"/>
        <v>-</v>
      </c>
      <c r="BL128" s="84" t="str">
        <f t="shared" si="151"/>
        <v>-</v>
      </c>
      <c r="BM128" s="84" t="str">
        <f t="shared" si="151"/>
        <v>-</v>
      </c>
      <c r="BN128" s="84" t="str">
        <f t="shared" si="151"/>
        <v>-</v>
      </c>
      <c r="BO128" s="84" t="str">
        <f t="shared" si="151"/>
        <v>-</v>
      </c>
      <c r="BP128" s="84" t="str">
        <f t="shared" si="151"/>
        <v>-</v>
      </c>
      <c r="BQ128" s="84" t="str">
        <f t="shared" si="151"/>
        <v>-</v>
      </c>
    </row>
    <row r="129" spans="1:69" x14ac:dyDescent="0.25">
      <c r="A129" s="44" t="s">
        <v>183</v>
      </c>
      <c r="B129" s="22" t="s">
        <v>48</v>
      </c>
      <c r="C129" s="66" t="str">
        <f t="shared" si="148"/>
        <v>-</v>
      </c>
      <c r="D129" s="66" t="str">
        <f t="shared" si="148"/>
        <v>-</v>
      </c>
      <c r="E129" s="66" t="str">
        <f t="shared" si="148"/>
        <v>-</v>
      </c>
      <c r="F129" s="65" t="str">
        <f t="shared" si="149"/>
        <v/>
      </c>
      <c r="H129" s="66" t="str">
        <f t="shared" si="150"/>
        <v>-</v>
      </c>
      <c r="I129" s="66" t="str">
        <f t="shared" si="150"/>
        <v>-</v>
      </c>
      <c r="J129" s="66" t="str">
        <f t="shared" si="150"/>
        <v>-</v>
      </c>
      <c r="K129" s="66" t="str">
        <f t="shared" si="150"/>
        <v>-</v>
      </c>
      <c r="L129" s="66" t="str">
        <f t="shared" si="150"/>
        <v>-</v>
      </c>
      <c r="M129" s="66" t="str">
        <f t="shared" si="150"/>
        <v>-</v>
      </c>
      <c r="N129" s="66" t="str">
        <f t="shared" si="150"/>
        <v>-</v>
      </c>
      <c r="O129" s="66" t="str">
        <f t="shared" si="150"/>
        <v>-</v>
      </c>
      <c r="P129" s="66" t="str">
        <f t="shared" si="150"/>
        <v>-</v>
      </c>
      <c r="Q129" s="66" t="str">
        <f t="shared" si="150"/>
        <v>-</v>
      </c>
      <c r="R129" s="66" t="str">
        <f t="shared" si="150"/>
        <v>-</v>
      </c>
      <c r="S129" s="66" t="str">
        <f t="shared" si="150"/>
        <v>-</v>
      </c>
      <c r="U129" s="1" t="n">
        <v>14.5155396825397</v>
      </c>
      <c r="V129" s="1" t="n">
        <v>17.3300714285714</v>
      </c>
      <c r="W129" s="1" t="n">
        <v>14.1755594059406</v>
      </c>
      <c r="X129" s="1" t="n">
        <v>21.785724025974</v>
      </c>
      <c r="Y129" s="1" t="n">
        <v>15.0400532544379</v>
      </c>
      <c r="Z129" s="1" t="n">
        <v>30.7958811594203</v>
      </c>
      <c r="AA129" s="1" t="n">
        <v>20.4584215686275</v>
      </c>
      <c r="AB129" s="1" t="n">
        <v>14.9685065789474</v>
      </c>
      <c r="AC129" s="1" t="n">
        <v>18.3972698675497</v>
      </c>
      <c r="AD129" s="1" t="n">
        <v>20.3645411255411</v>
      </c>
      <c r="AE129" s="1" t="n">
        <v>17.5261714285715</v>
      </c>
      <c r="AF129" s="1" t="n">
        <v>19.4765022222222</v>
      </c>
      <c r="AG129" s="1" t="n">
        <v>13.938275862069</v>
      </c>
      <c r="AH129" s="1" t="n">
        <v>14.878309352518</v>
      </c>
      <c r="AI129" s="1" t="n">
        <v>16.780355704698</v>
      </c>
      <c r="AJ129" s="1" t="n">
        <v>15.8870092165899</v>
      </c>
      <c r="AK129" s="1" t="n">
        <v>17.5073045112782</v>
      </c>
      <c r="AL129" s="1" t="n">
        <v>14.7454318181818</v>
      </c>
      <c r="AM129" s="1" t="n">
        <v>18.4765111111111</v>
      </c>
      <c r="AN129" s="1" t="n">
        <v>17.7591501210654</v>
      </c>
      <c r="AO129" s="1" t="n">
        <v>17.4306264150943</v>
      </c>
      <c r="AP129" s="1" t="n">
        <v>18.9746753926702</v>
      </c>
      <c r="AQ129" s="1" t="n">
        <v>21.0092674772036</v>
      </c>
      <c r="AR129" s="1" t="n">
        <v>23.7332880481514</v>
      </c>
      <c r="AS129" s="48" t="n">
        <v>13.23024</v>
      </c>
      <c r="AT129" s="48" t="n">
        <v>13.600952</v>
      </c>
      <c r="AU129" s="48" t="n">
        <v>15.0200875273523</v>
      </c>
      <c r="AV129" s="48" t="n">
        <v>18.3933755274262</v>
      </c>
      <c r="AW129" s="48" t="n">
        <v>10.6250114416476</v>
      </c>
      <c r="AX129" s="48" t="n">
        <v>16.2792792792793</v>
      </c>
      <c r="AY129" s="48" t="n">
        <v>16.81663</v>
      </c>
      <c r="AZ129" s="48" t="n">
        <v>17.40285</v>
      </c>
      <c r="BA129" s="48"/>
      <c r="BB129" s="48"/>
      <c r="BC129" s="48"/>
      <c r="BD129" s="48"/>
      <c r="BF129" s="84" t="str">
        <f t="shared" si="151"/>
        <v>-</v>
      </c>
      <c r="BG129" s="84" t="str">
        <f t="shared" si="151"/>
        <v>-</v>
      </c>
      <c r="BH129" s="84" t="str">
        <f t="shared" si="151"/>
        <v>-</v>
      </c>
      <c r="BI129" s="84" t="str">
        <f t="shared" si="151"/>
        <v>-</v>
      </c>
      <c r="BJ129" s="84" t="str">
        <f t="shared" si="151"/>
        <v>-</v>
      </c>
      <c r="BK129" s="84" t="str">
        <f t="shared" si="151"/>
        <v>-</v>
      </c>
      <c r="BL129" s="84" t="str">
        <f t="shared" si="151"/>
        <v>-</v>
      </c>
      <c r="BM129" s="84" t="str">
        <f t="shared" si="151"/>
        <v>-</v>
      </c>
      <c r="BN129" s="84" t="str">
        <f t="shared" si="151"/>
        <v>-</v>
      </c>
      <c r="BO129" s="84" t="str">
        <f t="shared" si="151"/>
        <v>-</v>
      </c>
      <c r="BP129" s="84" t="str">
        <f t="shared" si="151"/>
        <v>-</v>
      </c>
      <c r="BQ129" s="84" t="str">
        <f t="shared" si="151"/>
        <v>-</v>
      </c>
    </row>
    <row r="130" spans="1:69" x14ac:dyDescent="0.25">
      <c r="A130" s="44" t="s">
        <v>184</v>
      </c>
      <c r="B130" s="22" t="s">
        <v>49</v>
      </c>
      <c r="C130" s="66" t="str">
        <f t="shared" si="148"/>
        <v>-</v>
      </c>
      <c r="D130" s="66" t="str">
        <f t="shared" si="148"/>
        <v>-</v>
      </c>
      <c r="E130" s="66" t="str">
        <f t="shared" si="148"/>
        <v>-</v>
      </c>
      <c r="F130" s="65" t="str">
        <f t="shared" si="149"/>
        <v/>
      </c>
      <c r="H130" s="66" t="str">
        <f t="shared" si="150"/>
        <v>-</v>
      </c>
      <c r="I130" s="66" t="str">
        <f t="shared" si="150"/>
        <v>-</v>
      </c>
      <c r="J130" s="66" t="str">
        <f t="shared" si="150"/>
        <v>-</v>
      </c>
      <c r="K130" s="66" t="str">
        <f t="shared" si="150"/>
        <v>-</v>
      </c>
      <c r="L130" s="66" t="str">
        <f t="shared" si="150"/>
        <v>-</v>
      </c>
      <c r="M130" s="66" t="str">
        <f t="shared" si="150"/>
        <v>-</v>
      </c>
      <c r="N130" s="66" t="str">
        <f t="shared" si="150"/>
        <v>-</v>
      </c>
      <c r="O130" s="66" t="str">
        <f t="shared" si="150"/>
        <v>-</v>
      </c>
      <c r="P130" s="66" t="str">
        <f t="shared" si="150"/>
        <v>-</v>
      </c>
      <c r="Q130" s="66" t="str">
        <f t="shared" si="150"/>
        <v>-</v>
      </c>
      <c r="R130" s="66" t="str">
        <f t="shared" si="150"/>
        <v>-</v>
      </c>
      <c r="S130" s="66" t="str">
        <f t="shared" si="150"/>
        <v>-</v>
      </c>
      <c r="U130" s="1" t="n">
        <v>14.2449230769231</v>
      </c>
      <c r="V130" s="1" t="n">
        <v>19.1962</v>
      </c>
      <c r="W130" s="1" t="n">
        <v>25.0993846153846</v>
      </c>
      <c r="X130" s="1" t="n">
        <v>20.7276190476191</v>
      </c>
      <c r="Y130" s="1" t="n">
        <v>11.3671976744186</v>
      </c>
      <c r="Z130" s="1" t="n">
        <v>23.0637010309278</v>
      </c>
      <c r="AA130" s="1" t="n">
        <v>19.3480188679245</v>
      </c>
      <c r="AB130" s="1" t="n">
        <v>18.1070247933884</v>
      </c>
      <c r="AC130" s="1" t="n">
        <v>36.5272428571429</v>
      </c>
      <c r="AD130" s="1" t="n">
        <v>-8.50619553072626</v>
      </c>
      <c r="AE130" s="1" t="n">
        <v>17.96731</v>
      </c>
      <c r="AF130" s="1" t="n">
        <v>23.5915044404973</v>
      </c>
      <c r="AG130" s="1" t="n">
        <v>15.6206853932584</v>
      </c>
      <c r="AH130" s="1" t="n">
        <v>29.5407894736842</v>
      </c>
      <c r="AI130" s="1" t="n">
        <v>17.8733858695652</v>
      </c>
      <c r="AJ130" s="1" t="n">
        <v>14.3947610619469</v>
      </c>
      <c r="AK130" s="1" t="n">
        <v>18.7433496503496</v>
      </c>
      <c r="AL130" s="1" t="n">
        <v>15.4254852398524</v>
      </c>
      <c r="AM130" s="1" t="n">
        <v>15.3096305732484</v>
      </c>
      <c r="AN130" s="1" t="n">
        <v>19.093811827957</v>
      </c>
      <c r="AO130" s="1" t="n">
        <v>16.1931396160558</v>
      </c>
      <c r="AP130" s="1" t="n">
        <v>21.0715031982942</v>
      </c>
      <c r="AQ130" s="1" t="n">
        <v>15.9180673234811</v>
      </c>
      <c r="AR130" s="1" t="n">
        <v>21.3301097256858</v>
      </c>
      <c r="AS130" s="48" t="n">
        <v>19.774513605442177</v>
      </c>
      <c r="AT130" s="48" t="n">
        <v>17.623847761194</v>
      </c>
      <c r="AU130" s="48" t="n">
        <v>17.4625708061002</v>
      </c>
      <c r="AV130" s="48" t="n">
        <v>17.7617391304348</v>
      </c>
      <c r="AW130" s="48" t="n">
        <v>19.8741666666667</v>
      </c>
      <c r="AX130" s="48" t="n">
        <v>20.1810926365796</v>
      </c>
      <c r="AY130" s="48" t="n">
        <v>23.13724</v>
      </c>
      <c r="AZ130" s="48" t="n">
        <v>19.40471</v>
      </c>
      <c r="BA130" s="48"/>
      <c r="BB130" s="48"/>
      <c r="BC130" s="48"/>
      <c r="BD130" s="48"/>
      <c r="BF130" s="84" t="str">
        <f t="shared" si="151"/>
        <v>-</v>
      </c>
      <c r="BG130" s="84" t="str">
        <f t="shared" si="151"/>
        <v>-</v>
      </c>
      <c r="BH130" s="84" t="str">
        <f t="shared" si="151"/>
        <v>-</v>
      </c>
      <c r="BI130" s="84" t="str">
        <f t="shared" si="151"/>
        <v>-</v>
      </c>
      <c r="BJ130" s="84" t="str">
        <f t="shared" si="151"/>
        <v>-</v>
      </c>
      <c r="BK130" s="84" t="str">
        <f t="shared" si="151"/>
        <v>-</v>
      </c>
      <c r="BL130" s="84" t="str">
        <f t="shared" si="151"/>
        <v>-</v>
      </c>
      <c r="BM130" s="84" t="str">
        <f t="shared" si="151"/>
        <v>-</v>
      </c>
      <c r="BN130" s="84" t="str">
        <f t="shared" si="151"/>
        <v>-</v>
      </c>
      <c r="BO130" s="84" t="str">
        <f t="shared" si="151"/>
        <v>-</v>
      </c>
      <c r="BP130" s="84" t="str">
        <f t="shared" si="151"/>
        <v>-</v>
      </c>
      <c r="BQ130" s="84" t="str">
        <f t="shared" si="151"/>
        <v>-</v>
      </c>
    </row>
    <row r="131" spans="1:69" x14ac:dyDescent="0.25">
      <c r="A131" s="44" t="s">
        <v>185</v>
      </c>
      <c r="B131" s="22" t="s">
        <v>50</v>
      </c>
      <c r="C131" s="66" t="str">
        <f t="shared" si="148"/>
        <v>-</v>
      </c>
      <c r="D131" s="66" t="str">
        <f t="shared" si="148"/>
        <v>-</v>
      </c>
      <c r="E131" s="66" t="str">
        <f t="shared" si="148"/>
        <v>-</v>
      </c>
      <c r="F131" s="65" t="str">
        <f t="shared" si="149"/>
        <v/>
      </c>
      <c r="H131" s="66" t="str">
        <f t="shared" si="150"/>
        <v>-</v>
      </c>
      <c r="I131" s="66" t="str">
        <f t="shared" si="150"/>
        <v>-</v>
      </c>
      <c r="J131" s="66" t="str">
        <f t="shared" si="150"/>
        <v>-</v>
      </c>
      <c r="K131" s="66" t="str">
        <f t="shared" si="150"/>
        <v>-</v>
      </c>
      <c r="L131" s="66" t="str">
        <f t="shared" si="150"/>
        <v>-</v>
      </c>
      <c r="M131" s="66" t="str">
        <f t="shared" si="150"/>
        <v>-</v>
      </c>
      <c r="N131" s="66" t="str">
        <f t="shared" si="150"/>
        <v>-</v>
      </c>
      <c r="O131" s="66" t="str">
        <f t="shared" si="150"/>
        <v>-</v>
      </c>
      <c r="P131" s="66" t="str">
        <f t="shared" si="150"/>
        <v>-</v>
      </c>
      <c r="Q131" s="66" t="str">
        <f t="shared" si="150"/>
        <v>-</v>
      </c>
      <c r="R131" s="66" t="str">
        <f t="shared" si="150"/>
        <v>-</v>
      </c>
      <c r="S131" s="66" t="str">
        <f t="shared" si="150"/>
        <v>-</v>
      </c>
      <c r="T131" s="7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48"/>
      <c r="AT131" s="48" t="n">
        <v>13.7534893617021</v>
      </c>
      <c r="AU131" s="48" t="n">
        <v>13.6157487922705</v>
      </c>
      <c r="AV131" s="48" t="n">
        <v>13.9663109048724</v>
      </c>
      <c r="AW131" s="48" t="n">
        <v>16.0186046511628</v>
      </c>
      <c r="AX131" s="48" t="n">
        <v>14.6640322580645</v>
      </c>
      <c r="AY131" s="48" t="n">
        <v>15.40835</v>
      </c>
      <c r="AZ131" s="48" t="n">
        <v>15.42609</v>
      </c>
      <c r="BA131" s="48"/>
      <c r="BB131" s="48"/>
      <c r="BC131" s="48"/>
      <c r="BD131" s="48"/>
      <c r="BF131" s="84" t="str">
        <f t="shared" si="151"/>
        <v>-</v>
      </c>
      <c r="BG131" s="84" t="str">
        <f t="shared" si="151"/>
        <v>-</v>
      </c>
      <c r="BH131" s="84" t="str">
        <f t="shared" si="151"/>
        <v>-</v>
      </c>
      <c r="BI131" s="84" t="str">
        <f t="shared" si="151"/>
        <v>-</v>
      </c>
      <c r="BJ131" s="84" t="str">
        <f t="shared" si="151"/>
        <v>-</v>
      </c>
      <c r="BK131" s="84" t="str">
        <f t="shared" si="151"/>
        <v>-</v>
      </c>
      <c r="BL131" s="84" t="str">
        <f t="shared" si="151"/>
        <v>-</v>
      </c>
      <c r="BM131" s="84" t="str">
        <f t="shared" si="151"/>
        <v>-</v>
      </c>
      <c r="BN131" s="84" t="str">
        <f t="shared" si="151"/>
        <v>-</v>
      </c>
      <c r="BO131" s="84" t="str">
        <f t="shared" si="151"/>
        <v>-</v>
      </c>
      <c r="BP131" s="84" t="str">
        <f t="shared" si="151"/>
        <v>-</v>
      </c>
      <c r="BQ131" s="84" t="str">
        <f t="shared" si="151"/>
        <v>-</v>
      </c>
    </row>
    <row r="132" spans="1:69" x14ac:dyDescent="0.25">
      <c r="A132" s="44" t="s">
        <v>426</v>
      </c>
      <c r="B132" s="3" t="s">
        <v>153</v>
      </c>
      <c r="C132" s="66" t="str">
        <f t="shared" ref="C132:E133" si="152">IFERROR(C58/C120,"-")</f>
        <v>-</v>
      </c>
      <c r="D132" s="66" t="str">
        <f t="shared" si="152"/>
        <v>-</v>
      </c>
      <c r="E132" s="66" t="str">
        <f t="shared" si="152"/>
        <v>-</v>
      </c>
      <c r="F132" s="65" t="str">
        <f t="shared" si="149"/>
        <v/>
      </c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7"/>
      <c r="U132" s="71" t="str">
        <f>IFERROR(U58/U120,"-")</f>
        <v>-</v>
      </c>
      <c r="V132" s="71" t="str">
        <f t="shared" ref="V132:AY132" si="153">IFERROR(V58/V120,"-")</f>
        <v>-</v>
      </c>
      <c r="W132" s="71" t="str">
        <f t="shared" si="153"/>
        <v>-</v>
      </c>
      <c r="X132" s="71" t="str">
        <f t="shared" si="153"/>
        <v>-</v>
      </c>
      <c r="Y132" s="71" t="str">
        <f t="shared" si="153"/>
        <v>-</v>
      </c>
      <c r="Z132" s="71" t="str">
        <f t="shared" si="153"/>
        <v>-</v>
      </c>
      <c r="AA132" s="71" t="str">
        <f t="shared" si="153"/>
        <v>-</v>
      </c>
      <c r="AB132" s="71" t="str">
        <f t="shared" si="153"/>
        <v>-</v>
      </c>
      <c r="AC132" s="71" t="str">
        <f t="shared" si="153"/>
        <v>-</v>
      </c>
      <c r="AD132" s="71" t="str">
        <f t="shared" si="153"/>
        <v>-</v>
      </c>
      <c r="AE132" s="71" t="str">
        <f t="shared" si="153"/>
        <v>-</v>
      </c>
      <c r="AF132" s="71" t="str">
        <f t="shared" si="153"/>
        <v>-</v>
      </c>
      <c r="AG132" s="71" t="str">
        <f t="shared" si="153"/>
        <v>-</v>
      </c>
      <c r="AH132" s="71" t="str">
        <f t="shared" si="153"/>
        <v>-</v>
      </c>
      <c r="AI132" s="71" t="str">
        <f t="shared" si="153"/>
        <v>-</v>
      </c>
      <c r="AJ132" s="71" t="str">
        <f t="shared" si="153"/>
        <v>-</v>
      </c>
      <c r="AK132" s="71" t="str">
        <f t="shared" si="153"/>
        <v>-</v>
      </c>
      <c r="AL132" s="71" t="str">
        <f t="shared" si="153"/>
        <v>-</v>
      </c>
      <c r="AM132" s="71" t="str">
        <f t="shared" si="153"/>
        <v>-</v>
      </c>
      <c r="AN132" s="71" t="str">
        <f t="shared" si="153"/>
        <v>-</v>
      </c>
      <c r="AO132" s="71" t="str">
        <f t="shared" si="153"/>
        <v>-</v>
      </c>
      <c r="AP132" s="71" t="str">
        <f t="shared" si="153"/>
        <v>-</v>
      </c>
      <c r="AQ132" s="71" t="str">
        <f t="shared" si="153"/>
        <v>-</v>
      </c>
      <c r="AR132" s="71" t="str">
        <f t="shared" si="153"/>
        <v>-</v>
      </c>
      <c r="AS132" s="71" t="str">
        <f t="shared" si="153"/>
        <v>-</v>
      </c>
      <c r="AT132" s="71" t="str">
        <f t="shared" si="153"/>
        <v>-</v>
      </c>
      <c r="AU132" s="71" t="str">
        <f t="shared" si="153"/>
        <v>-</v>
      </c>
      <c r="AV132" s="71" t="str">
        <f t="shared" si="153"/>
        <v>-</v>
      </c>
      <c r="AW132" s="71" t="str">
        <f t="shared" si="153"/>
        <v>-</v>
      </c>
      <c r="AX132" s="71" t="str">
        <f t="shared" si="153"/>
        <v>-</v>
      </c>
      <c r="AY132" s="71" t="n">
        <f t="shared" si="153"/>
        <v>17.09134</v>
      </c>
      <c r="AZ132" s="71" t="n">
        <v>17.16346</v>
      </c>
      <c r="BA132" s="71"/>
      <c r="BB132" s="71"/>
      <c r="BC132" s="71"/>
      <c r="BD132" s="71"/>
      <c r="BF132" s="84" t="str">
        <f t="shared" si="151"/>
        <v>-</v>
      </c>
      <c r="BG132" s="84" t="str">
        <f t="shared" si="151"/>
        <v>-</v>
      </c>
      <c r="BH132" s="84" t="str">
        <f t="shared" si="151"/>
        <v>-</v>
      </c>
      <c r="BI132" s="84" t="str">
        <f t="shared" si="151"/>
        <v>-</v>
      </c>
      <c r="BJ132" s="84" t="str">
        <f t="shared" si="151"/>
        <v>-</v>
      </c>
      <c r="BK132" s="84" t="str">
        <f t="shared" si="151"/>
        <v>-</v>
      </c>
      <c r="BL132" s="84" t="str">
        <f t="shared" si="151"/>
        <v>-</v>
      </c>
      <c r="BM132" s="84" t="str">
        <f t="shared" si="151"/>
        <v>-</v>
      </c>
      <c r="BN132" s="84" t="str">
        <f t="shared" si="151"/>
        <v>-</v>
      </c>
      <c r="BO132" s="84" t="str">
        <f t="shared" si="151"/>
        <v>-</v>
      </c>
      <c r="BP132" s="84" t="str">
        <f t="shared" si="151"/>
        <v>-</v>
      </c>
      <c r="BQ132" s="84" t="str">
        <f t="shared" si="151"/>
        <v>-</v>
      </c>
    </row>
    <row r="133" spans="1:69" x14ac:dyDescent="0.25">
      <c r="A133" s="45" t="s">
        <v>209</v>
      </c>
      <c r="B133" s="3" t="s">
        <v>61</v>
      </c>
      <c r="C133" s="66" t="str">
        <f>IFERROR(C59/C121,"-")</f>
        <v>-</v>
      </c>
      <c r="D133" s="66" t="str">
        <f t="shared" si="152"/>
        <v>-</v>
      </c>
      <c r="E133" s="66" t="str">
        <f t="shared" si="152"/>
        <v>-</v>
      </c>
      <c r="F133" s="65" t="str">
        <f>IFERROR(E133/D133,"")</f>
        <v/>
      </c>
      <c r="H133" s="66" t="str">
        <f t="shared" ref="H133:S133" si="154">IFERROR(H59/H121,"-")</f>
        <v>-</v>
      </c>
      <c r="I133" s="66" t="str">
        <f t="shared" si="154"/>
        <v>-</v>
      </c>
      <c r="J133" s="66" t="str">
        <f t="shared" si="154"/>
        <v>-</v>
      </c>
      <c r="K133" s="66" t="str">
        <f t="shared" si="154"/>
        <v>-</v>
      </c>
      <c r="L133" s="66" t="str">
        <f t="shared" si="154"/>
        <v>-</v>
      </c>
      <c r="M133" s="66" t="str">
        <f t="shared" si="154"/>
        <v>-</v>
      </c>
      <c r="N133" s="66" t="str">
        <f t="shared" si="154"/>
        <v>-</v>
      </c>
      <c r="O133" s="66" t="str">
        <f t="shared" si="154"/>
        <v>-</v>
      </c>
      <c r="P133" s="66" t="str">
        <f t="shared" si="154"/>
        <v>-</v>
      </c>
      <c r="Q133" s="66" t="str">
        <f t="shared" si="154"/>
        <v>-</v>
      </c>
      <c r="R133" s="66" t="str">
        <f t="shared" si="154"/>
        <v>-</v>
      </c>
      <c r="S133" s="66" t="str">
        <f t="shared" si="154"/>
        <v>-</v>
      </c>
      <c r="T133" s="5"/>
      <c r="U133" s="10" t="n">
        <v>14.5701244755245</v>
      </c>
      <c r="V133" s="10" t="n">
        <v>15.106856427379</v>
      </c>
      <c r="W133" s="10" t="n">
        <v>18.9848321678322</v>
      </c>
      <c r="X133" s="10" t="n">
        <v>20.7291008695652</v>
      </c>
      <c r="Y133" s="10" t="n">
        <v>15.9813026655202</v>
      </c>
      <c r="Z133" s="10" t="n">
        <v>19.7296293352601</v>
      </c>
      <c r="AA133" s="10" t="n">
        <v>19.3245360688286</v>
      </c>
      <c r="AB133" s="10" t="n">
        <v>15.6183940520446</v>
      </c>
      <c r="AC133" s="10" t="n">
        <v>18.9182175182482</v>
      </c>
      <c r="AD133" s="10" t="n">
        <v>16.3486273015873</v>
      </c>
      <c r="AE133" s="10" t="n">
        <v>16.1764129447388</v>
      </c>
      <c r="AF133" s="10" t="n">
        <v>19.2163216990451</v>
      </c>
      <c r="AG133" s="10" t="n">
        <v>15.713935128519</v>
      </c>
      <c r="AH133" s="10" t="n">
        <v>16.858400244798</v>
      </c>
      <c r="AI133" s="10" t="n">
        <v>17.4949058341863</v>
      </c>
      <c r="AJ133" s="10" t="n">
        <v>20.496380730897</v>
      </c>
      <c r="AK133" s="10" t="n">
        <v>17.2827507673419</v>
      </c>
      <c r="AL133" s="10" t="n">
        <v>15.1258321377332</v>
      </c>
      <c r="AM133" s="10" t="n">
        <v>15.9729952102182</v>
      </c>
      <c r="AN133" s="10" t="n">
        <v>15.2274478967495</v>
      </c>
      <c r="AO133" s="10" t="n">
        <v>15.5885544963457</v>
      </c>
      <c r="AP133" s="10" t="n">
        <v>17.4578398607485</v>
      </c>
      <c r="AQ133" s="10" t="n">
        <v>17.4870496915696</v>
      </c>
      <c r="AR133" s="10" t="n">
        <v>18.8706141485401</v>
      </c>
      <c r="AS133" s="48" t="n">
        <v>15.998877028714109</v>
      </c>
      <c r="AT133" s="48" t="n">
        <v>17.6338786052518</v>
      </c>
      <c r="AU133" s="48" t="n">
        <v>16.2770082316208</v>
      </c>
      <c r="AV133" s="48" t="n">
        <v>16.3386215698788</v>
      </c>
      <c r="AW133" s="48" t="n">
        <v>15.5934301643192</v>
      </c>
      <c r="AX133" s="48" t="n">
        <v>16.4889276595745</v>
      </c>
      <c r="AY133" s="48" t="n">
        <v>17.04466</v>
      </c>
      <c r="AZ133" s="48" t="n">
        <v>17.10641</v>
      </c>
      <c r="BA133" s="48"/>
      <c r="BB133" s="48"/>
      <c r="BC133" s="48"/>
      <c r="BD133" s="48"/>
      <c r="BF133" s="84" t="str">
        <f t="shared" si="151"/>
        <v>-</v>
      </c>
      <c r="BG133" s="84" t="str">
        <f t="shared" si="151"/>
        <v>-</v>
      </c>
      <c r="BH133" s="84" t="str">
        <f t="shared" si="151"/>
        <v>-</v>
      </c>
      <c r="BI133" s="84" t="str">
        <f t="shared" si="151"/>
        <v>-</v>
      </c>
      <c r="BJ133" s="84" t="str">
        <f t="shared" si="151"/>
        <v>-</v>
      </c>
      <c r="BK133" s="84" t="str">
        <f t="shared" si="151"/>
        <v>-</v>
      </c>
      <c r="BL133" s="84" t="str">
        <f t="shared" si="151"/>
        <v>-</v>
      </c>
      <c r="BM133" s="84" t="str">
        <f t="shared" si="151"/>
        <v>-</v>
      </c>
      <c r="BN133" s="84" t="str">
        <f t="shared" si="151"/>
        <v>-</v>
      </c>
      <c r="BO133" s="84" t="str">
        <f t="shared" si="151"/>
        <v>-</v>
      </c>
      <c r="BP133" s="84" t="str">
        <f t="shared" si="151"/>
        <v>-</v>
      </c>
      <c r="BQ133" s="84" t="str">
        <f t="shared" si="151"/>
        <v>-</v>
      </c>
    </row>
    <row r="134" spans="1:69" x14ac:dyDescent="0.25">
      <c r="A134" s="44" t="s">
        <v>33</v>
      </c>
      <c r="B134" s="22"/>
    </row>
    <row r="135" spans="1:69" x14ac:dyDescent="0.25">
      <c r="A135" s="43" t="s">
        <v>84</v>
      </c>
      <c r="B135" s="23" t="s">
        <v>84</v>
      </c>
      <c r="C135" s="21" t="str">
        <f>$C$3</f>
        <v>YTD '15</v>
      </c>
      <c r="D135" s="21" t="str">
        <f>$D$3</f>
        <v>YTD '16</v>
      </c>
      <c r="E135" s="21" t="str">
        <f>$E$3</f>
        <v>YTD '17</v>
      </c>
      <c r="F135" s="21" t="str">
        <f>$F$3</f>
        <v>YoY</v>
      </c>
      <c r="G135" s="2" t="s">
        <v>33</v>
      </c>
      <c r="H135" s="27" t="str">
        <f>$H$3</f>
        <v>Q1 '15</v>
      </c>
      <c r="I135" s="27" t="str">
        <f>$I$3</f>
        <v>Q2 '15</v>
      </c>
      <c r="J135" s="27" t="str">
        <f>$J$3</f>
        <v>Q3 '15</v>
      </c>
      <c r="K135" s="27" t="str">
        <f>$K$3</f>
        <v>Q4 '15</v>
      </c>
      <c r="L135" s="30" t="str">
        <f>$L$3</f>
        <v>Q1 '16</v>
      </c>
      <c r="M135" s="30" t="str">
        <f>$M$3</f>
        <v>Q2 '16</v>
      </c>
      <c r="N135" s="30" t="str">
        <f>$N$3</f>
        <v>Q3 '16</v>
      </c>
      <c r="O135" s="30" t="str">
        <f>$O$3</f>
        <v>Q4 '16</v>
      </c>
      <c r="P135" s="27" t="str">
        <f>$P$3</f>
        <v>Q1 '17</v>
      </c>
      <c r="Q135" s="27" t="str">
        <f>$Q$3</f>
        <v>Q2 '17</v>
      </c>
      <c r="R135" s="27" t="str">
        <f>$R$3</f>
        <v>Q3 '17</v>
      </c>
      <c r="S135" s="27" t="str">
        <f>$S$3</f>
        <v>Q4 '17</v>
      </c>
      <c r="T135" s="17" t="s">
        <v>33</v>
      </c>
      <c r="U135" s="27" t="s">
        <v>1</v>
      </c>
      <c r="V135" s="27" t="s">
        <v>2</v>
      </c>
      <c r="W135" s="27" t="s">
        <v>3</v>
      </c>
      <c r="X135" s="27" t="s">
        <v>4</v>
      </c>
      <c r="Y135" s="27" t="s">
        <v>5</v>
      </c>
      <c r="Z135" s="27" t="s">
        <v>6</v>
      </c>
      <c r="AA135" s="27" t="s">
        <v>7</v>
      </c>
      <c r="AB135" s="27" t="s">
        <v>8</v>
      </c>
      <c r="AC135" s="27" t="s">
        <v>9</v>
      </c>
      <c r="AD135" s="27" t="s">
        <v>10</v>
      </c>
      <c r="AE135" s="27" t="s">
        <v>11</v>
      </c>
      <c r="AF135" s="27" t="s">
        <v>12</v>
      </c>
      <c r="AG135" s="29" t="s">
        <v>13</v>
      </c>
      <c r="AH135" s="29" t="s">
        <v>14</v>
      </c>
      <c r="AI135" s="29" t="s">
        <v>15</v>
      </c>
      <c r="AJ135" s="29" t="s">
        <v>16</v>
      </c>
      <c r="AK135" s="29" t="s">
        <v>17</v>
      </c>
      <c r="AL135" s="29" t="s">
        <v>18</v>
      </c>
      <c r="AM135" s="29" t="s">
        <v>19</v>
      </c>
      <c r="AN135" s="29" t="s">
        <v>20</v>
      </c>
      <c r="AO135" s="29" t="s">
        <v>21</v>
      </c>
      <c r="AP135" s="29" t="s">
        <v>22</v>
      </c>
      <c r="AQ135" s="29" t="s">
        <v>23</v>
      </c>
      <c r="AR135" s="29" t="s">
        <v>24</v>
      </c>
      <c r="AS135" s="25" t="s">
        <v>25</v>
      </c>
      <c r="AT135" s="25" t="s">
        <v>26</v>
      </c>
      <c r="AU135" s="25" t="s">
        <v>27</v>
      </c>
      <c r="AV135" s="25" t="s">
        <v>28</v>
      </c>
      <c r="AW135" s="25" t="s">
        <v>29</v>
      </c>
      <c r="AX135" s="25" t="s">
        <v>30</v>
      </c>
      <c r="AY135" s="31" t="s">
        <v>99</v>
      </c>
      <c r="AZ135" s="31" t="s">
        <v>100</v>
      </c>
      <c r="BA135" s="31" t="s">
        <v>101</v>
      </c>
      <c r="BB135" s="31" t="s">
        <v>102</v>
      </c>
      <c r="BC135" s="31" t="s">
        <v>103</v>
      </c>
      <c r="BD135" s="31" t="s">
        <v>104</v>
      </c>
      <c r="BF135" s="32">
        <v>42736</v>
      </c>
      <c r="BG135" s="32">
        <v>42767</v>
      </c>
      <c r="BH135" s="32">
        <v>42795</v>
      </c>
      <c r="BI135" s="32">
        <v>42826</v>
      </c>
      <c r="BJ135" s="32">
        <v>42856</v>
      </c>
      <c r="BK135" s="32">
        <v>42887</v>
      </c>
      <c r="BL135" s="32">
        <v>42917</v>
      </c>
      <c r="BM135" s="32">
        <v>42948</v>
      </c>
      <c r="BN135" s="32">
        <v>42979</v>
      </c>
      <c r="BO135" s="32">
        <v>43009</v>
      </c>
      <c r="BP135" s="32">
        <v>43040</v>
      </c>
      <c r="BQ135" s="32">
        <v>43070</v>
      </c>
    </row>
    <row r="136" spans="1:69" x14ac:dyDescent="0.25">
      <c r="A136" s="44" t="s">
        <v>170</v>
      </c>
      <c r="B136" s="16" t="s">
        <v>58</v>
      </c>
      <c r="C136" s="66" t="str">
        <f t="shared" ref="C136:E145" si="155">IFERROR(C112/C88,"-")</f>
        <v>-</v>
      </c>
      <c r="D136" s="66" t="str">
        <f t="shared" si="155"/>
        <v>-</v>
      </c>
      <c r="E136" s="66" t="str">
        <f t="shared" si="155"/>
        <v>-</v>
      </c>
      <c r="F136" s="65" t="str">
        <f t="shared" ref="F136:F144" si="156">IFERROR(E136/D136,"")</f>
        <v/>
      </c>
      <c r="H136" s="66" t="str">
        <f t="shared" ref="H136:S145" si="157">IFERROR(H112/H88,"-")</f>
        <v>-</v>
      </c>
      <c r="I136" s="66" t="str">
        <f t="shared" si="157"/>
        <v>-</v>
      </c>
      <c r="J136" s="66" t="str">
        <f t="shared" si="157"/>
        <v>-</v>
      </c>
      <c r="K136" s="66" t="str">
        <f t="shared" si="157"/>
        <v>-</v>
      </c>
      <c r="L136" s="66" t="str">
        <f t="shared" si="157"/>
        <v>-</v>
      </c>
      <c r="M136" s="66" t="str">
        <f t="shared" si="157"/>
        <v>-</v>
      </c>
      <c r="N136" s="66" t="str">
        <f t="shared" si="157"/>
        <v>-</v>
      </c>
      <c r="O136" s="66" t="str">
        <f t="shared" si="157"/>
        <v>-</v>
      </c>
      <c r="P136" s="66" t="str">
        <f t="shared" si="157"/>
        <v>-</v>
      </c>
      <c r="Q136" s="66" t="str">
        <f t="shared" si="157"/>
        <v>-</v>
      </c>
      <c r="R136" s="66" t="str">
        <f t="shared" si="157"/>
        <v>-</v>
      </c>
      <c r="S136" s="66" t="str">
        <f t="shared" si="157"/>
        <v>-</v>
      </c>
      <c r="U136" s="12" t="n">
        <v>2.15789473684211</v>
      </c>
      <c r="V136" s="12" t="n">
        <v>2.2</v>
      </c>
      <c r="W136" s="12" t="n">
        <v>3.80487804878049</v>
      </c>
      <c r="X136" s="12" t="n">
        <v>3.18867924528302</v>
      </c>
      <c r="Y136" s="12" t="n">
        <v>2.00847457627119</v>
      </c>
      <c r="Z136" s="12" t="n">
        <v>2.73148148148148</v>
      </c>
      <c r="AA136" s="12" t="n">
        <v>3.30769230769231</v>
      </c>
      <c r="AB136" s="12" t="n">
        <v>1.98936170212766</v>
      </c>
      <c r="AC136" s="12" t="n">
        <v>2.97692307692308</v>
      </c>
      <c r="AD136" s="12" t="n">
        <v>2.87704918032787</v>
      </c>
      <c r="AE136" s="12" t="n">
        <v>3.2962962962963</v>
      </c>
      <c r="AF136" s="12" t="n">
        <v>5.13157894736842</v>
      </c>
      <c r="AG136" s="12" t="n">
        <v>1.42222222222222</v>
      </c>
      <c r="AH136" s="12" t="n">
        <v>1.63414634146341</v>
      </c>
      <c r="AI136" s="12" t="n">
        <v>2.52307692307692</v>
      </c>
      <c r="AJ136" s="12" t="n">
        <v>3.47058823529412</v>
      </c>
      <c r="AK136" s="12" t="n">
        <v>2.24</v>
      </c>
      <c r="AL136" s="12" t="n">
        <v>2.09375</v>
      </c>
      <c r="AM136" s="12" t="n">
        <v>2.39130434782609</v>
      </c>
      <c r="AN136" s="12" t="n">
        <v>2.20212765957447</v>
      </c>
      <c r="AO136" s="12" t="n">
        <v>2.87254901960784</v>
      </c>
      <c r="AP136" s="12" t="n">
        <v>2.78571428571429</v>
      </c>
      <c r="AQ136" s="12" t="n">
        <v>3.29761904761905</v>
      </c>
      <c r="AR136" s="12" t="n">
        <v>4.23529411764706</v>
      </c>
      <c r="AS136" s="48" t="n">
        <v>2.765432098765432</v>
      </c>
      <c r="AT136" s="48" t="n">
        <v>2.87</v>
      </c>
      <c r="AU136" s="48" t="n">
        <v>3.65094339622642</v>
      </c>
      <c r="AV136" s="48" t="n">
        <v>2.56065573770492</v>
      </c>
      <c r="AW136" s="48" t="n">
        <v>2.71513944223108</v>
      </c>
      <c r="AX136" s="48" t="n">
        <v>3.43776824034335</v>
      </c>
      <c r="AY136" s="48" t="n">
        <v>2.853933</v>
      </c>
      <c r="AZ136" s="48" t="n">
        <v>2.765267</v>
      </c>
      <c r="BA136" s="48"/>
      <c r="BB136" s="48"/>
      <c r="BC136" s="48"/>
      <c r="BD136" s="48"/>
      <c r="BF136" s="84" t="str">
        <f t="shared" ref="BF136:BQ145" si="158">IFERROR(AS136/AG136,"-")</f>
        <v>-</v>
      </c>
      <c r="BG136" s="84" t="str">
        <f t="shared" si="158"/>
        <v>-</v>
      </c>
      <c r="BH136" s="84" t="str">
        <f t="shared" si="158"/>
        <v>-</v>
      </c>
      <c r="BI136" s="84" t="str">
        <f t="shared" si="158"/>
        <v>-</v>
      </c>
      <c r="BJ136" s="84" t="str">
        <f t="shared" si="158"/>
        <v>-</v>
      </c>
      <c r="BK136" s="84" t="str">
        <f t="shared" si="158"/>
        <v>-</v>
      </c>
      <c r="BL136" s="84" t="str">
        <f t="shared" si="158"/>
        <v>-</v>
      </c>
      <c r="BM136" s="84" t="str">
        <f t="shared" si="158"/>
        <v>-</v>
      </c>
      <c r="BN136" s="84" t="str">
        <f t="shared" si="158"/>
        <v>-</v>
      </c>
      <c r="BO136" s="84" t="str">
        <f t="shared" si="158"/>
        <v>-</v>
      </c>
      <c r="BP136" s="84" t="str">
        <f t="shared" si="158"/>
        <v>-</v>
      </c>
      <c r="BQ136" s="84" t="str">
        <f t="shared" si="158"/>
        <v>-</v>
      </c>
    </row>
    <row r="137" spans="1:69" x14ac:dyDescent="0.25">
      <c r="A137" s="44" t="s">
        <v>171</v>
      </c>
      <c r="B137" s="22" t="s">
        <v>44</v>
      </c>
      <c r="C137" s="66" t="str">
        <f t="shared" si="155"/>
        <v>-</v>
      </c>
      <c r="D137" s="66" t="str">
        <f t="shared" si="155"/>
        <v>-</v>
      </c>
      <c r="E137" s="66" t="str">
        <f t="shared" si="155"/>
        <v>-</v>
      </c>
      <c r="F137" s="65" t="str">
        <f>IFERROR(E137/D137,"")</f>
        <v/>
      </c>
      <c r="H137" s="66" t="str">
        <f t="shared" si="157"/>
        <v>-</v>
      </c>
      <c r="I137" s="66" t="str">
        <f t="shared" si="157"/>
        <v>-</v>
      </c>
      <c r="J137" s="66" t="str">
        <f t="shared" si="157"/>
        <v>-</v>
      </c>
      <c r="K137" s="66" t="str">
        <f t="shared" si="157"/>
        <v>-</v>
      </c>
      <c r="L137" s="66" t="str">
        <f t="shared" si="157"/>
        <v>-</v>
      </c>
      <c r="M137" s="66" t="str">
        <f t="shared" si="157"/>
        <v>-</v>
      </c>
      <c r="N137" s="66" t="str">
        <f t="shared" si="157"/>
        <v>-</v>
      </c>
      <c r="O137" s="66" t="str">
        <f t="shared" si="157"/>
        <v>-</v>
      </c>
      <c r="P137" s="66" t="str">
        <f t="shared" si="157"/>
        <v>-</v>
      </c>
      <c r="Q137" s="66" t="str">
        <f t="shared" si="157"/>
        <v>-</v>
      </c>
      <c r="R137" s="66" t="str">
        <f t="shared" si="157"/>
        <v>-</v>
      </c>
      <c r="S137" s="66" t="str">
        <f t="shared" si="157"/>
        <v>-</v>
      </c>
      <c r="U137" s="12" t="n">
        <v>1.26229508196721</v>
      </c>
      <c r="V137" s="12" t="n">
        <v>1.18055555555556</v>
      </c>
      <c r="W137" s="12" t="n">
        <v>1.42142857142857</v>
      </c>
      <c r="X137" s="12" t="n">
        <v>1.44578313253012</v>
      </c>
      <c r="Y137" s="12" t="n">
        <v>1.23584905660377</v>
      </c>
      <c r="Z137" s="12" t="n">
        <v>1.33170731707317</v>
      </c>
      <c r="AA137" s="12" t="n">
        <v>1.44628099173554</v>
      </c>
      <c r="AB137" s="12" t="n">
        <v>1.29714285714286</v>
      </c>
      <c r="AC137" s="12" t="n">
        <v>1.5092936802974</v>
      </c>
      <c r="AD137" s="12" t="n">
        <v>1.33168316831683</v>
      </c>
      <c r="AE137" s="12" t="n">
        <v>1.6781914893617</v>
      </c>
      <c r="AF137" s="12" t="n">
        <v>1.89855072463768</v>
      </c>
      <c r="AG137" s="12" t="n">
        <v>1.38983050847458</v>
      </c>
      <c r="AH137" s="12" t="n">
        <v>1.3015873015873</v>
      </c>
      <c r="AI137" s="12" t="n">
        <v>1.78073089700997</v>
      </c>
      <c r="AJ137" s="12" t="n">
        <v>1.43852459016393</v>
      </c>
      <c r="AK137" s="12" t="n">
        <v>1.35785953177258</v>
      </c>
      <c r="AL137" s="12" t="n">
        <v>1.65798611111111</v>
      </c>
      <c r="AM137" s="12" t="n">
        <v>1.40111420612813</v>
      </c>
      <c r="AN137" s="12" t="n">
        <v>1.41564792176039</v>
      </c>
      <c r="AO137" s="12" t="n">
        <v>1.72111913357401</v>
      </c>
      <c r="AP137" s="12" t="n">
        <v>1.46658986175115</v>
      </c>
      <c r="AQ137" s="12" t="n">
        <v>1.81326781326781</v>
      </c>
      <c r="AR137" s="12" t="n">
        <v>1.84754521963824</v>
      </c>
      <c r="AS137" s="48" t="n">
        <v>1.78125</v>
      </c>
      <c r="AT137" s="48" t="n">
        <v>1.31076923076923</v>
      </c>
      <c r="AU137" s="48" t="n">
        <v>1.66835871404399</v>
      </c>
      <c r="AV137" s="48" t="n">
        <v>1.57173913043478</v>
      </c>
      <c r="AW137" s="48" t="n">
        <v>1.57692307692308</v>
      </c>
      <c r="AX137" s="48" t="n">
        <v>1.52078774617068</v>
      </c>
      <c r="AY137" s="48" t="n">
        <v>1.537864</v>
      </c>
      <c r="AZ137" s="48" t="n">
        <v>1.458851</v>
      </c>
      <c r="BA137" s="48"/>
      <c r="BB137" s="48"/>
      <c r="BC137" s="48"/>
      <c r="BD137" s="48"/>
      <c r="BF137" s="84" t="str">
        <f t="shared" si="158"/>
        <v>-</v>
      </c>
      <c r="BG137" s="84" t="str">
        <f t="shared" si="158"/>
        <v>-</v>
      </c>
      <c r="BH137" s="84" t="str">
        <f t="shared" si="158"/>
        <v>-</v>
      </c>
      <c r="BI137" s="84" t="str">
        <f t="shared" si="158"/>
        <v>-</v>
      </c>
      <c r="BJ137" s="84" t="str">
        <f t="shared" si="158"/>
        <v>-</v>
      </c>
      <c r="BK137" s="84" t="str">
        <f t="shared" si="158"/>
        <v>-</v>
      </c>
      <c r="BL137" s="84" t="str">
        <f t="shared" si="158"/>
        <v>-</v>
      </c>
      <c r="BM137" s="84" t="str">
        <f t="shared" si="158"/>
        <v>-</v>
      </c>
      <c r="BN137" s="84" t="str">
        <f t="shared" si="158"/>
        <v>-</v>
      </c>
      <c r="BO137" s="84" t="str">
        <f t="shared" si="158"/>
        <v>-</v>
      </c>
      <c r="BP137" s="84" t="str">
        <f t="shared" si="158"/>
        <v>-</v>
      </c>
      <c r="BQ137" s="84" t="str">
        <f t="shared" si="158"/>
        <v>-</v>
      </c>
    </row>
    <row r="138" spans="1:69" x14ac:dyDescent="0.25">
      <c r="A138" s="44" t="s">
        <v>172</v>
      </c>
      <c r="B138" s="22" t="s">
        <v>45</v>
      </c>
      <c r="C138" s="66" t="str">
        <f t="shared" si="155"/>
        <v>-</v>
      </c>
      <c r="D138" s="66" t="str">
        <f t="shared" si="155"/>
        <v>-</v>
      </c>
      <c r="E138" s="66" t="str">
        <f t="shared" si="155"/>
        <v>-</v>
      </c>
      <c r="F138" s="65" t="str">
        <f t="shared" si="156"/>
        <v/>
      </c>
      <c r="H138" s="66" t="str">
        <f t="shared" si="157"/>
        <v>-</v>
      </c>
      <c r="I138" s="66" t="str">
        <f t="shared" si="157"/>
        <v>-</v>
      </c>
      <c r="J138" s="66" t="str">
        <f t="shared" si="157"/>
        <v>-</v>
      </c>
      <c r="K138" s="66" t="str">
        <f t="shared" si="157"/>
        <v>-</v>
      </c>
      <c r="L138" s="66" t="str">
        <f t="shared" si="157"/>
        <v>-</v>
      </c>
      <c r="M138" s="66" t="str">
        <f t="shared" si="157"/>
        <v>-</v>
      </c>
      <c r="N138" s="66" t="str">
        <f t="shared" si="157"/>
        <v>-</v>
      </c>
      <c r="O138" s="66" t="str">
        <f t="shared" si="157"/>
        <v>-</v>
      </c>
      <c r="P138" s="66" t="str">
        <f t="shared" si="157"/>
        <v>-</v>
      </c>
      <c r="Q138" s="66" t="str">
        <f t="shared" si="157"/>
        <v>-</v>
      </c>
      <c r="R138" s="66" t="str">
        <f t="shared" si="157"/>
        <v>-</v>
      </c>
      <c r="S138" s="66" t="str">
        <f t="shared" si="157"/>
        <v>-</v>
      </c>
      <c r="U138" s="12" t="n">
        <v>1.34905660377358</v>
      </c>
      <c r="V138" s="12" t="n">
        <v>1.22641509433962</v>
      </c>
      <c r="W138" s="12" t="n">
        <v>1.64788732394366</v>
      </c>
      <c r="X138" s="12" t="n">
        <v>1.41428571428571</v>
      </c>
      <c r="Y138" s="12" t="n">
        <v>1.45987654320988</v>
      </c>
      <c r="Z138" s="12" t="n">
        <v>1.46979865771812</v>
      </c>
      <c r="AA138" s="12" t="n">
        <v>1.43452380952381</v>
      </c>
      <c r="AB138" s="12" t="n">
        <v>1.33333333333333</v>
      </c>
      <c r="AC138" s="12" t="n">
        <v>1.72126436781609</v>
      </c>
      <c r="AD138" s="12" t="n">
        <v>1.41871921182266</v>
      </c>
      <c r="AE138" s="12" t="n">
        <v>1.90909090909091</v>
      </c>
      <c r="AF138" s="12" t="n">
        <v>1.9171875</v>
      </c>
      <c r="AG138" s="12" t="n">
        <v>1.29807692307692</v>
      </c>
      <c r="AH138" s="12" t="n">
        <v>1.46428571428571</v>
      </c>
      <c r="AI138" s="12" t="n">
        <v>1.83673469387755</v>
      </c>
      <c r="AJ138" s="12" t="n">
        <v>1.4792899408284</v>
      </c>
      <c r="AK138" s="12" t="n">
        <v>1.58024691358025</v>
      </c>
      <c r="AL138" s="12" t="n">
        <v>1.86853448275862</v>
      </c>
      <c r="AM138" s="12" t="n">
        <v>1.33</v>
      </c>
      <c r="AN138" s="12" t="n">
        <v>1.4780701754386</v>
      </c>
      <c r="AO138" s="12" t="n">
        <v>1.80322580645161</v>
      </c>
      <c r="AP138" s="12" t="n">
        <v>1.4468438538206</v>
      </c>
      <c r="AQ138" s="12" t="n">
        <v>1.70766773162939</v>
      </c>
      <c r="AR138" s="12" t="n">
        <v>1.80106100795756</v>
      </c>
      <c r="AS138" s="48" t="n">
        <v>1.2477064220183487</v>
      </c>
      <c r="AT138" s="48" t="n">
        <v>1.58119658119658</v>
      </c>
      <c r="AU138" s="48" t="n">
        <v>1.75912408759124</v>
      </c>
      <c r="AV138" s="48" t="n">
        <v>1.50381679389313</v>
      </c>
      <c r="AW138" s="48" t="n">
        <v>1.67605633802817</v>
      </c>
      <c r="AX138" s="48" t="n">
        <v>1.5484693877551</v>
      </c>
      <c r="AY138" s="48" t="n">
        <v>1.29646</v>
      </c>
      <c r="AZ138" s="48" t="n">
        <v>1.546729</v>
      </c>
      <c r="BA138" s="48"/>
      <c r="BB138" s="48"/>
      <c r="BC138" s="48"/>
      <c r="BD138" s="48"/>
      <c r="BF138" s="84" t="str">
        <f t="shared" si="158"/>
        <v>-</v>
      </c>
      <c r="BG138" s="84" t="str">
        <f t="shared" si="158"/>
        <v>-</v>
      </c>
      <c r="BH138" s="84" t="str">
        <f t="shared" si="158"/>
        <v>-</v>
      </c>
      <c r="BI138" s="84" t="str">
        <f t="shared" si="158"/>
        <v>-</v>
      </c>
      <c r="BJ138" s="84" t="str">
        <f t="shared" si="158"/>
        <v>-</v>
      </c>
      <c r="BK138" s="84" t="str">
        <f t="shared" si="158"/>
        <v>-</v>
      </c>
      <c r="BL138" s="84" t="str">
        <f t="shared" si="158"/>
        <v>-</v>
      </c>
      <c r="BM138" s="84" t="str">
        <f t="shared" si="158"/>
        <v>-</v>
      </c>
      <c r="BN138" s="84" t="str">
        <f t="shared" si="158"/>
        <v>-</v>
      </c>
      <c r="BO138" s="84" t="str">
        <f t="shared" si="158"/>
        <v>-</v>
      </c>
      <c r="BP138" s="84" t="str">
        <f t="shared" si="158"/>
        <v>-</v>
      </c>
      <c r="BQ138" s="84" t="str">
        <f t="shared" si="158"/>
        <v>-</v>
      </c>
    </row>
    <row r="139" spans="1:69" x14ac:dyDescent="0.25">
      <c r="A139" s="44" t="s">
        <v>173</v>
      </c>
      <c r="B139" s="22" t="s">
        <v>46</v>
      </c>
      <c r="C139" s="66" t="str">
        <f t="shared" si="155"/>
        <v>-</v>
      </c>
      <c r="D139" s="66" t="str">
        <f t="shared" si="155"/>
        <v>-</v>
      </c>
      <c r="E139" s="66" t="str">
        <f t="shared" si="155"/>
        <v>-</v>
      </c>
      <c r="F139" s="65" t="str">
        <f t="shared" si="156"/>
        <v/>
      </c>
      <c r="H139" s="66" t="str">
        <f t="shared" si="157"/>
        <v>-</v>
      </c>
      <c r="I139" s="66" t="str">
        <f t="shared" si="157"/>
        <v>-</v>
      </c>
      <c r="J139" s="66" t="str">
        <f t="shared" si="157"/>
        <v>-</v>
      </c>
      <c r="K139" s="66" t="str">
        <f t="shared" si="157"/>
        <v>-</v>
      </c>
      <c r="L139" s="66" t="str">
        <f t="shared" si="157"/>
        <v>-</v>
      </c>
      <c r="M139" s="66" t="str">
        <f t="shared" si="157"/>
        <v>-</v>
      </c>
      <c r="N139" s="66" t="str">
        <f t="shared" si="157"/>
        <v>-</v>
      </c>
      <c r="O139" s="66" t="str">
        <f t="shared" si="157"/>
        <v>-</v>
      </c>
      <c r="P139" s="66" t="str">
        <f t="shared" si="157"/>
        <v>-</v>
      </c>
      <c r="Q139" s="66" t="str">
        <f t="shared" si="157"/>
        <v>-</v>
      </c>
      <c r="R139" s="66" t="str">
        <f t="shared" si="157"/>
        <v>-</v>
      </c>
      <c r="S139" s="66" t="str">
        <f t="shared" si="157"/>
        <v>-</v>
      </c>
      <c r="U139" s="12" t="n">
        <v>1.26612903225806</v>
      </c>
      <c r="V139" s="12" t="n">
        <v>1.30172413793103</v>
      </c>
      <c r="W139" s="12" t="n">
        <v>1.375</v>
      </c>
      <c r="X139" s="12" t="n">
        <v>1.44545454545455</v>
      </c>
      <c r="Y139" s="12" t="n">
        <v>1.27573529411765</v>
      </c>
      <c r="Z139" s="12" t="n">
        <v>1.34824902723735</v>
      </c>
      <c r="AA139" s="12" t="n">
        <v>1.38034188034188</v>
      </c>
      <c r="AB139" s="12" t="n">
        <v>1.18125</v>
      </c>
      <c r="AC139" s="12" t="n">
        <v>1.44814814814815</v>
      </c>
      <c r="AD139" s="12" t="n">
        <v>1.36666666666667</v>
      </c>
      <c r="AE139" s="12" t="n">
        <v>1.90977443609023</v>
      </c>
      <c r="AF139" s="12" t="n">
        <v>1.61896551724138</v>
      </c>
      <c r="AG139" s="12" t="n">
        <v>1.22789115646258</v>
      </c>
      <c r="AH139" s="12" t="n">
        <v>1.28248587570621</v>
      </c>
      <c r="AI139" s="12" t="n">
        <v>1.90666666666667</v>
      </c>
      <c r="AJ139" s="12" t="n">
        <v>2.06451612903226</v>
      </c>
      <c r="AK139" s="12" t="n">
        <v>1.75333333333333</v>
      </c>
      <c r="AL139" s="12" t="n">
        <v>1.706</v>
      </c>
      <c r="AM139" s="12" t="n">
        <v>1.57635467980296</v>
      </c>
      <c r="AN139" s="12" t="n">
        <v>1.47882736156352</v>
      </c>
      <c r="AO139" s="12" t="n">
        <v>1.77259475218659</v>
      </c>
      <c r="AP139" s="12" t="n">
        <v>1.46502057613169</v>
      </c>
      <c r="AQ139" s="12" t="n">
        <v>1.73684210526316</v>
      </c>
      <c r="AR139" s="12" t="n">
        <v>2.07388663967611</v>
      </c>
      <c r="AS139" s="48" t="n">
        <v>1.7331932773109244</v>
      </c>
      <c r="AT139" s="48" t="n">
        <v>1.47754137115839</v>
      </c>
      <c r="AU139" s="48" t="n">
        <v>1.69039145907473</v>
      </c>
      <c r="AV139" s="48" t="n">
        <v>1.48543689320388</v>
      </c>
      <c r="AW139" s="48" t="n">
        <v>1.49787234042553</v>
      </c>
      <c r="AX139" s="48" t="n">
        <v>1.70720720720721</v>
      </c>
      <c r="AY139" s="48" t="n">
        <v>1.58805</v>
      </c>
      <c r="AZ139" s="48" t="n">
        <v>1.661765</v>
      </c>
      <c r="BA139" s="48"/>
      <c r="BB139" s="48"/>
      <c r="BC139" s="48"/>
      <c r="BD139" s="48"/>
      <c r="BF139" s="84" t="str">
        <f t="shared" si="158"/>
        <v>-</v>
      </c>
      <c r="BG139" s="84" t="str">
        <f t="shared" si="158"/>
        <v>-</v>
      </c>
      <c r="BH139" s="84" t="str">
        <f t="shared" si="158"/>
        <v>-</v>
      </c>
      <c r="BI139" s="84" t="str">
        <f t="shared" si="158"/>
        <v>-</v>
      </c>
      <c r="BJ139" s="84" t="str">
        <f t="shared" si="158"/>
        <v>-</v>
      </c>
      <c r="BK139" s="84" t="str">
        <f t="shared" si="158"/>
        <v>-</v>
      </c>
      <c r="BL139" s="84" t="str">
        <f t="shared" si="158"/>
        <v>-</v>
      </c>
      <c r="BM139" s="84" t="str">
        <f t="shared" si="158"/>
        <v>-</v>
      </c>
      <c r="BN139" s="84" t="str">
        <f t="shared" si="158"/>
        <v>-</v>
      </c>
      <c r="BO139" s="84" t="str">
        <f t="shared" si="158"/>
        <v>-</v>
      </c>
      <c r="BP139" s="84" t="str">
        <f t="shared" si="158"/>
        <v>-</v>
      </c>
      <c r="BQ139" s="84" t="str">
        <f t="shared" si="158"/>
        <v>-</v>
      </c>
    </row>
    <row r="140" spans="1:69" x14ac:dyDescent="0.25">
      <c r="A140" s="44" t="s">
        <v>174</v>
      </c>
      <c r="B140" s="22" t="s">
        <v>47</v>
      </c>
      <c r="C140" s="66" t="str">
        <f t="shared" si="155"/>
        <v>-</v>
      </c>
      <c r="D140" s="66" t="str">
        <f t="shared" si="155"/>
        <v>-</v>
      </c>
      <c r="E140" s="66" t="str">
        <f t="shared" si="155"/>
        <v>-</v>
      </c>
      <c r="F140" s="65" t="str">
        <f t="shared" si="156"/>
        <v/>
      </c>
      <c r="H140" s="66" t="str">
        <f t="shared" si="157"/>
        <v>-</v>
      </c>
      <c r="I140" s="66" t="str">
        <f t="shared" si="157"/>
        <v>-</v>
      </c>
      <c r="J140" s="66" t="str">
        <f t="shared" si="157"/>
        <v>-</v>
      </c>
      <c r="K140" s="66" t="str">
        <f t="shared" si="157"/>
        <v>-</v>
      </c>
      <c r="L140" s="66" t="str">
        <f t="shared" si="157"/>
        <v>-</v>
      </c>
      <c r="M140" s="66" t="str">
        <f t="shared" si="157"/>
        <v>-</v>
      </c>
      <c r="N140" s="66" t="str">
        <f t="shared" si="157"/>
        <v>-</v>
      </c>
      <c r="O140" s="66" t="str">
        <f t="shared" si="157"/>
        <v>-</v>
      </c>
      <c r="P140" s="66" t="str">
        <f t="shared" si="157"/>
        <v>-</v>
      </c>
      <c r="Q140" s="66" t="str">
        <f t="shared" si="157"/>
        <v>-</v>
      </c>
      <c r="R140" s="66" t="str">
        <f t="shared" si="157"/>
        <v>-</v>
      </c>
      <c r="S140" s="66" t="str">
        <f t="shared" si="157"/>
        <v>-</v>
      </c>
      <c r="U140" s="12" t="n">
        <v>1.11111111111111</v>
      </c>
      <c r="V140" s="12" t="n">
        <v>1.18461538461538</v>
      </c>
      <c r="W140" s="12" t="n">
        <v>1.29032258064516</v>
      </c>
      <c r="X140" s="12" t="n">
        <v>1.47183098591549</v>
      </c>
      <c r="Y140" s="12" t="n">
        <v>1.24175824175824</v>
      </c>
      <c r="Z140" s="12" t="n">
        <v>1.23776223776224</v>
      </c>
      <c r="AA140" s="12" t="n">
        <v>1.27272727272727</v>
      </c>
      <c r="AB140" s="12" t="n">
        <v>1.27142857142857</v>
      </c>
      <c r="AC140" s="12" t="n">
        <v>1.24230769230769</v>
      </c>
      <c r="AD140" s="12" t="n">
        <v>1.22395833333333</v>
      </c>
      <c r="AE140" s="12" t="n">
        <v>1.95477386934673</v>
      </c>
      <c r="AF140" s="12" t="n">
        <v>1.74248927038627</v>
      </c>
      <c r="AG140" s="12" t="n">
        <v>1.21370967741935</v>
      </c>
      <c r="AH140" s="12" t="n">
        <v>1.1900826446281</v>
      </c>
      <c r="AI140" s="12" t="n">
        <v>1.546875</v>
      </c>
      <c r="AJ140" s="12" t="n">
        <v>1.46195652173913</v>
      </c>
      <c r="AK140" s="12" t="n">
        <v>1.38636363636364</v>
      </c>
      <c r="AL140" s="12" t="n">
        <v>1.50877192982456</v>
      </c>
      <c r="AM140" s="12" t="n">
        <v>1.46017699115044</v>
      </c>
      <c r="AN140" s="12" t="n">
        <v>1.45806451612903</v>
      </c>
      <c r="AO140" s="12" t="n">
        <v>1.76612903225806</v>
      </c>
      <c r="AP140" s="12" t="n">
        <v>1.81944444444444</v>
      </c>
      <c r="AQ140" s="12" t="n">
        <v>2.00320512820513</v>
      </c>
      <c r="AR140" s="12" t="n">
        <v>1.77725856697819</v>
      </c>
      <c r="AS140" s="48" t="n">
        <v>1.2773972602739727</v>
      </c>
      <c r="AT140" s="48" t="n">
        <v>1.52941176470588</v>
      </c>
      <c r="AU140" s="48" t="n">
        <v>1.74447513812155</v>
      </c>
      <c r="AV140" s="48" t="n">
        <v>1.24722222222222</v>
      </c>
      <c r="AW140" s="48" t="n">
        <v>1.40366972477064</v>
      </c>
      <c r="AX140" s="48" t="n">
        <v>1.4952380952381</v>
      </c>
      <c r="AY140" s="48" t="n">
        <v>1.701389</v>
      </c>
      <c r="AZ140" s="48" t="n">
        <v>1.166667</v>
      </c>
      <c r="BA140" s="48"/>
      <c r="BB140" s="48"/>
      <c r="BC140" s="48"/>
      <c r="BD140" s="48"/>
      <c r="BF140" s="84" t="str">
        <f t="shared" si="158"/>
        <v>-</v>
      </c>
      <c r="BG140" s="84" t="str">
        <f t="shared" si="158"/>
        <v>-</v>
      </c>
      <c r="BH140" s="84" t="str">
        <f t="shared" si="158"/>
        <v>-</v>
      </c>
      <c r="BI140" s="84" t="str">
        <f t="shared" si="158"/>
        <v>-</v>
      </c>
      <c r="BJ140" s="84" t="str">
        <f t="shared" si="158"/>
        <v>-</v>
      </c>
      <c r="BK140" s="84" t="str">
        <f t="shared" si="158"/>
        <v>-</v>
      </c>
      <c r="BL140" s="84" t="str">
        <f t="shared" si="158"/>
        <v>-</v>
      </c>
      <c r="BM140" s="84" t="str">
        <f t="shared" si="158"/>
        <v>-</v>
      </c>
      <c r="BN140" s="84" t="str">
        <f t="shared" si="158"/>
        <v>-</v>
      </c>
      <c r="BO140" s="84" t="str">
        <f t="shared" si="158"/>
        <v>-</v>
      </c>
      <c r="BP140" s="84" t="str">
        <f t="shared" si="158"/>
        <v>-</v>
      </c>
      <c r="BQ140" s="84" t="str">
        <f t="shared" si="158"/>
        <v>-</v>
      </c>
    </row>
    <row r="141" spans="1:69" x14ac:dyDescent="0.25">
      <c r="A141" s="44" t="s">
        <v>175</v>
      </c>
      <c r="B141" s="22" t="s">
        <v>48</v>
      </c>
      <c r="C141" s="66" t="str">
        <f t="shared" si="155"/>
        <v>-</v>
      </c>
      <c r="D141" s="66" t="str">
        <f t="shared" si="155"/>
        <v>-</v>
      </c>
      <c r="E141" s="66" t="str">
        <f t="shared" si="155"/>
        <v>-</v>
      </c>
      <c r="F141" s="65" t="str">
        <f t="shared" si="156"/>
        <v/>
      </c>
      <c r="H141" s="66" t="str">
        <f t="shared" si="157"/>
        <v>-</v>
      </c>
      <c r="I141" s="66" t="str">
        <f t="shared" si="157"/>
        <v>-</v>
      </c>
      <c r="J141" s="66" t="str">
        <f t="shared" si="157"/>
        <v>-</v>
      </c>
      <c r="K141" s="66" t="str">
        <f t="shared" si="157"/>
        <v>-</v>
      </c>
      <c r="L141" s="66" t="str">
        <f t="shared" si="157"/>
        <v>-</v>
      </c>
      <c r="M141" s="66" t="str">
        <f t="shared" si="157"/>
        <v>-</v>
      </c>
      <c r="N141" s="66" t="str">
        <f t="shared" si="157"/>
        <v>-</v>
      </c>
      <c r="O141" s="66" t="str">
        <f t="shared" si="157"/>
        <v>-</v>
      </c>
      <c r="P141" s="66" t="str">
        <f t="shared" si="157"/>
        <v>-</v>
      </c>
      <c r="Q141" s="66" t="str">
        <f t="shared" si="157"/>
        <v>-</v>
      </c>
      <c r="R141" s="66" t="str">
        <f t="shared" si="157"/>
        <v>-</v>
      </c>
      <c r="S141" s="66" t="str">
        <f t="shared" si="157"/>
        <v>-</v>
      </c>
      <c r="U141" s="12" t="n">
        <v>1.0</v>
      </c>
      <c r="V141" s="12" t="n">
        <v>1.1864406779661</v>
      </c>
      <c r="W141" s="12" t="n">
        <v>1.44285714285714</v>
      </c>
      <c r="X141" s="12" t="n">
        <v>1.375</v>
      </c>
      <c r="Y141" s="12" t="n">
        <v>1.19014084507042</v>
      </c>
      <c r="Z141" s="12" t="n">
        <v>1.15</v>
      </c>
      <c r="AA141" s="12" t="n">
        <v>1.3972602739726</v>
      </c>
      <c r="AB141" s="12" t="n">
        <v>1.20634920634921</v>
      </c>
      <c r="AC141" s="12" t="n">
        <v>1.41784037558685</v>
      </c>
      <c r="AD141" s="12" t="n">
        <v>1.24864864864865</v>
      </c>
      <c r="AE141" s="12" t="n">
        <v>2.03125</v>
      </c>
      <c r="AF141" s="12" t="n">
        <v>1.78571428571429</v>
      </c>
      <c r="AG141" s="12" t="n">
        <v>1.17171717171717</v>
      </c>
      <c r="AH141" s="12" t="n">
        <v>1.26363636363636</v>
      </c>
      <c r="AI141" s="12" t="n">
        <v>1.57671957671958</v>
      </c>
      <c r="AJ141" s="12" t="n">
        <v>1.17934782608696</v>
      </c>
      <c r="AK141" s="12" t="n">
        <v>1.43010752688172</v>
      </c>
      <c r="AL141" s="12" t="n">
        <v>1.67796610169492</v>
      </c>
      <c r="AM141" s="12" t="n">
        <v>1.34730538922156</v>
      </c>
      <c r="AN141" s="12" t="n">
        <v>1.50729927007299</v>
      </c>
      <c r="AO141" s="12" t="n">
        <v>1.92028985507246</v>
      </c>
      <c r="AP141" s="12" t="n">
        <v>1.70535714285714</v>
      </c>
      <c r="AQ141" s="12" t="n">
        <v>2.3006993006993</v>
      </c>
      <c r="AR141" s="12" t="n">
        <v>2.34475806451613</v>
      </c>
      <c r="AS141" s="48" t="n">
        <v>1.0273972602739727</v>
      </c>
      <c r="AT141" s="48" t="n">
        <v>1.16822429906542</v>
      </c>
      <c r="AU141" s="48" t="n">
        <v>1.37650602409639</v>
      </c>
      <c r="AV141" s="48" t="n">
        <v>1.70503597122302</v>
      </c>
      <c r="AW141" s="48" t="n">
        <v>7.40677966101695</v>
      </c>
      <c r="AX141" s="48" t="n">
        <v>1.8974358974359</v>
      </c>
      <c r="AY141" s="48" t="n">
        <v>1.933333</v>
      </c>
      <c r="AZ141" s="48" t="n">
        <v>1.762195</v>
      </c>
      <c r="BA141" s="48"/>
      <c r="BB141" s="48"/>
      <c r="BC141" s="48"/>
      <c r="BD141" s="48"/>
      <c r="BF141" s="84" t="str">
        <f t="shared" si="158"/>
        <v>-</v>
      </c>
      <c r="BG141" s="84" t="str">
        <f t="shared" si="158"/>
        <v>-</v>
      </c>
      <c r="BH141" s="84" t="str">
        <f t="shared" si="158"/>
        <v>-</v>
      </c>
      <c r="BI141" s="84" t="str">
        <f t="shared" si="158"/>
        <v>-</v>
      </c>
      <c r="BJ141" s="84" t="str">
        <f t="shared" si="158"/>
        <v>-</v>
      </c>
      <c r="BK141" s="84" t="str">
        <f t="shared" si="158"/>
        <v>-</v>
      </c>
      <c r="BL141" s="84" t="str">
        <f t="shared" si="158"/>
        <v>-</v>
      </c>
      <c r="BM141" s="84" t="str">
        <f t="shared" si="158"/>
        <v>-</v>
      </c>
      <c r="BN141" s="84" t="str">
        <f t="shared" si="158"/>
        <v>-</v>
      </c>
      <c r="BO141" s="84" t="str">
        <f t="shared" si="158"/>
        <v>-</v>
      </c>
      <c r="BP141" s="84" t="str">
        <f t="shared" si="158"/>
        <v>-</v>
      </c>
      <c r="BQ141" s="84" t="str">
        <f t="shared" si="158"/>
        <v>-</v>
      </c>
    </row>
    <row r="142" spans="1:69" x14ac:dyDescent="0.25">
      <c r="A142" s="44" t="s">
        <v>176</v>
      </c>
      <c r="B142" s="22" t="s">
        <v>49</v>
      </c>
      <c r="C142" s="66" t="str">
        <f t="shared" si="155"/>
        <v>-</v>
      </c>
      <c r="D142" s="66" t="str">
        <f t="shared" si="155"/>
        <v>-</v>
      </c>
      <c r="E142" s="66" t="str">
        <f t="shared" si="155"/>
        <v>-</v>
      </c>
      <c r="F142" s="65" t="str">
        <f t="shared" si="156"/>
        <v/>
      </c>
      <c r="H142" s="66" t="str">
        <f t="shared" si="157"/>
        <v>-</v>
      </c>
      <c r="I142" s="66" t="str">
        <f t="shared" si="157"/>
        <v>-</v>
      </c>
      <c r="J142" s="66" t="str">
        <f t="shared" si="157"/>
        <v>-</v>
      </c>
      <c r="K142" s="66" t="str">
        <f t="shared" si="157"/>
        <v>-</v>
      </c>
      <c r="L142" s="66" t="str">
        <f t="shared" si="157"/>
        <v>-</v>
      </c>
      <c r="M142" s="66" t="str">
        <f t="shared" si="157"/>
        <v>-</v>
      </c>
      <c r="N142" s="66" t="str">
        <f t="shared" si="157"/>
        <v>-</v>
      </c>
      <c r="O142" s="66" t="str">
        <f t="shared" si="157"/>
        <v>-</v>
      </c>
      <c r="P142" s="66" t="str">
        <f t="shared" si="157"/>
        <v>-</v>
      </c>
      <c r="Q142" s="66" t="str">
        <f t="shared" si="157"/>
        <v>-</v>
      </c>
      <c r="R142" s="66" t="str">
        <f t="shared" si="157"/>
        <v>-</v>
      </c>
      <c r="S142" s="66" t="str">
        <f t="shared" si="157"/>
        <v>-</v>
      </c>
      <c r="U142" s="12" t="n">
        <v>1.1304347826087</v>
      </c>
      <c r="V142" s="12" t="n">
        <v>1.17647058823529</v>
      </c>
      <c r="W142" s="12" t="n">
        <v>1.3</v>
      </c>
      <c r="X142" s="12" t="n">
        <v>1.0</v>
      </c>
      <c r="Y142" s="12" t="n">
        <v>1.04878048780488</v>
      </c>
      <c r="Z142" s="12" t="n">
        <v>1.2125</v>
      </c>
      <c r="AA142" s="12" t="n">
        <v>1.20454545454545</v>
      </c>
      <c r="AB142" s="12" t="n">
        <v>1.16346153846154</v>
      </c>
      <c r="AC142" s="12" t="n">
        <v>1.23893805309735</v>
      </c>
      <c r="AD142" s="12" t="n">
        <v>1.16233766233766</v>
      </c>
      <c r="AE142" s="12" t="n">
        <v>2.0</v>
      </c>
      <c r="AF142" s="12" t="n">
        <v>2.01071428571429</v>
      </c>
      <c r="AG142" s="12" t="n">
        <v>1.56140350877193</v>
      </c>
      <c r="AH142" s="12" t="n">
        <v>1.46153846153846</v>
      </c>
      <c r="AI142" s="12" t="n">
        <v>1.73584905660377</v>
      </c>
      <c r="AJ142" s="12" t="n">
        <v>1.32941176470588</v>
      </c>
      <c r="AK142" s="12" t="n">
        <v>1.31192660550459</v>
      </c>
      <c r="AL142" s="12" t="n">
        <v>1.54857142857143</v>
      </c>
      <c r="AM142" s="12" t="n">
        <v>1.28688524590164</v>
      </c>
      <c r="AN142" s="12" t="n">
        <v>1.35766423357664</v>
      </c>
      <c r="AO142" s="12" t="n">
        <v>1.88486842105263</v>
      </c>
      <c r="AP142" s="12" t="n">
        <v>1.52272727272727</v>
      </c>
      <c r="AQ142" s="12" t="n">
        <v>1.96451612903226</v>
      </c>
      <c r="AR142" s="12" t="n">
        <v>2.35882352941176</v>
      </c>
      <c r="AS142" s="48" t="n">
        <v>1.4</v>
      </c>
      <c r="AT142" s="48" t="n">
        <v>1.45652173913043</v>
      </c>
      <c r="AU142" s="48" t="n">
        <v>1.7</v>
      </c>
      <c r="AV142" s="48" t="n">
        <v>1.93129770992366</v>
      </c>
      <c r="AW142" s="48" t="n">
        <v>2.03571428571429</v>
      </c>
      <c r="AX142" s="48" t="n">
        <v>2.08415841584158</v>
      </c>
      <c r="AY142" s="48" t="n">
        <v>1.941176</v>
      </c>
      <c r="AZ142" s="48" t="n">
        <v>1.877778</v>
      </c>
      <c r="BA142" s="48"/>
      <c r="BB142" s="48"/>
      <c r="BC142" s="48"/>
      <c r="BD142" s="48"/>
      <c r="BF142" s="84" t="str">
        <f t="shared" si="158"/>
        <v>-</v>
      </c>
      <c r="BG142" s="84" t="str">
        <f t="shared" si="158"/>
        <v>-</v>
      </c>
      <c r="BH142" s="84" t="str">
        <f t="shared" si="158"/>
        <v>-</v>
      </c>
      <c r="BI142" s="84" t="str">
        <f t="shared" si="158"/>
        <v>-</v>
      </c>
      <c r="BJ142" s="84" t="str">
        <f t="shared" si="158"/>
        <v>-</v>
      </c>
      <c r="BK142" s="84" t="str">
        <f t="shared" si="158"/>
        <v>-</v>
      </c>
      <c r="BL142" s="84" t="str">
        <f t="shared" si="158"/>
        <v>-</v>
      </c>
      <c r="BM142" s="84" t="str">
        <f t="shared" si="158"/>
        <v>-</v>
      </c>
      <c r="BN142" s="84" t="str">
        <f t="shared" si="158"/>
        <v>-</v>
      </c>
      <c r="BO142" s="84" t="str">
        <f t="shared" si="158"/>
        <v>-</v>
      </c>
      <c r="BP142" s="84" t="str">
        <f t="shared" si="158"/>
        <v>-</v>
      </c>
      <c r="BQ142" s="84" t="str">
        <f t="shared" si="158"/>
        <v>-</v>
      </c>
    </row>
    <row r="143" spans="1:69" x14ac:dyDescent="0.25">
      <c r="A143" s="44" t="s">
        <v>177</v>
      </c>
      <c r="B143" s="22" t="s">
        <v>50</v>
      </c>
      <c r="C143" s="66" t="str">
        <f t="shared" si="155"/>
        <v>-</v>
      </c>
      <c r="D143" s="66" t="str">
        <f t="shared" si="155"/>
        <v>-</v>
      </c>
      <c r="E143" s="66" t="str">
        <f t="shared" si="155"/>
        <v>-</v>
      </c>
      <c r="F143" s="65" t="str">
        <f t="shared" si="156"/>
        <v/>
      </c>
      <c r="H143" s="66" t="str">
        <f t="shared" si="157"/>
        <v>-</v>
      </c>
      <c r="I143" s="66" t="str">
        <f t="shared" si="157"/>
        <v>-</v>
      </c>
      <c r="J143" s="66" t="str">
        <f t="shared" si="157"/>
        <v>-</v>
      </c>
      <c r="K143" s="66" t="str">
        <f t="shared" si="157"/>
        <v>-</v>
      </c>
      <c r="L143" s="66" t="str">
        <f t="shared" si="157"/>
        <v>-</v>
      </c>
      <c r="M143" s="66" t="str">
        <f t="shared" si="157"/>
        <v>-</v>
      </c>
      <c r="N143" s="66" t="str">
        <f t="shared" si="157"/>
        <v>-</v>
      </c>
      <c r="O143" s="66" t="str">
        <f t="shared" si="157"/>
        <v>-</v>
      </c>
      <c r="P143" s="66" t="str">
        <f t="shared" si="157"/>
        <v>-</v>
      </c>
      <c r="Q143" s="66" t="str">
        <f t="shared" si="157"/>
        <v>-</v>
      </c>
      <c r="R143" s="66" t="str">
        <f t="shared" si="157"/>
        <v>-</v>
      </c>
      <c r="S143" s="66" t="str">
        <f t="shared" si="157"/>
        <v>-</v>
      </c>
      <c r="T143" s="7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48"/>
      <c r="AT143" s="48" t="n">
        <v>1.19897959183673</v>
      </c>
      <c r="AU143" s="48" t="n">
        <v>1.36184210526316</v>
      </c>
      <c r="AV143" s="48" t="n">
        <v>1.43666666666667</v>
      </c>
      <c r="AW143" s="48" t="n">
        <v>1.28358208955224</v>
      </c>
      <c r="AX143" s="48" t="n">
        <v>1.08771929824561</v>
      </c>
      <c r="AY143" s="48" t="n">
        <v>1.423077</v>
      </c>
      <c r="AZ143" s="48" t="n">
        <v>1.164634</v>
      </c>
      <c r="BA143" s="48"/>
      <c r="BB143" s="48"/>
      <c r="BC143" s="48"/>
      <c r="BD143" s="48"/>
      <c r="BF143" s="84" t="str">
        <f t="shared" si="158"/>
        <v>-</v>
      </c>
      <c r="BG143" s="84" t="str">
        <f t="shared" si="158"/>
        <v>-</v>
      </c>
      <c r="BH143" s="84" t="str">
        <f t="shared" si="158"/>
        <v>-</v>
      </c>
      <c r="BI143" s="84" t="str">
        <f t="shared" si="158"/>
        <v>-</v>
      </c>
      <c r="BJ143" s="84" t="str">
        <f t="shared" si="158"/>
        <v>-</v>
      </c>
      <c r="BK143" s="84" t="str">
        <f t="shared" si="158"/>
        <v>-</v>
      </c>
      <c r="BL143" s="84" t="str">
        <f t="shared" si="158"/>
        <v>-</v>
      </c>
      <c r="BM143" s="84" t="str">
        <f t="shared" si="158"/>
        <v>-</v>
      </c>
      <c r="BN143" s="84" t="str">
        <f t="shared" si="158"/>
        <v>-</v>
      </c>
      <c r="BO143" s="84" t="str">
        <f t="shared" si="158"/>
        <v>-</v>
      </c>
      <c r="BP143" s="84" t="str">
        <f t="shared" si="158"/>
        <v>-</v>
      </c>
      <c r="BQ143" s="84" t="str">
        <f t="shared" si="158"/>
        <v>-</v>
      </c>
    </row>
    <row r="144" spans="1:69" x14ac:dyDescent="0.25">
      <c r="A144" s="44" t="s">
        <v>427</v>
      </c>
      <c r="B144" s="3" t="s">
        <v>153</v>
      </c>
      <c r="C144" s="66" t="str">
        <f t="shared" si="155"/>
        <v>-</v>
      </c>
      <c r="D144" s="66" t="str">
        <f t="shared" si="155"/>
        <v>-</v>
      </c>
      <c r="E144" s="66" t="str">
        <f t="shared" si="155"/>
        <v>-</v>
      </c>
      <c r="F144" s="65" t="str">
        <f t="shared" si="156"/>
        <v/>
      </c>
      <c r="H144" s="66" t="str">
        <f t="shared" si="157"/>
        <v>-</v>
      </c>
      <c r="I144" s="66" t="str">
        <f>IFERROR(I120/I96,"-")</f>
        <v>-</v>
      </c>
      <c r="J144" s="66" t="str">
        <f t="shared" si="157"/>
        <v>-</v>
      </c>
      <c r="K144" s="66" t="str">
        <f t="shared" si="157"/>
        <v>-</v>
      </c>
      <c r="L144" s="66" t="str">
        <f t="shared" si="157"/>
        <v>-</v>
      </c>
      <c r="M144" s="66" t="str">
        <f t="shared" si="157"/>
        <v>-</v>
      </c>
      <c r="N144" s="66" t="str">
        <f t="shared" si="157"/>
        <v>-</v>
      </c>
      <c r="O144" s="66" t="str">
        <f t="shared" si="157"/>
        <v>-</v>
      </c>
      <c r="P144" s="66" t="str">
        <f t="shared" si="157"/>
        <v>-</v>
      </c>
      <c r="Q144" s="66" t="str">
        <f t="shared" si="157"/>
        <v>-</v>
      </c>
      <c r="R144" s="66" t="str">
        <f t="shared" si="157"/>
        <v>-</v>
      </c>
      <c r="S144" s="66" t="str">
        <f t="shared" si="157"/>
        <v>-</v>
      </c>
      <c r="T144" s="7"/>
      <c r="U144" s="71" t="str">
        <f>IFERROR(U120/U96,"-")</f>
        <v>-</v>
      </c>
      <c r="V144" s="71" t="str">
        <f t="shared" ref="V144:AY144" si="159">IFERROR(V120/V96,"-")</f>
        <v>-</v>
      </c>
      <c r="W144" s="71" t="str">
        <f t="shared" si="159"/>
        <v>-</v>
      </c>
      <c r="X144" s="71" t="str">
        <f t="shared" si="159"/>
        <v>-</v>
      </c>
      <c r="Y144" s="71" t="str">
        <f t="shared" si="159"/>
        <v>-</v>
      </c>
      <c r="Z144" s="71" t="str">
        <f t="shared" si="159"/>
        <v>-</v>
      </c>
      <c r="AA144" s="71" t="str">
        <f t="shared" si="159"/>
        <v>-</v>
      </c>
      <c r="AB144" s="71" t="str">
        <f t="shared" si="159"/>
        <v>-</v>
      </c>
      <c r="AC144" s="71" t="str">
        <f t="shared" si="159"/>
        <v>-</v>
      </c>
      <c r="AD144" s="71" t="str">
        <f t="shared" si="159"/>
        <v>-</v>
      </c>
      <c r="AE144" s="71" t="str">
        <f t="shared" si="159"/>
        <v>-</v>
      </c>
      <c r="AF144" s="71" t="str">
        <f t="shared" si="159"/>
        <v>-</v>
      </c>
      <c r="AG144" s="71" t="str">
        <f t="shared" si="159"/>
        <v>-</v>
      </c>
      <c r="AH144" s="71" t="str">
        <f t="shared" si="159"/>
        <v>-</v>
      </c>
      <c r="AI144" s="71" t="str">
        <f t="shared" si="159"/>
        <v>-</v>
      </c>
      <c r="AJ144" s="71" t="str">
        <f t="shared" si="159"/>
        <v>-</v>
      </c>
      <c r="AK144" s="71" t="str">
        <f t="shared" si="159"/>
        <v>-</v>
      </c>
      <c r="AL144" s="71" t="str">
        <f t="shared" si="159"/>
        <v>-</v>
      </c>
      <c r="AM144" s="71" t="str">
        <f t="shared" si="159"/>
        <v>-</v>
      </c>
      <c r="AN144" s="71" t="str">
        <f t="shared" si="159"/>
        <v>-</v>
      </c>
      <c r="AO144" s="71" t="str">
        <f t="shared" si="159"/>
        <v>-</v>
      </c>
      <c r="AP144" s="71" t="str">
        <f t="shared" si="159"/>
        <v>-</v>
      </c>
      <c r="AQ144" s="71" t="str">
        <f t="shared" si="159"/>
        <v>-</v>
      </c>
      <c r="AR144" s="71" t="str">
        <f t="shared" si="159"/>
        <v>-</v>
      </c>
      <c r="AS144" s="71" t="str">
        <f t="shared" si="159"/>
        <v>-</v>
      </c>
      <c r="AT144" s="71" t="str">
        <f t="shared" si="159"/>
        <v>-</v>
      </c>
      <c r="AU144" s="71" t="str">
        <f t="shared" si="159"/>
        <v>-</v>
      </c>
      <c r="AV144" s="71" t="str">
        <f t="shared" si="159"/>
        <v>-</v>
      </c>
      <c r="AW144" s="71" t="str">
        <f t="shared" si="159"/>
        <v>-</v>
      </c>
      <c r="AX144" s="71" t="str">
        <f t="shared" si="159"/>
        <v>-</v>
      </c>
      <c r="AY144" s="71" t="n">
        <f t="shared" si="159"/>
        <v>1.812718</v>
      </c>
      <c r="AZ144" s="71" t="n">
        <v>1.732902</v>
      </c>
      <c r="BA144" s="71"/>
      <c r="BB144" s="71"/>
      <c r="BC144" s="71"/>
      <c r="BD144" s="71"/>
      <c r="BF144" s="84" t="str">
        <f t="shared" si="158"/>
        <v>-</v>
      </c>
      <c r="BG144" s="84" t="str">
        <f t="shared" si="158"/>
        <v>-</v>
      </c>
      <c r="BH144" s="84" t="str">
        <f t="shared" si="158"/>
        <v>-</v>
      </c>
      <c r="BI144" s="84" t="str">
        <f t="shared" si="158"/>
        <v>-</v>
      </c>
      <c r="BJ144" s="84" t="str">
        <f t="shared" si="158"/>
        <v>-</v>
      </c>
      <c r="BK144" s="84" t="str">
        <f t="shared" si="158"/>
        <v>-</v>
      </c>
      <c r="BL144" s="84" t="str">
        <f t="shared" si="158"/>
        <v>-</v>
      </c>
      <c r="BM144" s="84" t="str">
        <f t="shared" si="158"/>
        <v>-</v>
      </c>
      <c r="BN144" s="84" t="str">
        <f t="shared" si="158"/>
        <v>-</v>
      </c>
      <c r="BO144" s="84" t="str">
        <f t="shared" si="158"/>
        <v>-</v>
      </c>
      <c r="BP144" s="84" t="str">
        <f t="shared" si="158"/>
        <v>-</v>
      </c>
      <c r="BQ144" s="84" t="str">
        <f t="shared" si="158"/>
        <v>-</v>
      </c>
    </row>
    <row r="145" spans="1:69" x14ac:dyDescent="0.25">
      <c r="A145" s="45" t="s">
        <v>207</v>
      </c>
      <c r="B145" s="3" t="s">
        <v>61</v>
      </c>
      <c r="C145" s="66" t="str">
        <f t="shared" si="155"/>
        <v>-</v>
      </c>
      <c r="D145" s="66" t="str">
        <f t="shared" si="155"/>
        <v>-</v>
      </c>
      <c r="E145" s="66" t="str">
        <f t="shared" si="155"/>
        <v>-</v>
      </c>
      <c r="F145" s="65" t="str">
        <f>IFERROR(E145/D145,"")</f>
        <v/>
      </c>
      <c r="H145" s="66" t="str">
        <f t="shared" si="157"/>
        <v>-</v>
      </c>
      <c r="I145" s="66" t="str">
        <f>IFERROR(I121/I97,"-")</f>
        <v>-</v>
      </c>
      <c r="J145" s="66" t="str">
        <f t="shared" si="157"/>
        <v>-</v>
      </c>
      <c r="K145" s="66" t="str">
        <f t="shared" si="157"/>
        <v>-</v>
      </c>
      <c r="L145" s="66" t="str">
        <f t="shared" si="157"/>
        <v>-</v>
      </c>
      <c r="M145" s="66" t="str">
        <f t="shared" si="157"/>
        <v>-</v>
      </c>
      <c r="N145" s="66" t="str">
        <f t="shared" si="157"/>
        <v>-</v>
      </c>
      <c r="O145" s="66" t="str">
        <f t="shared" si="157"/>
        <v>-</v>
      </c>
      <c r="P145" s="66" t="str">
        <f t="shared" si="157"/>
        <v>-</v>
      </c>
      <c r="Q145" s="66" t="str">
        <f t="shared" si="157"/>
        <v>-</v>
      </c>
      <c r="R145" s="66" t="str">
        <f t="shared" si="157"/>
        <v>-</v>
      </c>
      <c r="S145" s="66" t="str">
        <f t="shared" si="157"/>
        <v>-</v>
      </c>
      <c r="T145" s="5"/>
      <c r="U145" s="13" t="n">
        <v>1.28366247755835</v>
      </c>
      <c r="V145" s="13" t="n">
        <v>1.28817204301075</v>
      </c>
      <c r="W145" s="13" t="n">
        <v>1.55919003115265</v>
      </c>
      <c r="X145" s="13" t="n">
        <v>1.54569892473118</v>
      </c>
      <c r="Y145" s="13" t="n">
        <v>1.32009080590238</v>
      </c>
      <c r="Z145" s="13" t="n">
        <v>1.38677354709419</v>
      </c>
      <c r="AA145" s="13" t="n">
        <v>1.48428290766208</v>
      </c>
      <c r="AB145" s="13" t="n">
        <v>1.29326923076923</v>
      </c>
      <c r="AC145" s="13" t="n">
        <v>1.50659824046921</v>
      </c>
      <c r="AD145" s="13" t="n">
        <v>1.39380530973451</v>
      </c>
      <c r="AE145" s="13" t="n">
        <v>1.93553113553114</v>
      </c>
      <c r="AF145" s="13" t="n">
        <v>1.93686224489796</v>
      </c>
      <c r="AG145" s="13" t="n">
        <v>1.28661417322835</v>
      </c>
      <c r="AH145" s="13" t="n">
        <v>1.31774193548387</v>
      </c>
      <c r="AI145" s="13" t="n">
        <v>1.75089605734767</v>
      </c>
      <c r="AJ145" s="13" t="n">
        <v>1.53728294177732</v>
      </c>
      <c r="AK145" s="13" t="n">
        <v>1.49724264705882</v>
      </c>
      <c r="AL145" s="13" t="n">
        <v>1.69277474195507</v>
      </c>
      <c r="AM145" s="13" t="n">
        <v>1.43435114503817</v>
      </c>
      <c r="AN145" s="13" t="n">
        <v>1.47323943661972</v>
      </c>
      <c r="AO145" s="13" t="n">
        <v>1.81487889273356</v>
      </c>
      <c r="AP145" s="13" t="n">
        <v>1.5675306957708</v>
      </c>
      <c r="AQ145" s="13" t="n">
        <v>1.89603638726446</v>
      </c>
      <c r="AR145" s="13" t="n">
        <v>2.025</v>
      </c>
      <c r="AS145" s="48" t="n">
        <v>1.5690499510284035</v>
      </c>
      <c r="AT145" s="48" t="n">
        <v>1.50844155844156</v>
      </c>
      <c r="AU145" s="48" t="n">
        <v>1.76946258161728</v>
      </c>
      <c r="AV145" s="48" t="n">
        <v>1.70976541189307</v>
      </c>
      <c r="AW145" s="48" t="n">
        <v>2.22164276401565</v>
      </c>
      <c r="AX145" s="48" t="n">
        <v>1.81233933161954</v>
      </c>
      <c r="AY145" s="48" t="n">
        <v>1.799056</v>
      </c>
      <c r="AZ145" s="48" t="n">
        <v>1.705572</v>
      </c>
      <c r="BA145" s="48"/>
      <c r="BB145" s="48"/>
      <c r="BC145" s="48"/>
      <c r="BD145" s="48"/>
      <c r="BF145" s="84" t="str">
        <f t="shared" si="158"/>
        <v>-</v>
      </c>
      <c r="BG145" s="84" t="str">
        <f t="shared" si="158"/>
        <v>-</v>
      </c>
      <c r="BH145" s="84" t="str">
        <f t="shared" si="158"/>
        <v>-</v>
      </c>
      <c r="BI145" s="84" t="str">
        <f t="shared" si="158"/>
        <v>-</v>
      </c>
      <c r="BJ145" s="84" t="str">
        <f t="shared" si="158"/>
        <v>-</v>
      </c>
      <c r="BK145" s="84" t="str">
        <f t="shared" si="158"/>
        <v>-</v>
      </c>
      <c r="BL145" s="84" t="str">
        <f t="shared" si="158"/>
        <v>-</v>
      </c>
      <c r="BM145" s="84" t="str">
        <f t="shared" si="158"/>
        <v>-</v>
      </c>
      <c r="BN145" s="84" t="str">
        <f t="shared" si="158"/>
        <v>-</v>
      </c>
      <c r="BO145" s="84" t="str">
        <f t="shared" si="158"/>
        <v>-</v>
      </c>
      <c r="BP145" s="84" t="str">
        <f t="shared" si="158"/>
        <v>-</v>
      </c>
      <c r="BQ145" s="84" t="str">
        <f t="shared" si="158"/>
        <v>-</v>
      </c>
    </row>
    <row r="146" spans="1:69" x14ac:dyDescent="0.25">
      <c r="A146" s="44" t="s">
        <v>33</v>
      </c>
      <c r="B146" s="22"/>
    </row>
    <row r="147" spans="1:69" x14ac:dyDescent="0.25">
      <c r="A147" s="43" t="s">
        <v>83</v>
      </c>
      <c r="B147" s="23" t="s">
        <v>83</v>
      </c>
      <c r="C147" s="21" t="str">
        <f>$C$3</f>
        <v>YTD '15</v>
      </c>
      <c r="D147" s="21" t="str">
        <f>$D$3</f>
        <v>YTD '16</v>
      </c>
      <c r="E147" s="21" t="str">
        <f>$E$3</f>
        <v>YTD '17</v>
      </c>
      <c r="F147" s="21" t="str">
        <f>$F$3</f>
        <v>YoY</v>
      </c>
      <c r="G147" s="2" t="s">
        <v>33</v>
      </c>
      <c r="H147" s="27" t="str">
        <f>$H$3</f>
        <v>Q1 '15</v>
      </c>
      <c r="I147" s="27" t="str">
        <f>$I$3</f>
        <v>Q2 '15</v>
      </c>
      <c r="J147" s="27" t="str">
        <f>$J$3</f>
        <v>Q3 '15</v>
      </c>
      <c r="K147" s="27" t="str">
        <f>$K$3</f>
        <v>Q4 '15</v>
      </c>
      <c r="L147" s="30" t="str">
        <f>$L$3</f>
        <v>Q1 '16</v>
      </c>
      <c r="M147" s="30" t="str">
        <f>$M$3</f>
        <v>Q2 '16</v>
      </c>
      <c r="N147" s="30" t="str">
        <f>$N$3</f>
        <v>Q3 '16</v>
      </c>
      <c r="O147" s="30" t="str">
        <f>$O$3</f>
        <v>Q4 '16</v>
      </c>
      <c r="P147" s="27" t="str">
        <f>$P$3</f>
        <v>Q1 '17</v>
      </c>
      <c r="Q147" s="27" t="str">
        <f>$Q$3</f>
        <v>Q2 '17</v>
      </c>
      <c r="R147" s="27" t="str">
        <f>$R$3</f>
        <v>Q3 '17</v>
      </c>
      <c r="S147" s="27" t="str">
        <f>$S$3</f>
        <v>Q4 '17</v>
      </c>
      <c r="T147" s="17" t="s">
        <v>33</v>
      </c>
      <c r="U147" s="27" t="s">
        <v>1</v>
      </c>
      <c r="V147" s="27" t="s">
        <v>2</v>
      </c>
      <c r="W147" s="27" t="s">
        <v>3</v>
      </c>
      <c r="X147" s="27" t="s">
        <v>4</v>
      </c>
      <c r="Y147" s="27" t="s">
        <v>5</v>
      </c>
      <c r="Z147" s="27" t="s">
        <v>6</v>
      </c>
      <c r="AA147" s="27" t="s">
        <v>7</v>
      </c>
      <c r="AB147" s="27" t="s">
        <v>8</v>
      </c>
      <c r="AC147" s="27" t="s">
        <v>9</v>
      </c>
      <c r="AD147" s="27" t="s">
        <v>10</v>
      </c>
      <c r="AE147" s="27" t="s">
        <v>11</v>
      </c>
      <c r="AF147" s="27" t="s">
        <v>12</v>
      </c>
      <c r="AG147" s="29" t="s">
        <v>13</v>
      </c>
      <c r="AH147" s="29" t="s">
        <v>14</v>
      </c>
      <c r="AI147" s="29" t="s">
        <v>15</v>
      </c>
      <c r="AJ147" s="29" t="s">
        <v>16</v>
      </c>
      <c r="AK147" s="29" t="s">
        <v>17</v>
      </c>
      <c r="AL147" s="29" t="s">
        <v>18</v>
      </c>
      <c r="AM147" s="29" t="s">
        <v>19</v>
      </c>
      <c r="AN147" s="29" t="s">
        <v>20</v>
      </c>
      <c r="AO147" s="29" t="s">
        <v>21</v>
      </c>
      <c r="AP147" s="29" t="s">
        <v>22</v>
      </c>
      <c r="AQ147" s="29" t="s">
        <v>23</v>
      </c>
      <c r="AR147" s="29" t="s">
        <v>24</v>
      </c>
      <c r="AS147" s="25" t="s">
        <v>25</v>
      </c>
      <c r="AT147" s="25" t="s">
        <v>26</v>
      </c>
      <c r="AU147" s="25" t="s">
        <v>27</v>
      </c>
      <c r="AV147" s="25" t="s">
        <v>28</v>
      </c>
      <c r="AW147" s="25" t="s">
        <v>29</v>
      </c>
      <c r="AX147" s="25" t="s">
        <v>30</v>
      </c>
      <c r="AY147" s="31" t="s">
        <v>99</v>
      </c>
      <c r="AZ147" s="31" t="s">
        <v>100</v>
      </c>
      <c r="BA147" s="31" t="s">
        <v>101</v>
      </c>
      <c r="BB147" s="31" t="s">
        <v>102</v>
      </c>
      <c r="BC147" s="31" t="s">
        <v>103</v>
      </c>
      <c r="BD147" s="31" t="s">
        <v>104</v>
      </c>
      <c r="BF147" s="32">
        <v>42736</v>
      </c>
      <c r="BG147" s="32">
        <v>42767</v>
      </c>
      <c r="BH147" s="32">
        <v>42795</v>
      </c>
      <c r="BI147" s="32">
        <v>42826</v>
      </c>
      <c r="BJ147" s="32">
        <v>42856</v>
      </c>
      <c r="BK147" s="32">
        <v>42887</v>
      </c>
      <c r="BL147" s="32">
        <v>42917</v>
      </c>
      <c r="BM147" s="32">
        <v>42948</v>
      </c>
      <c r="BN147" s="32">
        <v>42979</v>
      </c>
      <c r="BO147" s="32">
        <v>43009</v>
      </c>
      <c r="BP147" s="32">
        <v>43040</v>
      </c>
      <c r="BQ147" s="32">
        <v>43070</v>
      </c>
    </row>
    <row r="148" spans="1:69" x14ac:dyDescent="0.25">
      <c r="A148" s="44"/>
      <c r="B148" s="16" t="s">
        <v>58</v>
      </c>
      <c r="C148" s="66" t="str">
        <f t="shared" ref="C148:E155" si="160">IFERROR(C49/C76,"-")</f>
        <v>-</v>
      </c>
      <c r="D148" s="66" t="str">
        <f t="shared" si="160"/>
        <v>-</v>
      </c>
      <c r="E148" s="66" t="str">
        <f t="shared" si="160"/>
        <v>-</v>
      </c>
      <c r="F148" s="65" t="str">
        <f t="shared" ref="F148:F157" si="161">IFERROR(E148/D148,"")</f>
        <v/>
      </c>
      <c r="H148" s="1" t="str">
        <f t="shared" ref="H148:S155" si="162">IFERROR(H49/H76,"")</f>
        <v/>
      </c>
      <c r="I148" s="1" t="str">
        <f t="shared" si="162"/>
        <v/>
      </c>
      <c r="J148" s="1" t="str">
        <f t="shared" si="162"/>
        <v/>
      </c>
      <c r="K148" s="1" t="str">
        <f t="shared" si="162"/>
        <v/>
      </c>
      <c r="L148" s="1" t="str">
        <f t="shared" si="162"/>
        <v/>
      </c>
      <c r="M148" s="1" t="str">
        <f t="shared" si="162"/>
        <v/>
      </c>
      <c r="N148" s="1" t="str">
        <f t="shared" si="162"/>
        <v/>
      </c>
      <c r="O148" s="1" t="str">
        <f t="shared" si="162"/>
        <v/>
      </c>
      <c r="P148" s="1" t="str">
        <f t="shared" si="162"/>
        <v/>
      </c>
      <c r="Q148" s="1" t="str">
        <f t="shared" si="162"/>
        <v/>
      </c>
      <c r="R148" s="11" t="str">
        <f t="shared" si="162"/>
        <v/>
      </c>
      <c r="S148" s="11" t="str">
        <f t="shared" si="162"/>
        <v/>
      </c>
      <c r="U148" s="1" t="str">
        <f t="shared" ref="U148:BD155" si="163">IFERROR(U49/U76,"")</f>
        <v/>
      </c>
      <c r="V148" s="1" t="str">
        <f t="shared" si="163"/>
        <v/>
      </c>
      <c r="W148" s="1" t="str">
        <f t="shared" si="163"/>
        <v/>
      </c>
      <c r="X148" s="1" t="str">
        <f t="shared" si="163"/>
        <v/>
      </c>
      <c r="Y148" s="1" t="str">
        <f t="shared" si="163"/>
        <v/>
      </c>
      <c r="Z148" s="1" t="str">
        <f t="shared" si="163"/>
        <v/>
      </c>
      <c r="AA148" s="1" t="str">
        <f t="shared" si="163"/>
        <v/>
      </c>
      <c r="AB148" s="1" t="str">
        <f t="shared" si="163"/>
        <v/>
      </c>
      <c r="AC148" s="1" t="str">
        <f t="shared" si="163"/>
        <v/>
      </c>
      <c r="AD148" s="1" t="str">
        <f t="shared" si="163"/>
        <v/>
      </c>
      <c r="AE148" s="1" t="str">
        <f t="shared" si="163"/>
        <v/>
      </c>
      <c r="AF148" s="1" t="str">
        <f t="shared" si="163"/>
        <v/>
      </c>
      <c r="AG148" s="1" t="str">
        <f t="shared" si="163"/>
        <v/>
      </c>
      <c r="AH148" s="1" t="str">
        <f t="shared" si="163"/>
        <v/>
      </c>
      <c r="AI148" s="1" t="str">
        <f t="shared" si="163"/>
        <v/>
      </c>
      <c r="AJ148" s="1" t="str">
        <f t="shared" si="163"/>
        <v/>
      </c>
      <c r="AK148" s="1" t="str">
        <f t="shared" si="163"/>
        <v/>
      </c>
      <c r="AL148" s="1" t="str">
        <f t="shared" si="163"/>
        <v/>
      </c>
      <c r="AM148" s="1" t="str">
        <f t="shared" si="163"/>
        <v/>
      </c>
      <c r="AN148" s="1" t="str">
        <f t="shared" si="163"/>
        <v/>
      </c>
      <c r="AO148" s="1" t="str">
        <f t="shared" si="163"/>
        <v/>
      </c>
      <c r="AP148" s="1" t="str">
        <f t="shared" si="163"/>
        <v/>
      </c>
      <c r="AQ148" s="1" t="str">
        <f t="shared" si="163"/>
        <v/>
      </c>
      <c r="AR148" s="1" t="str">
        <f t="shared" si="163"/>
        <v/>
      </c>
      <c r="AS148" s="1" t="str">
        <f t="shared" si="163"/>
        <v/>
      </c>
      <c r="AT148" s="1" t="str">
        <f t="shared" si="163"/>
        <v/>
      </c>
      <c r="AU148" s="1" t="str">
        <f t="shared" si="163"/>
        <v/>
      </c>
      <c r="AV148" s="1" t="str">
        <f t="shared" si="163"/>
        <v/>
      </c>
      <c r="AW148" s="1" t="str">
        <f t="shared" si="163"/>
        <v/>
      </c>
      <c r="AX148" s="1" t="str">
        <f t="shared" si="163"/>
        <v/>
      </c>
      <c r="AY148" s="1" t="str">
        <f t="shared" si="163"/>
        <v/>
      </c>
      <c r="AZ148" s="1" t="str">
        <f t="shared" si="163"/>
        <v/>
      </c>
      <c r="BA148" s="1" t="str">
        <f t="shared" si="163"/>
        <v/>
      </c>
      <c r="BB148" s="1" t="str">
        <f t="shared" si="163"/>
        <v/>
      </c>
      <c r="BC148" s="1" t="str">
        <f t="shared" si="163"/>
        <v/>
      </c>
      <c r="BD148" s="1" t="str">
        <f t="shared" si="163"/>
        <v/>
      </c>
      <c r="BF148" s="84" t="str">
        <f t="shared" ref="BF148:BQ157" si="164">IFERROR(AS148/AG148,"-")</f>
        <v>-</v>
      </c>
      <c r="BG148" s="84" t="str">
        <f t="shared" si="164"/>
        <v>-</v>
      </c>
      <c r="BH148" s="84" t="str">
        <f t="shared" si="164"/>
        <v>-</v>
      </c>
      <c r="BI148" s="84" t="str">
        <f t="shared" si="164"/>
        <v>-</v>
      </c>
      <c r="BJ148" s="84" t="str">
        <f t="shared" si="164"/>
        <v>-</v>
      </c>
      <c r="BK148" s="84" t="str">
        <f t="shared" si="164"/>
        <v>-</v>
      </c>
      <c r="BL148" s="84" t="str">
        <f t="shared" si="164"/>
        <v>-</v>
      </c>
      <c r="BM148" s="84" t="str">
        <f t="shared" si="164"/>
        <v>-</v>
      </c>
      <c r="BN148" s="84" t="str">
        <f t="shared" si="164"/>
        <v>-</v>
      </c>
      <c r="BO148" s="84" t="str">
        <f t="shared" si="164"/>
        <v>-</v>
      </c>
      <c r="BP148" s="84" t="str">
        <f t="shared" si="164"/>
        <v>-</v>
      </c>
      <c r="BQ148" s="84" t="str">
        <f t="shared" si="164"/>
        <v>-</v>
      </c>
    </row>
    <row r="149" spans="1:69" x14ac:dyDescent="0.25">
      <c r="A149" s="44"/>
      <c r="B149" s="22" t="s">
        <v>44</v>
      </c>
      <c r="C149" s="66" t="str">
        <f t="shared" si="160"/>
        <v>-</v>
      </c>
      <c r="D149" s="66" t="str">
        <f t="shared" si="160"/>
        <v>-</v>
      </c>
      <c r="E149" s="66" t="str">
        <f t="shared" si="160"/>
        <v>-</v>
      </c>
      <c r="F149" s="65" t="str">
        <f t="shared" si="161"/>
        <v/>
      </c>
      <c r="H149" s="1" t="str">
        <f t="shared" si="162"/>
        <v/>
      </c>
      <c r="I149" s="1" t="str">
        <f t="shared" si="162"/>
        <v/>
      </c>
      <c r="J149" s="1" t="str">
        <f t="shared" si="162"/>
        <v/>
      </c>
      <c r="K149" s="1" t="str">
        <f t="shared" si="162"/>
        <v/>
      </c>
      <c r="L149" s="1" t="str">
        <f t="shared" si="162"/>
        <v/>
      </c>
      <c r="M149" s="1" t="str">
        <f t="shared" si="162"/>
        <v/>
      </c>
      <c r="N149" s="1" t="str">
        <f t="shared" si="162"/>
        <v/>
      </c>
      <c r="O149" s="1" t="str">
        <f t="shared" si="162"/>
        <v/>
      </c>
      <c r="P149" s="1" t="str">
        <f t="shared" si="162"/>
        <v/>
      </c>
      <c r="Q149" s="1" t="str">
        <f t="shared" si="162"/>
        <v/>
      </c>
      <c r="R149" s="11" t="str">
        <f t="shared" si="162"/>
        <v/>
      </c>
      <c r="S149" s="11" t="str">
        <f t="shared" si="162"/>
        <v/>
      </c>
      <c r="U149" s="1" t="str">
        <f t="shared" si="163"/>
        <v/>
      </c>
      <c r="V149" s="1" t="str">
        <f t="shared" si="163"/>
        <v/>
      </c>
      <c r="W149" s="1" t="str">
        <f t="shared" si="163"/>
        <v/>
      </c>
      <c r="X149" s="1" t="str">
        <f t="shared" si="163"/>
        <v/>
      </c>
      <c r="Y149" s="1" t="str">
        <f t="shared" si="163"/>
        <v/>
      </c>
      <c r="Z149" s="1" t="str">
        <f t="shared" si="163"/>
        <v/>
      </c>
      <c r="AA149" s="1" t="str">
        <f t="shared" si="163"/>
        <v/>
      </c>
      <c r="AB149" s="1" t="str">
        <f t="shared" si="163"/>
        <v/>
      </c>
      <c r="AC149" s="1" t="str">
        <f t="shared" si="163"/>
        <v/>
      </c>
      <c r="AD149" s="1" t="str">
        <f t="shared" si="163"/>
        <v/>
      </c>
      <c r="AE149" s="1" t="str">
        <f t="shared" si="163"/>
        <v/>
      </c>
      <c r="AF149" s="1" t="str">
        <f t="shared" si="163"/>
        <v/>
      </c>
      <c r="AG149" s="1" t="str">
        <f t="shared" si="163"/>
        <v/>
      </c>
      <c r="AH149" s="1" t="str">
        <f t="shared" si="163"/>
        <v/>
      </c>
      <c r="AI149" s="1" t="str">
        <f t="shared" si="163"/>
        <v/>
      </c>
      <c r="AJ149" s="1" t="str">
        <f t="shared" si="163"/>
        <v/>
      </c>
      <c r="AK149" s="1" t="str">
        <f t="shared" si="163"/>
        <v/>
      </c>
      <c r="AL149" s="1" t="str">
        <f t="shared" si="163"/>
        <v/>
      </c>
      <c r="AM149" s="1" t="str">
        <f t="shared" si="163"/>
        <v/>
      </c>
      <c r="AN149" s="1" t="str">
        <f t="shared" si="163"/>
        <v/>
      </c>
      <c r="AO149" s="1" t="str">
        <f t="shared" si="163"/>
        <v/>
      </c>
      <c r="AP149" s="1" t="str">
        <f t="shared" si="163"/>
        <v/>
      </c>
      <c r="AQ149" s="1" t="str">
        <f t="shared" si="163"/>
        <v/>
      </c>
      <c r="AR149" s="1" t="str">
        <f t="shared" si="163"/>
        <v/>
      </c>
      <c r="AS149" s="1" t="str">
        <f t="shared" si="163"/>
        <v/>
      </c>
      <c r="AT149" s="1" t="str">
        <f t="shared" si="163"/>
        <v/>
      </c>
      <c r="AU149" s="1" t="str">
        <f t="shared" si="163"/>
        <v/>
      </c>
      <c r="AV149" s="1" t="str">
        <f t="shared" si="163"/>
        <v/>
      </c>
      <c r="AW149" s="1" t="str">
        <f t="shared" si="163"/>
        <v/>
      </c>
      <c r="AX149" s="1" t="str">
        <f t="shared" si="163"/>
        <v/>
      </c>
      <c r="AY149" s="1" t="str">
        <f t="shared" si="163"/>
        <v/>
      </c>
      <c r="AZ149" s="1" t="str">
        <f t="shared" si="163"/>
        <v/>
      </c>
      <c r="BA149" s="1" t="str">
        <f t="shared" si="163"/>
        <v/>
      </c>
      <c r="BB149" s="1" t="str">
        <f t="shared" si="163"/>
        <v/>
      </c>
      <c r="BC149" s="1" t="str">
        <f t="shared" si="163"/>
        <v/>
      </c>
      <c r="BD149" s="1" t="str">
        <f t="shared" si="163"/>
        <v/>
      </c>
      <c r="BF149" s="84" t="str">
        <f t="shared" si="164"/>
        <v>-</v>
      </c>
      <c r="BG149" s="84" t="str">
        <f t="shared" si="164"/>
        <v>-</v>
      </c>
      <c r="BH149" s="84" t="str">
        <f t="shared" si="164"/>
        <v>-</v>
      </c>
      <c r="BI149" s="84" t="str">
        <f t="shared" si="164"/>
        <v>-</v>
      </c>
      <c r="BJ149" s="84" t="str">
        <f t="shared" si="164"/>
        <v>-</v>
      </c>
      <c r="BK149" s="84" t="str">
        <f t="shared" si="164"/>
        <v>-</v>
      </c>
      <c r="BL149" s="84" t="str">
        <f t="shared" si="164"/>
        <v>-</v>
      </c>
      <c r="BM149" s="84" t="str">
        <f t="shared" si="164"/>
        <v>-</v>
      </c>
      <c r="BN149" s="84" t="str">
        <f t="shared" si="164"/>
        <v>-</v>
      </c>
      <c r="BO149" s="84" t="str">
        <f t="shared" si="164"/>
        <v>-</v>
      </c>
      <c r="BP149" s="84" t="str">
        <f t="shared" si="164"/>
        <v>-</v>
      </c>
      <c r="BQ149" s="84" t="str">
        <f t="shared" si="164"/>
        <v>-</v>
      </c>
    </row>
    <row r="150" spans="1:69" x14ac:dyDescent="0.25">
      <c r="A150" s="44"/>
      <c r="B150" s="22" t="s">
        <v>45</v>
      </c>
      <c r="C150" s="66" t="str">
        <f t="shared" si="160"/>
        <v>-</v>
      </c>
      <c r="D150" s="66" t="str">
        <f t="shared" si="160"/>
        <v>-</v>
      </c>
      <c r="E150" s="66" t="str">
        <f t="shared" si="160"/>
        <v>-</v>
      </c>
      <c r="F150" s="65" t="str">
        <f t="shared" si="161"/>
        <v/>
      </c>
      <c r="H150" s="1" t="str">
        <f t="shared" si="162"/>
        <v/>
      </c>
      <c r="I150" s="1" t="str">
        <f t="shared" si="162"/>
        <v/>
      </c>
      <c r="J150" s="1" t="str">
        <f t="shared" si="162"/>
        <v/>
      </c>
      <c r="K150" s="1" t="str">
        <f t="shared" si="162"/>
        <v/>
      </c>
      <c r="L150" s="1" t="str">
        <f t="shared" si="162"/>
        <v/>
      </c>
      <c r="M150" s="1" t="str">
        <f t="shared" si="162"/>
        <v/>
      </c>
      <c r="N150" s="1" t="str">
        <f t="shared" si="162"/>
        <v/>
      </c>
      <c r="O150" s="1" t="str">
        <f t="shared" si="162"/>
        <v/>
      </c>
      <c r="P150" s="1" t="str">
        <f t="shared" si="162"/>
        <v/>
      </c>
      <c r="Q150" s="1" t="str">
        <f t="shared" si="162"/>
        <v/>
      </c>
      <c r="R150" s="11" t="str">
        <f t="shared" si="162"/>
        <v/>
      </c>
      <c r="S150" s="11" t="str">
        <f t="shared" si="162"/>
        <v/>
      </c>
      <c r="U150" s="1" t="str">
        <f t="shared" si="163"/>
        <v/>
      </c>
      <c r="V150" s="1" t="str">
        <f t="shared" si="163"/>
        <v/>
      </c>
      <c r="W150" s="1" t="str">
        <f t="shared" si="163"/>
        <v/>
      </c>
      <c r="X150" s="1" t="str">
        <f t="shared" si="163"/>
        <v/>
      </c>
      <c r="Y150" s="1" t="str">
        <f t="shared" si="163"/>
        <v/>
      </c>
      <c r="Z150" s="1" t="str">
        <f t="shared" si="163"/>
        <v/>
      </c>
      <c r="AA150" s="1" t="str">
        <f t="shared" si="163"/>
        <v/>
      </c>
      <c r="AB150" s="1" t="str">
        <f t="shared" si="163"/>
        <v/>
      </c>
      <c r="AC150" s="1" t="str">
        <f t="shared" si="163"/>
        <v/>
      </c>
      <c r="AD150" s="1" t="str">
        <f t="shared" si="163"/>
        <v/>
      </c>
      <c r="AE150" s="1" t="str">
        <f t="shared" si="163"/>
        <v/>
      </c>
      <c r="AF150" s="1" t="str">
        <f t="shared" si="163"/>
        <v/>
      </c>
      <c r="AG150" s="1" t="str">
        <f t="shared" si="163"/>
        <v/>
      </c>
      <c r="AH150" s="1" t="str">
        <f t="shared" si="163"/>
        <v/>
      </c>
      <c r="AI150" s="1" t="str">
        <f t="shared" si="163"/>
        <v/>
      </c>
      <c r="AJ150" s="1" t="str">
        <f t="shared" si="163"/>
        <v/>
      </c>
      <c r="AK150" s="1" t="str">
        <f t="shared" si="163"/>
        <v/>
      </c>
      <c r="AL150" s="1" t="str">
        <f t="shared" si="163"/>
        <v/>
      </c>
      <c r="AM150" s="1" t="str">
        <f t="shared" si="163"/>
        <v/>
      </c>
      <c r="AN150" s="1" t="str">
        <f t="shared" si="163"/>
        <v/>
      </c>
      <c r="AO150" s="1" t="str">
        <f t="shared" si="163"/>
        <v/>
      </c>
      <c r="AP150" s="1" t="str">
        <f t="shared" si="163"/>
        <v/>
      </c>
      <c r="AQ150" s="1" t="str">
        <f t="shared" si="163"/>
        <v/>
      </c>
      <c r="AR150" s="1" t="str">
        <f t="shared" si="163"/>
        <v/>
      </c>
      <c r="AS150" s="1" t="str">
        <f t="shared" si="163"/>
        <v/>
      </c>
      <c r="AT150" s="1" t="str">
        <f t="shared" si="163"/>
        <v/>
      </c>
      <c r="AU150" s="1" t="str">
        <f t="shared" si="163"/>
        <v/>
      </c>
      <c r="AV150" s="1" t="str">
        <f t="shared" si="163"/>
        <v/>
      </c>
      <c r="AW150" s="1" t="str">
        <f t="shared" si="163"/>
        <v/>
      </c>
      <c r="AX150" s="1" t="str">
        <f t="shared" si="163"/>
        <v/>
      </c>
      <c r="AY150" s="1" t="str">
        <f t="shared" si="163"/>
        <v/>
      </c>
      <c r="AZ150" s="1" t="str">
        <f t="shared" si="163"/>
        <v/>
      </c>
      <c r="BA150" s="1" t="str">
        <f t="shared" si="163"/>
        <v/>
      </c>
      <c r="BB150" s="1" t="str">
        <f t="shared" si="163"/>
        <v/>
      </c>
      <c r="BC150" s="1" t="str">
        <f t="shared" si="163"/>
        <v/>
      </c>
      <c r="BD150" s="1" t="str">
        <f t="shared" si="163"/>
        <v/>
      </c>
      <c r="BF150" s="84" t="str">
        <f t="shared" si="164"/>
        <v>-</v>
      </c>
      <c r="BG150" s="84" t="str">
        <f t="shared" si="164"/>
        <v>-</v>
      </c>
      <c r="BH150" s="84" t="str">
        <f t="shared" si="164"/>
        <v>-</v>
      </c>
      <c r="BI150" s="84" t="str">
        <f t="shared" si="164"/>
        <v>-</v>
      </c>
      <c r="BJ150" s="84" t="str">
        <f t="shared" si="164"/>
        <v>-</v>
      </c>
      <c r="BK150" s="84" t="str">
        <f t="shared" si="164"/>
        <v>-</v>
      </c>
      <c r="BL150" s="84" t="str">
        <f t="shared" si="164"/>
        <v>-</v>
      </c>
      <c r="BM150" s="84" t="str">
        <f t="shared" si="164"/>
        <v>-</v>
      </c>
      <c r="BN150" s="84" t="str">
        <f t="shared" si="164"/>
        <v>-</v>
      </c>
      <c r="BO150" s="84" t="str">
        <f t="shared" si="164"/>
        <v>-</v>
      </c>
      <c r="BP150" s="84" t="str">
        <f t="shared" si="164"/>
        <v>-</v>
      </c>
      <c r="BQ150" s="84" t="str">
        <f t="shared" si="164"/>
        <v>-</v>
      </c>
    </row>
    <row r="151" spans="1:69" x14ac:dyDescent="0.25">
      <c r="A151" s="44"/>
      <c r="B151" s="22" t="s">
        <v>46</v>
      </c>
      <c r="C151" s="66" t="str">
        <f t="shared" si="160"/>
        <v>-</v>
      </c>
      <c r="D151" s="66" t="str">
        <f t="shared" si="160"/>
        <v>-</v>
      </c>
      <c r="E151" s="66" t="str">
        <f t="shared" si="160"/>
        <v>-</v>
      </c>
      <c r="F151" s="65" t="str">
        <f t="shared" si="161"/>
        <v/>
      </c>
      <c r="H151" s="1" t="str">
        <f t="shared" si="162"/>
        <v/>
      </c>
      <c r="I151" s="1" t="str">
        <f t="shared" si="162"/>
        <v/>
      </c>
      <c r="J151" s="1" t="str">
        <f t="shared" si="162"/>
        <v/>
      </c>
      <c r="K151" s="1" t="str">
        <f t="shared" si="162"/>
        <v/>
      </c>
      <c r="L151" s="1" t="str">
        <f t="shared" si="162"/>
        <v/>
      </c>
      <c r="M151" s="1" t="str">
        <f t="shared" si="162"/>
        <v/>
      </c>
      <c r="N151" s="1" t="str">
        <f t="shared" si="162"/>
        <v/>
      </c>
      <c r="O151" s="1" t="str">
        <f t="shared" si="162"/>
        <v/>
      </c>
      <c r="P151" s="1" t="str">
        <f t="shared" si="162"/>
        <v/>
      </c>
      <c r="Q151" s="1" t="str">
        <f t="shared" si="162"/>
        <v/>
      </c>
      <c r="R151" s="11" t="str">
        <f t="shared" si="162"/>
        <v/>
      </c>
      <c r="S151" s="11" t="str">
        <f t="shared" si="162"/>
        <v/>
      </c>
      <c r="U151" s="1" t="str">
        <f t="shared" si="163"/>
        <v/>
      </c>
      <c r="V151" s="1" t="str">
        <f t="shared" si="163"/>
        <v/>
      </c>
      <c r="W151" s="1" t="str">
        <f t="shared" si="163"/>
        <v/>
      </c>
      <c r="X151" s="1" t="str">
        <f t="shared" si="163"/>
        <v/>
      </c>
      <c r="Y151" s="1" t="str">
        <f t="shared" si="163"/>
        <v/>
      </c>
      <c r="Z151" s="1" t="str">
        <f t="shared" si="163"/>
        <v/>
      </c>
      <c r="AA151" s="1" t="str">
        <f t="shared" si="163"/>
        <v/>
      </c>
      <c r="AB151" s="1" t="str">
        <f t="shared" si="163"/>
        <v/>
      </c>
      <c r="AC151" s="1" t="str">
        <f t="shared" si="163"/>
        <v/>
      </c>
      <c r="AD151" s="1" t="str">
        <f t="shared" si="163"/>
        <v/>
      </c>
      <c r="AE151" s="1" t="str">
        <f t="shared" si="163"/>
        <v/>
      </c>
      <c r="AF151" s="1" t="str">
        <f t="shared" si="163"/>
        <v/>
      </c>
      <c r="AG151" s="1" t="str">
        <f t="shared" si="163"/>
        <v/>
      </c>
      <c r="AH151" s="1" t="str">
        <f t="shared" si="163"/>
        <v/>
      </c>
      <c r="AI151" s="1" t="str">
        <f t="shared" si="163"/>
        <v/>
      </c>
      <c r="AJ151" s="1" t="str">
        <f t="shared" si="163"/>
        <v/>
      </c>
      <c r="AK151" s="1" t="str">
        <f t="shared" si="163"/>
        <v/>
      </c>
      <c r="AL151" s="1" t="str">
        <f t="shared" si="163"/>
        <v/>
      </c>
      <c r="AM151" s="1" t="str">
        <f t="shared" si="163"/>
        <v/>
      </c>
      <c r="AN151" s="1" t="str">
        <f t="shared" si="163"/>
        <v/>
      </c>
      <c r="AO151" s="1" t="str">
        <f t="shared" si="163"/>
        <v/>
      </c>
      <c r="AP151" s="1" t="str">
        <f t="shared" si="163"/>
        <v/>
      </c>
      <c r="AQ151" s="1" t="str">
        <f t="shared" si="163"/>
        <v/>
      </c>
      <c r="AR151" s="1" t="str">
        <f t="shared" si="163"/>
        <v/>
      </c>
      <c r="AS151" s="1" t="str">
        <f t="shared" si="163"/>
        <v/>
      </c>
      <c r="AT151" s="1" t="str">
        <f t="shared" si="163"/>
        <v/>
      </c>
      <c r="AU151" s="1" t="str">
        <f t="shared" si="163"/>
        <v/>
      </c>
      <c r="AV151" s="1" t="str">
        <f t="shared" si="163"/>
        <v/>
      </c>
      <c r="AW151" s="1" t="str">
        <f t="shared" si="163"/>
        <v/>
      </c>
      <c r="AX151" s="1" t="str">
        <f t="shared" si="163"/>
        <v/>
      </c>
      <c r="AY151" s="1" t="str">
        <f t="shared" si="163"/>
        <v/>
      </c>
      <c r="AZ151" s="1" t="str">
        <f t="shared" si="163"/>
        <v/>
      </c>
      <c r="BA151" s="1" t="str">
        <f t="shared" si="163"/>
        <v/>
      </c>
      <c r="BB151" s="1" t="str">
        <f t="shared" si="163"/>
        <v/>
      </c>
      <c r="BC151" s="1" t="str">
        <f t="shared" si="163"/>
        <v/>
      </c>
      <c r="BD151" s="1" t="str">
        <f t="shared" si="163"/>
        <v/>
      </c>
      <c r="BF151" s="84" t="str">
        <f t="shared" si="164"/>
        <v>-</v>
      </c>
      <c r="BG151" s="84" t="str">
        <f t="shared" si="164"/>
        <v>-</v>
      </c>
      <c r="BH151" s="84" t="str">
        <f t="shared" si="164"/>
        <v>-</v>
      </c>
      <c r="BI151" s="84" t="str">
        <f t="shared" si="164"/>
        <v>-</v>
      </c>
      <c r="BJ151" s="84" t="str">
        <f t="shared" si="164"/>
        <v>-</v>
      </c>
      <c r="BK151" s="84" t="str">
        <f t="shared" si="164"/>
        <v>-</v>
      </c>
      <c r="BL151" s="84" t="str">
        <f t="shared" si="164"/>
        <v>-</v>
      </c>
      <c r="BM151" s="84" t="str">
        <f t="shared" si="164"/>
        <v>-</v>
      </c>
      <c r="BN151" s="84" t="str">
        <f t="shared" si="164"/>
        <v>-</v>
      </c>
      <c r="BO151" s="84" t="str">
        <f t="shared" si="164"/>
        <v>-</v>
      </c>
      <c r="BP151" s="84" t="str">
        <f t="shared" si="164"/>
        <v>-</v>
      </c>
      <c r="BQ151" s="84" t="str">
        <f t="shared" si="164"/>
        <v>-</v>
      </c>
    </row>
    <row r="152" spans="1:69" x14ac:dyDescent="0.25">
      <c r="A152" s="44"/>
      <c r="B152" s="22" t="s">
        <v>47</v>
      </c>
      <c r="C152" s="66" t="str">
        <f t="shared" si="160"/>
        <v>-</v>
      </c>
      <c r="D152" s="66" t="str">
        <f t="shared" si="160"/>
        <v>-</v>
      </c>
      <c r="E152" s="66" t="str">
        <f t="shared" si="160"/>
        <v>-</v>
      </c>
      <c r="F152" s="65" t="str">
        <f t="shared" si="161"/>
        <v/>
      </c>
      <c r="H152" s="1" t="str">
        <f t="shared" si="162"/>
        <v/>
      </c>
      <c r="I152" s="1" t="str">
        <f t="shared" si="162"/>
        <v/>
      </c>
      <c r="J152" s="1" t="str">
        <f t="shared" si="162"/>
        <v/>
      </c>
      <c r="K152" s="1" t="str">
        <f t="shared" si="162"/>
        <v/>
      </c>
      <c r="L152" s="1" t="str">
        <f t="shared" si="162"/>
        <v/>
      </c>
      <c r="M152" s="1" t="str">
        <f t="shared" si="162"/>
        <v/>
      </c>
      <c r="N152" s="1" t="str">
        <f t="shared" si="162"/>
        <v/>
      </c>
      <c r="O152" s="1" t="str">
        <f t="shared" si="162"/>
        <v/>
      </c>
      <c r="P152" s="1" t="str">
        <f t="shared" si="162"/>
        <v/>
      </c>
      <c r="Q152" s="1" t="str">
        <f t="shared" si="162"/>
        <v/>
      </c>
      <c r="R152" s="11" t="str">
        <f t="shared" si="162"/>
        <v/>
      </c>
      <c r="S152" s="11" t="str">
        <f t="shared" si="162"/>
        <v/>
      </c>
      <c r="U152" s="1" t="str">
        <f t="shared" si="163"/>
        <v/>
      </c>
      <c r="V152" s="1" t="str">
        <f t="shared" si="163"/>
        <v/>
      </c>
      <c r="W152" s="1" t="str">
        <f t="shared" si="163"/>
        <v/>
      </c>
      <c r="X152" s="1" t="str">
        <f t="shared" si="163"/>
        <v/>
      </c>
      <c r="Y152" s="1" t="str">
        <f t="shared" si="163"/>
        <v/>
      </c>
      <c r="Z152" s="1" t="str">
        <f t="shared" si="163"/>
        <v/>
      </c>
      <c r="AA152" s="1" t="str">
        <f t="shared" si="163"/>
        <v/>
      </c>
      <c r="AB152" s="1" t="str">
        <f t="shared" si="163"/>
        <v/>
      </c>
      <c r="AC152" s="1" t="str">
        <f t="shared" si="163"/>
        <v/>
      </c>
      <c r="AD152" s="1" t="str">
        <f t="shared" si="163"/>
        <v/>
      </c>
      <c r="AE152" s="1" t="str">
        <f t="shared" si="163"/>
        <v/>
      </c>
      <c r="AF152" s="1" t="str">
        <f t="shared" si="163"/>
        <v/>
      </c>
      <c r="AG152" s="1" t="str">
        <f t="shared" si="163"/>
        <v/>
      </c>
      <c r="AH152" s="1" t="str">
        <f t="shared" si="163"/>
        <v/>
      </c>
      <c r="AI152" s="1" t="str">
        <f t="shared" si="163"/>
        <v/>
      </c>
      <c r="AJ152" s="1" t="str">
        <f t="shared" si="163"/>
        <v/>
      </c>
      <c r="AK152" s="1" t="str">
        <f t="shared" si="163"/>
        <v/>
      </c>
      <c r="AL152" s="1" t="str">
        <f t="shared" si="163"/>
        <v/>
      </c>
      <c r="AM152" s="1" t="str">
        <f t="shared" si="163"/>
        <v/>
      </c>
      <c r="AN152" s="1" t="str">
        <f t="shared" si="163"/>
        <v/>
      </c>
      <c r="AO152" s="1" t="str">
        <f t="shared" si="163"/>
        <v/>
      </c>
      <c r="AP152" s="1" t="str">
        <f t="shared" si="163"/>
        <v/>
      </c>
      <c r="AQ152" s="1" t="str">
        <f t="shared" si="163"/>
        <v/>
      </c>
      <c r="AR152" s="1" t="str">
        <f t="shared" si="163"/>
        <v/>
      </c>
      <c r="AS152" s="1" t="str">
        <f t="shared" si="163"/>
        <v/>
      </c>
      <c r="AT152" s="1" t="str">
        <f t="shared" si="163"/>
        <v/>
      </c>
      <c r="AU152" s="1" t="str">
        <f t="shared" si="163"/>
        <v/>
      </c>
      <c r="AV152" s="1" t="str">
        <f t="shared" si="163"/>
        <v/>
      </c>
      <c r="AW152" s="1" t="str">
        <f t="shared" si="163"/>
        <v/>
      </c>
      <c r="AX152" s="1" t="str">
        <f t="shared" si="163"/>
        <v/>
      </c>
      <c r="AY152" s="1" t="str">
        <f t="shared" si="163"/>
        <v/>
      </c>
      <c r="AZ152" s="1" t="str">
        <f t="shared" si="163"/>
        <v/>
      </c>
      <c r="BA152" s="1" t="str">
        <f t="shared" si="163"/>
        <v/>
      </c>
      <c r="BB152" s="1" t="str">
        <f t="shared" si="163"/>
        <v/>
      </c>
      <c r="BC152" s="1" t="str">
        <f t="shared" si="163"/>
        <v/>
      </c>
      <c r="BD152" s="1" t="str">
        <f t="shared" si="163"/>
        <v/>
      </c>
      <c r="BF152" s="84" t="str">
        <f t="shared" si="164"/>
        <v>-</v>
      </c>
      <c r="BG152" s="84" t="str">
        <f t="shared" si="164"/>
        <v>-</v>
      </c>
      <c r="BH152" s="84" t="str">
        <f t="shared" si="164"/>
        <v>-</v>
      </c>
      <c r="BI152" s="84" t="str">
        <f t="shared" si="164"/>
        <v>-</v>
      </c>
      <c r="BJ152" s="84" t="str">
        <f t="shared" si="164"/>
        <v>-</v>
      </c>
      <c r="BK152" s="84" t="str">
        <f t="shared" si="164"/>
        <v>-</v>
      </c>
      <c r="BL152" s="84" t="str">
        <f t="shared" si="164"/>
        <v>-</v>
      </c>
      <c r="BM152" s="84" t="str">
        <f t="shared" si="164"/>
        <v>-</v>
      </c>
      <c r="BN152" s="84" t="str">
        <f t="shared" si="164"/>
        <v>-</v>
      </c>
      <c r="BO152" s="84" t="str">
        <f t="shared" si="164"/>
        <v>-</v>
      </c>
      <c r="BP152" s="84" t="str">
        <f t="shared" si="164"/>
        <v>-</v>
      </c>
      <c r="BQ152" s="84" t="str">
        <f t="shared" si="164"/>
        <v>-</v>
      </c>
    </row>
    <row r="153" spans="1:69" x14ac:dyDescent="0.25">
      <c r="A153" s="44"/>
      <c r="B153" s="22" t="s">
        <v>48</v>
      </c>
      <c r="C153" s="66" t="str">
        <f t="shared" si="160"/>
        <v>-</v>
      </c>
      <c r="D153" s="66" t="str">
        <f t="shared" si="160"/>
        <v>-</v>
      </c>
      <c r="E153" s="66" t="str">
        <f t="shared" si="160"/>
        <v>-</v>
      </c>
      <c r="F153" s="65" t="str">
        <f t="shared" si="161"/>
        <v/>
      </c>
      <c r="H153" s="1" t="str">
        <f t="shared" si="162"/>
        <v/>
      </c>
      <c r="I153" s="1" t="str">
        <f t="shared" si="162"/>
        <v/>
      </c>
      <c r="J153" s="1" t="str">
        <f t="shared" si="162"/>
        <v/>
      </c>
      <c r="K153" s="1" t="str">
        <f t="shared" si="162"/>
        <v/>
      </c>
      <c r="L153" s="1" t="str">
        <f t="shared" si="162"/>
        <v/>
      </c>
      <c r="M153" s="1" t="str">
        <f t="shared" si="162"/>
        <v/>
      </c>
      <c r="N153" s="1" t="str">
        <f t="shared" si="162"/>
        <v/>
      </c>
      <c r="O153" s="1" t="str">
        <f t="shared" si="162"/>
        <v/>
      </c>
      <c r="P153" s="1" t="str">
        <f t="shared" si="162"/>
        <v/>
      </c>
      <c r="Q153" s="1" t="str">
        <f t="shared" si="162"/>
        <v/>
      </c>
      <c r="R153" s="11" t="str">
        <f t="shared" si="162"/>
        <v/>
      </c>
      <c r="S153" s="11" t="str">
        <f t="shared" si="162"/>
        <v/>
      </c>
      <c r="U153" s="1" t="str">
        <f t="shared" si="163"/>
        <v/>
      </c>
      <c r="V153" s="1" t="str">
        <f t="shared" si="163"/>
        <v/>
      </c>
      <c r="W153" s="1" t="str">
        <f t="shared" si="163"/>
        <v/>
      </c>
      <c r="X153" s="1" t="str">
        <f t="shared" si="163"/>
        <v/>
      </c>
      <c r="Y153" s="1" t="str">
        <f t="shared" si="163"/>
        <v/>
      </c>
      <c r="Z153" s="1" t="str">
        <f t="shared" si="163"/>
        <v/>
      </c>
      <c r="AA153" s="1" t="str">
        <f t="shared" si="163"/>
        <v/>
      </c>
      <c r="AB153" s="1" t="str">
        <f t="shared" si="163"/>
        <v/>
      </c>
      <c r="AC153" s="1" t="str">
        <f t="shared" si="163"/>
        <v/>
      </c>
      <c r="AD153" s="1" t="str">
        <f t="shared" si="163"/>
        <v/>
      </c>
      <c r="AE153" s="1" t="str">
        <f t="shared" si="163"/>
        <v/>
      </c>
      <c r="AF153" s="1" t="str">
        <f t="shared" si="163"/>
        <v/>
      </c>
      <c r="AG153" s="1" t="str">
        <f t="shared" si="163"/>
        <v/>
      </c>
      <c r="AH153" s="1" t="str">
        <f t="shared" si="163"/>
        <v/>
      </c>
      <c r="AI153" s="1" t="str">
        <f t="shared" si="163"/>
        <v/>
      </c>
      <c r="AJ153" s="1" t="str">
        <f t="shared" si="163"/>
        <v/>
      </c>
      <c r="AK153" s="1" t="str">
        <f t="shared" si="163"/>
        <v/>
      </c>
      <c r="AL153" s="1" t="str">
        <f t="shared" si="163"/>
        <v/>
      </c>
      <c r="AM153" s="1" t="str">
        <f t="shared" si="163"/>
        <v/>
      </c>
      <c r="AN153" s="1" t="str">
        <f t="shared" si="163"/>
        <v/>
      </c>
      <c r="AO153" s="1" t="str">
        <f t="shared" si="163"/>
        <v/>
      </c>
      <c r="AP153" s="1" t="str">
        <f t="shared" si="163"/>
        <v/>
      </c>
      <c r="AQ153" s="1" t="str">
        <f t="shared" si="163"/>
        <v/>
      </c>
      <c r="AR153" s="1" t="str">
        <f t="shared" si="163"/>
        <v/>
      </c>
      <c r="AS153" s="1" t="str">
        <f t="shared" si="163"/>
        <v/>
      </c>
      <c r="AT153" s="1" t="str">
        <f t="shared" si="163"/>
        <v/>
      </c>
      <c r="AU153" s="1" t="str">
        <f t="shared" si="163"/>
        <v/>
      </c>
      <c r="AV153" s="1" t="str">
        <f t="shared" si="163"/>
        <v/>
      </c>
      <c r="AW153" s="1" t="str">
        <f t="shared" si="163"/>
        <v/>
      </c>
      <c r="AX153" s="1" t="str">
        <f t="shared" si="163"/>
        <v/>
      </c>
      <c r="AY153" s="1" t="str">
        <f t="shared" si="163"/>
        <v/>
      </c>
      <c r="AZ153" s="1" t="str">
        <f t="shared" si="163"/>
        <v/>
      </c>
      <c r="BA153" s="1" t="str">
        <f t="shared" si="163"/>
        <v/>
      </c>
      <c r="BB153" s="1" t="str">
        <f t="shared" si="163"/>
        <v/>
      </c>
      <c r="BC153" s="1" t="str">
        <f t="shared" si="163"/>
        <v/>
      </c>
      <c r="BD153" s="1" t="str">
        <f t="shared" si="163"/>
        <v/>
      </c>
      <c r="BF153" s="84" t="str">
        <f t="shared" si="164"/>
        <v>-</v>
      </c>
      <c r="BG153" s="84" t="str">
        <f t="shared" si="164"/>
        <v>-</v>
      </c>
      <c r="BH153" s="84" t="str">
        <f t="shared" si="164"/>
        <v>-</v>
      </c>
      <c r="BI153" s="84" t="str">
        <f t="shared" si="164"/>
        <v>-</v>
      </c>
      <c r="BJ153" s="84" t="str">
        <f t="shared" si="164"/>
        <v>-</v>
      </c>
      <c r="BK153" s="84" t="str">
        <f t="shared" si="164"/>
        <v>-</v>
      </c>
      <c r="BL153" s="84" t="str">
        <f t="shared" si="164"/>
        <v>-</v>
      </c>
      <c r="BM153" s="84" t="str">
        <f t="shared" si="164"/>
        <v>-</v>
      </c>
      <c r="BN153" s="84" t="str">
        <f t="shared" si="164"/>
        <v>-</v>
      </c>
      <c r="BO153" s="84" t="str">
        <f t="shared" si="164"/>
        <v>-</v>
      </c>
      <c r="BP153" s="84" t="str">
        <f t="shared" si="164"/>
        <v>-</v>
      </c>
      <c r="BQ153" s="84" t="str">
        <f t="shared" si="164"/>
        <v>-</v>
      </c>
    </row>
    <row r="154" spans="1:69" x14ac:dyDescent="0.25">
      <c r="A154" s="44"/>
      <c r="B154" s="22" t="s">
        <v>49</v>
      </c>
      <c r="C154" s="66" t="str">
        <f t="shared" si="160"/>
        <v>-</v>
      </c>
      <c r="D154" s="66" t="str">
        <f t="shared" si="160"/>
        <v>-</v>
      </c>
      <c r="E154" s="66" t="str">
        <f t="shared" si="160"/>
        <v>-</v>
      </c>
      <c r="F154" s="65" t="str">
        <f t="shared" si="161"/>
        <v/>
      </c>
      <c r="H154" s="1" t="str">
        <f t="shared" si="162"/>
        <v/>
      </c>
      <c r="I154" s="1" t="str">
        <f t="shared" si="162"/>
        <v/>
      </c>
      <c r="J154" s="1" t="str">
        <f t="shared" si="162"/>
        <v/>
      </c>
      <c r="K154" s="1" t="str">
        <f t="shared" si="162"/>
        <v/>
      </c>
      <c r="L154" s="1" t="str">
        <f t="shared" si="162"/>
        <v/>
      </c>
      <c r="M154" s="1" t="str">
        <f t="shared" si="162"/>
        <v/>
      </c>
      <c r="N154" s="1" t="str">
        <f t="shared" si="162"/>
        <v/>
      </c>
      <c r="O154" s="1" t="str">
        <f t="shared" si="162"/>
        <v/>
      </c>
      <c r="P154" s="1" t="str">
        <f t="shared" si="162"/>
        <v/>
      </c>
      <c r="Q154" s="1" t="str">
        <f t="shared" si="162"/>
        <v/>
      </c>
      <c r="R154" s="11" t="str">
        <f t="shared" si="162"/>
        <v/>
      </c>
      <c r="S154" s="11" t="str">
        <f t="shared" si="162"/>
        <v/>
      </c>
      <c r="U154" s="1" t="str">
        <f t="shared" si="163"/>
        <v/>
      </c>
      <c r="V154" s="1" t="str">
        <f t="shared" si="163"/>
        <v/>
      </c>
      <c r="W154" s="1" t="str">
        <f t="shared" si="163"/>
        <v/>
      </c>
      <c r="X154" s="1" t="str">
        <f t="shared" si="163"/>
        <v/>
      </c>
      <c r="Y154" s="1" t="str">
        <f t="shared" si="163"/>
        <v/>
      </c>
      <c r="Z154" s="1" t="str">
        <f t="shared" si="163"/>
        <v/>
      </c>
      <c r="AA154" s="1" t="str">
        <f t="shared" si="163"/>
        <v/>
      </c>
      <c r="AB154" s="1" t="str">
        <f t="shared" si="163"/>
        <v/>
      </c>
      <c r="AC154" s="1" t="str">
        <f t="shared" si="163"/>
        <v/>
      </c>
      <c r="AD154" s="1" t="str">
        <f t="shared" si="163"/>
        <v/>
      </c>
      <c r="AE154" s="1" t="str">
        <f t="shared" si="163"/>
        <v/>
      </c>
      <c r="AF154" s="1" t="str">
        <f t="shared" si="163"/>
        <v/>
      </c>
      <c r="AG154" s="1" t="str">
        <f t="shared" si="163"/>
        <v/>
      </c>
      <c r="AH154" s="1" t="str">
        <f t="shared" si="163"/>
        <v/>
      </c>
      <c r="AI154" s="1" t="str">
        <f t="shared" si="163"/>
        <v/>
      </c>
      <c r="AJ154" s="1" t="str">
        <f t="shared" si="163"/>
        <v/>
      </c>
      <c r="AK154" s="1" t="str">
        <f t="shared" si="163"/>
        <v/>
      </c>
      <c r="AL154" s="1" t="str">
        <f t="shared" si="163"/>
        <v/>
      </c>
      <c r="AM154" s="1" t="str">
        <f t="shared" si="163"/>
        <v/>
      </c>
      <c r="AN154" s="1" t="str">
        <f t="shared" si="163"/>
        <v/>
      </c>
      <c r="AO154" s="1" t="str">
        <f t="shared" si="163"/>
        <v/>
      </c>
      <c r="AP154" s="1" t="str">
        <f t="shared" si="163"/>
        <v/>
      </c>
      <c r="AQ154" s="1" t="str">
        <f t="shared" si="163"/>
        <v/>
      </c>
      <c r="AR154" s="1" t="str">
        <f t="shared" si="163"/>
        <v/>
      </c>
      <c r="AS154" s="1" t="str">
        <f t="shared" si="163"/>
        <v/>
      </c>
      <c r="AT154" s="1" t="str">
        <f t="shared" si="163"/>
        <v/>
      </c>
      <c r="AU154" s="1" t="str">
        <f t="shared" si="163"/>
        <v/>
      </c>
      <c r="AV154" s="1" t="str">
        <f t="shared" si="163"/>
        <v/>
      </c>
      <c r="AW154" s="1" t="str">
        <f t="shared" si="163"/>
        <v/>
      </c>
      <c r="AX154" s="1" t="str">
        <f t="shared" si="163"/>
        <v/>
      </c>
      <c r="AY154" s="1" t="str">
        <f t="shared" si="163"/>
        <v/>
      </c>
      <c r="AZ154" s="1" t="str">
        <f t="shared" si="163"/>
        <v/>
      </c>
      <c r="BA154" s="1" t="str">
        <f t="shared" si="163"/>
        <v/>
      </c>
      <c r="BB154" s="1" t="str">
        <f t="shared" si="163"/>
        <v/>
      </c>
      <c r="BC154" s="1" t="str">
        <f t="shared" si="163"/>
        <v/>
      </c>
      <c r="BD154" s="1" t="str">
        <f t="shared" si="163"/>
        <v/>
      </c>
      <c r="BF154" s="84" t="str">
        <f t="shared" si="164"/>
        <v>-</v>
      </c>
      <c r="BG154" s="84" t="str">
        <f t="shared" si="164"/>
        <v>-</v>
      </c>
      <c r="BH154" s="84" t="str">
        <f t="shared" si="164"/>
        <v>-</v>
      </c>
      <c r="BI154" s="84" t="str">
        <f t="shared" si="164"/>
        <v>-</v>
      </c>
      <c r="BJ154" s="84" t="str">
        <f t="shared" si="164"/>
        <v>-</v>
      </c>
      <c r="BK154" s="84" t="str">
        <f t="shared" si="164"/>
        <v>-</v>
      </c>
      <c r="BL154" s="84" t="str">
        <f t="shared" si="164"/>
        <v>-</v>
      </c>
      <c r="BM154" s="84" t="str">
        <f t="shared" si="164"/>
        <v>-</v>
      </c>
      <c r="BN154" s="84" t="str">
        <f t="shared" si="164"/>
        <v>-</v>
      </c>
      <c r="BO154" s="84" t="str">
        <f t="shared" si="164"/>
        <v>-</v>
      </c>
      <c r="BP154" s="84" t="str">
        <f t="shared" si="164"/>
        <v>-</v>
      </c>
      <c r="BQ154" s="84" t="str">
        <f t="shared" si="164"/>
        <v>-</v>
      </c>
    </row>
    <row r="155" spans="1:69" x14ac:dyDescent="0.25">
      <c r="A155" s="44"/>
      <c r="B155" s="22" t="s">
        <v>50</v>
      </c>
      <c r="C155" s="66" t="str">
        <f t="shared" si="160"/>
        <v>-</v>
      </c>
      <c r="D155" s="66" t="str">
        <f t="shared" si="160"/>
        <v>-</v>
      </c>
      <c r="E155" s="66" t="str">
        <f t="shared" si="160"/>
        <v>-</v>
      </c>
      <c r="F155" s="65" t="str">
        <f t="shared" si="161"/>
        <v/>
      </c>
      <c r="H155" s="1" t="str">
        <f t="shared" si="162"/>
        <v/>
      </c>
      <c r="I155" s="1" t="str">
        <f t="shared" si="162"/>
        <v/>
      </c>
      <c r="J155" s="1" t="str">
        <f t="shared" si="162"/>
        <v/>
      </c>
      <c r="K155" s="1" t="str">
        <f t="shared" si="162"/>
        <v/>
      </c>
      <c r="L155" s="1" t="str">
        <f t="shared" si="162"/>
        <v/>
      </c>
      <c r="M155" s="1" t="str">
        <f t="shared" si="162"/>
        <v/>
      </c>
      <c r="N155" s="1" t="str">
        <f t="shared" si="162"/>
        <v/>
      </c>
      <c r="O155" s="1" t="str">
        <f t="shared" si="162"/>
        <v/>
      </c>
      <c r="P155" s="1" t="str">
        <f t="shared" si="162"/>
        <v/>
      </c>
      <c r="Q155" s="1" t="str">
        <f t="shared" si="162"/>
        <v/>
      </c>
      <c r="R155" s="11" t="str">
        <f t="shared" si="162"/>
        <v/>
      </c>
      <c r="S155" s="11" t="str">
        <f t="shared" si="162"/>
        <v/>
      </c>
      <c r="U155" s="1" t="str">
        <f t="shared" si="163"/>
        <v/>
      </c>
      <c r="V155" s="1" t="str">
        <f t="shared" si="163"/>
        <v/>
      </c>
      <c r="W155" s="1" t="str">
        <f t="shared" si="163"/>
        <v/>
      </c>
      <c r="X155" s="1" t="str">
        <f t="shared" ref="X155:BD155" si="165">IFERROR(X56/X83,"")</f>
        <v/>
      </c>
      <c r="Y155" s="1" t="str">
        <f t="shared" si="165"/>
        <v/>
      </c>
      <c r="Z155" s="1" t="str">
        <f t="shared" si="165"/>
        <v/>
      </c>
      <c r="AA155" s="1" t="str">
        <f t="shared" si="165"/>
        <v/>
      </c>
      <c r="AB155" s="1" t="str">
        <f t="shared" si="165"/>
        <v/>
      </c>
      <c r="AC155" s="1" t="str">
        <f t="shared" si="165"/>
        <v/>
      </c>
      <c r="AD155" s="1" t="str">
        <f t="shared" si="165"/>
        <v/>
      </c>
      <c r="AE155" s="1" t="str">
        <f t="shared" si="165"/>
        <v/>
      </c>
      <c r="AF155" s="1" t="str">
        <f t="shared" si="165"/>
        <v/>
      </c>
      <c r="AG155" s="1" t="str">
        <f t="shared" si="165"/>
        <v/>
      </c>
      <c r="AH155" s="1" t="str">
        <f t="shared" si="165"/>
        <v/>
      </c>
      <c r="AI155" s="1" t="str">
        <f t="shared" si="165"/>
        <v/>
      </c>
      <c r="AJ155" s="1" t="str">
        <f t="shared" si="165"/>
        <v/>
      </c>
      <c r="AK155" s="1" t="str">
        <f t="shared" si="165"/>
        <v/>
      </c>
      <c r="AL155" s="1" t="str">
        <f t="shared" si="165"/>
        <v/>
      </c>
      <c r="AM155" s="1" t="str">
        <f t="shared" si="165"/>
        <v/>
      </c>
      <c r="AN155" s="1" t="str">
        <f t="shared" si="165"/>
        <v/>
      </c>
      <c r="AO155" s="1" t="str">
        <f t="shared" si="165"/>
        <v/>
      </c>
      <c r="AP155" s="1" t="str">
        <f t="shared" si="165"/>
        <v/>
      </c>
      <c r="AQ155" s="1" t="str">
        <f t="shared" si="165"/>
        <v/>
      </c>
      <c r="AR155" s="1" t="str">
        <f t="shared" si="165"/>
        <v/>
      </c>
      <c r="AS155" s="1" t="str">
        <f t="shared" si="165"/>
        <v/>
      </c>
      <c r="AT155" s="1" t="str">
        <f t="shared" si="165"/>
        <v/>
      </c>
      <c r="AU155" s="1" t="str">
        <f t="shared" si="165"/>
        <v/>
      </c>
      <c r="AV155" s="1" t="str">
        <f t="shared" si="165"/>
        <v/>
      </c>
      <c r="AW155" s="1" t="str">
        <f t="shared" si="165"/>
        <v/>
      </c>
      <c r="AX155" s="1" t="str">
        <f t="shared" si="165"/>
        <v/>
      </c>
      <c r="AY155" s="1" t="str">
        <f t="shared" si="165"/>
        <v/>
      </c>
      <c r="AZ155" s="1" t="str">
        <f t="shared" si="165"/>
        <v/>
      </c>
      <c r="BA155" s="1" t="str">
        <f t="shared" si="165"/>
        <v/>
      </c>
      <c r="BB155" s="1" t="str">
        <f t="shared" si="165"/>
        <v/>
      </c>
      <c r="BC155" s="1" t="str">
        <f t="shared" si="165"/>
        <v/>
      </c>
      <c r="BD155" s="1" t="str">
        <f t="shared" si="165"/>
        <v/>
      </c>
      <c r="BF155" s="84" t="str">
        <f t="shared" si="164"/>
        <v>-</v>
      </c>
      <c r="BG155" s="84" t="str">
        <f t="shared" si="164"/>
        <v>-</v>
      </c>
      <c r="BH155" s="84" t="str">
        <f t="shared" si="164"/>
        <v>-</v>
      </c>
      <c r="BI155" s="84" t="str">
        <f t="shared" si="164"/>
        <v>-</v>
      </c>
      <c r="BJ155" s="84" t="str">
        <f t="shared" si="164"/>
        <v>-</v>
      </c>
      <c r="BK155" s="84" t="str">
        <f t="shared" si="164"/>
        <v>-</v>
      </c>
      <c r="BL155" s="84" t="str">
        <f t="shared" si="164"/>
        <v>-</v>
      </c>
      <c r="BM155" s="84" t="str">
        <f t="shared" si="164"/>
        <v>-</v>
      </c>
      <c r="BN155" s="84" t="str">
        <f t="shared" si="164"/>
        <v>-</v>
      </c>
      <c r="BO155" s="84" t="str">
        <f t="shared" si="164"/>
        <v>-</v>
      </c>
      <c r="BP155" s="84" t="str">
        <f t="shared" si="164"/>
        <v>-</v>
      </c>
      <c r="BQ155" s="84" t="str">
        <f t="shared" si="164"/>
        <v>-</v>
      </c>
    </row>
    <row r="156" spans="1:69" x14ac:dyDescent="0.25">
      <c r="A156" s="44"/>
      <c r="B156" s="3" t="s">
        <v>153</v>
      </c>
      <c r="C156" s="66" t="str">
        <f t="shared" ref="C156:E157" si="166">IFERROR(C58/C84,"-")</f>
        <v>-</v>
      </c>
      <c r="D156" s="66" t="str">
        <f t="shared" si="166"/>
        <v>-</v>
      </c>
      <c r="E156" s="66" t="str">
        <f t="shared" si="166"/>
        <v>-</v>
      </c>
      <c r="F156" s="65" t="str">
        <f t="shared" si="161"/>
        <v/>
      </c>
      <c r="H156" s="1" t="str">
        <f t="shared" ref="H156:S157" si="167">IFERROR(H58/H84,"")</f>
        <v/>
      </c>
      <c r="I156" s="1" t="str">
        <f t="shared" si="167"/>
        <v/>
      </c>
      <c r="J156" s="1" t="str">
        <f t="shared" si="167"/>
        <v/>
      </c>
      <c r="K156" s="1" t="str">
        <f t="shared" si="167"/>
        <v/>
      </c>
      <c r="L156" s="1" t="str">
        <f t="shared" si="167"/>
        <v/>
      </c>
      <c r="M156" s="1" t="str">
        <f t="shared" si="167"/>
        <v/>
      </c>
      <c r="N156" s="1" t="str">
        <f t="shared" si="167"/>
        <v/>
      </c>
      <c r="O156" s="1" t="str">
        <f t="shared" si="167"/>
        <v/>
      </c>
      <c r="P156" s="1" t="str">
        <f t="shared" si="167"/>
        <v/>
      </c>
      <c r="Q156" s="1" t="str">
        <f t="shared" si="167"/>
        <v/>
      </c>
      <c r="R156" s="11" t="str">
        <f t="shared" si="167"/>
        <v/>
      </c>
      <c r="S156" s="11" t="str">
        <f t="shared" si="167"/>
        <v/>
      </c>
      <c r="U156" s="1" t="str">
        <f>IFERROR(U58/U84,"")</f>
        <v/>
      </c>
      <c r="V156" s="1" t="str">
        <f t="shared" ref="V156:BD156" si="168">IFERROR(V58/V84,"")</f>
        <v/>
      </c>
      <c r="W156" s="1" t="str">
        <f t="shared" si="168"/>
        <v/>
      </c>
      <c r="X156" s="1" t="str">
        <f t="shared" si="168"/>
        <v/>
      </c>
      <c r="Y156" s="1" t="str">
        <f t="shared" si="168"/>
        <v/>
      </c>
      <c r="Z156" s="1" t="str">
        <f t="shared" si="168"/>
        <v/>
      </c>
      <c r="AA156" s="1" t="str">
        <f t="shared" si="168"/>
        <v/>
      </c>
      <c r="AB156" s="1" t="str">
        <f t="shared" si="168"/>
        <v/>
      </c>
      <c r="AC156" s="1" t="str">
        <f t="shared" si="168"/>
        <v/>
      </c>
      <c r="AD156" s="1" t="str">
        <f t="shared" si="168"/>
        <v/>
      </c>
      <c r="AE156" s="1" t="str">
        <f t="shared" si="168"/>
        <v/>
      </c>
      <c r="AF156" s="1" t="str">
        <f t="shared" si="168"/>
        <v/>
      </c>
      <c r="AG156" s="1" t="str">
        <f t="shared" si="168"/>
        <v/>
      </c>
      <c r="AH156" s="1" t="str">
        <f t="shared" si="168"/>
        <v/>
      </c>
      <c r="AI156" s="1" t="str">
        <f t="shared" si="168"/>
        <v/>
      </c>
      <c r="AJ156" s="1" t="str">
        <f t="shared" si="168"/>
        <v/>
      </c>
      <c r="AK156" s="1" t="str">
        <f t="shared" si="168"/>
        <v/>
      </c>
      <c r="AL156" s="1" t="str">
        <f t="shared" si="168"/>
        <v/>
      </c>
      <c r="AM156" s="1" t="str">
        <f t="shared" si="168"/>
        <v/>
      </c>
      <c r="AN156" s="1" t="str">
        <f t="shared" si="168"/>
        <v/>
      </c>
      <c r="AO156" s="1" t="str">
        <f t="shared" si="168"/>
        <v/>
      </c>
      <c r="AP156" s="1" t="str">
        <f t="shared" si="168"/>
        <v/>
      </c>
      <c r="AQ156" s="1" t="str">
        <f t="shared" si="168"/>
        <v/>
      </c>
      <c r="AR156" s="1" t="str">
        <f t="shared" si="168"/>
        <v/>
      </c>
      <c r="AS156" s="1" t="str">
        <f t="shared" si="168"/>
        <v/>
      </c>
      <c r="AT156" s="1" t="str">
        <f t="shared" si="168"/>
        <v/>
      </c>
      <c r="AU156" s="1" t="str">
        <f t="shared" si="168"/>
        <v/>
      </c>
      <c r="AV156" s="1" t="str">
        <f t="shared" si="168"/>
        <v/>
      </c>
      <c r="AW156" s="1" t="str">
        <f t="shared" si="168"/>
        <v/>
      </c>
      <c r="AX156" s="1" t="str">
        <f t="shared" si="168"/>
        <v/>
      </c>
      <c r="AY156" s="1" t="str">
        <f t="shared" si="168"/>
        <v/>
      </c>
      <c r="AZ156" s="1" t="str">
        <f t="shared" si="168"/>
        <v/>
      </c>
      <c r="BA156" s="1" t="str">
        <f t="shared" si="168"/>
        <v/>
      </c>
      <c r="BB156" s="1" t="str">
        <f t="shared" si="168"/>
        <v/>
      </c>
      <c r="BC156" s="1" t="str">
        <f t="shared" si="168"/>
        <v/>
      </c>
      <c r="BD156" s="1" t="str">
        <f t="shared" si="168"/>
        <v/>
      </c>
      <c r="BF156" s="84" t="str">
        <f t="shared" si="164"/>
        <v>-</v>
      </c>
      <c r="BG156" s="84" t="str">
        <f t="shared" si="164"/>
        <v>-</v>
      </c>
      <c r="BH156" s="84" t="str">
        <f t="shared" si="164"/>
        <v>-</v>
      </c>
      <c r="BI156" s="84" t="str">
        <f t="shared" si="164"/>
        <v>-</v>
      </c>
      <c r="BJ156" s="84" t="str">
        <f t="shared" si="164"/>
        <v>-</v>
      </c>
      <c r="BK156" s="84" t="str">
        <f t="shared" si="164"/>
        <v>-</v>
      </c>
      <c r="BL156" s="84" t="str">
        <f t="shared" si="164"/>
        <v>-</v>
      </c>
      <c r="BM156" s="84" t="str">
        <f t="shared" si="164"/>
        <v>-</v>
      </c>
      <c r="BN156" s="84" t="str">
        <f t="shared" si="164"/>
        <v>-</v>
      </c>
      <c r="BO156" s="84" t="str">
        <f t="shared" si="164"/>
        <v>-</v>
      </c>
      <c r="BP156" s="84" t="str">
        <f t="shared" si="164"/>
        <v>-</v>
      </c>
      <c r="BQ156" s="84" t="str">
        <f t="shared" si="164"/>
        <v>-</v>
      </c>
    </row>
    <row r="157" spans="1:69" x14ac:dyDescent="0.25">
      <c r="A157" s="45"/>
      <c r="B157" s="3" t="s">
        <v>61</v>
      </c>
      <c r="C157" s="66" t="str">
        <f t="shared" si="166"/>
        <v>-</v>
      </c>
      <c r="D157" s="66" t="str">
        <f t="shared" si="166"/>
        <v>-</v>
      </c>
      <c r="E157" s="66" t="str">
        <f t="shared" si="166"/>
        <v>-</v>
      </c>
      <c r="F157" s="65" t="str">
        <f t="shared" si="161"/>
        <v/>
      </c>
      <c r="H157" s="1" t="str">
        <f t="shared" si="167"/>
        <v/>
      </c>
      <c r="I157" s="1" t="str">
        <f t="shared" si="167"/>
        <v/>
      </c>
      <c r="J157" s="1" t="str">
        <f t="shared" si="167"/>
        <v/>
      </c>
      <c r="K157" s="1" t="str">
        <f t="shared" si="167"/>
        <v/>
      </c>
      <c r="L157" s="1" t="str">
        <f t="shared" si="167"/>
        <v/>
      </c>
      <c r="M157" s="1" t="str">
        <f t="shared" si="167"/>
        <v/>
      </c>
      <c r="N157" s="1" t="str">
        <f t="shared" si="167"/>
        <v/>
      </c>
      <c r="O157" s="1" t="str">
        <f t="shared" si="167"/>
        <v/>
      </c>
      <c r="P157" s="1" t="str">
        <f t="shared" si="167"/>
        <v/>
      </c>
      <c r="Q157" s="1" t="str">
        <f t="shared" si="167"/>
        <v/>
      </c>
      <c r="R157" s="11" t="str">
        <f t="shared" si="167"/>
        <v/>
      </c>
      <c r="S157" s="11" t="str">
        <f t="shared" si="167"/>
        <v/>
      </c>
      <c r="U157" s="1" t="str">
        <f t="shared" ref="U157:BD157" si="169">IFERROR(U59/U85,"")</f>
        <v/>
      </c>
      <c r="V157" s="1" t="str">
        <f t="shared" si="169"/>
        <v/>
      </c>
      <c r="W157" s="1" t="str">
        <f t="shared" si="169"/>
        <v/>
      </c>
      <c r="X157" s="1" t="str">
        <f t="shared" si="169"/>
        <v/>
      </c>
      <c r="Y157" s="1" t="str">
        <f t="shared" si="169"/>
        <v/>
      </c>
      <c r="Z157" s="1" t="str">
        <f t="shared" si="169"/>
        <v/>
      </c>
      <c r="AA157" s="1" t="str">
        <f t="shared" si="169"/>
        <v/>
      </c>
      <c r="AB157" s="1" t="str">
        <f t="shared" si="169"/>
        <v/>
      </c>
      <c r="AC157" s="1" t="str">
        <f t="shared" si="169"/>
        <v/>
      </c>
      <c r="AD157" s="1" t="str">
        <f t="shared" si="169"/>
        <v/>
      </c>
      <c r="AE157" s="1" t="str">
        <f t="shared" si="169"/>
        <v/>
      </c>
      <c r="AF157" s="1" t="str">
        <f t="shared" si="169"/>
        <v/>
      </c>
      <c r="AG157" s="1" t="str">
        <f t="shared" si="169"/>
        <v/>
      </c>
      <c r="AH157" s="1" t="str">
        <f t="shared" si="169"/>
        <v/>
      </c>
      <c r="AI157" s="1" t="str">
        <f t="shared" si="169"/>
        <v/>
      </c>
      <c r="AJ157" s="1" t="str">
        <f t="shared" si="169"/>
        <v/>
      </c>
      <c r="AK157" s="1" t="str">
        <f t="shared" si="169"/>
        <v/>
      </c>
      <c r="AL157" s="1" t="str">
        <f t="shared" si="169"/>
        <v/>
      </c>
      <c r="AM157" s="1" t="str">
        <f t="shared" si="169"/>
        <v/>
      </c>
      <c r="AN157" s="1" t="str">
        <f t="shared" si="169"/>
        <v/>
      </c>
      <c r="AO157" s="1" t="str">
        <f t="shared" si="169"/>
        <v/>
      </c>
      <c r="AP157" s="1" t="str">
        <f t="shared" si="169"/>
        <v/>
      </c>
      <c r="AQ157" s="1" t="str">
        <f t="shared" si="169"/>
        <v/>
      </c>
      <c r="AR157" s="1" t="str">
        <f t="shared" si="169"/>
        <v/>
      </c>
      <c r="AS157" s="1" t="str">
        <f t="shared" si="169"/>
        <v/>
      </c>
      <c r="AT157" s="1" t="str">
        <f t="shared" si="169"/>
        <v/>
      </c>
      <c r="AU157" s="1" t="str">
        <f t="shared" si="169"/>
        <v/>
      </c>
      <c r="AV157" s="1" t="str">
        <f t="shared" si="169"/>
        <v/>
      </c>
      <c r="AW157" s="1" t="str">
        <f t="shared" si="169"/>
        <v/>
      </c>
      <c r="AX157" s="1" t="str">
        <f t="shared" si="169"/>
        <v/>
      </c>
      <c r="AY157" s="1" t="str">
        <f t="shared" si="169"/>
        <v/>
      </c>
      <c r="AZ157" s="1" t="str">
        <f t="shared" si="169"/>
        <v/>
      </c>
      <c r="BA157" s="1" t="str">
        <f t="shared" si="169"/>
        <v/>
      </c>
      <c r="BB157" s="1" t="str">
        <f t="shared" si="169"/>
        <v/>
      </c>
      <c r="BC157" s="1" t="str">
        <f t="shared" si="169"/>
        <v/>
      </c>
      <c r="BD157" s="1" t="str">
        <f t="shared" si="169"/>
        <v/>
      </c>
      <c r="BF157" s="84" t="str">
        <f t="shared" si="164"/>
        <v>-</v>
      </c>
      <c r="BG157" s="84" t="str">
        <f t="shared" si="164"/>
        <v>-</v>
      </c>
      <c r="BH157" s="84" t="str">
        <f t="shared" si="164"/>
        <v>-</v>
      </c>
      <c r="BI157" s="84" t="str">
        <f t="shared" si="164"/>
        <v>-</v>
      </c>
      <c r="BJ157" s="84" t="str">
        <f t="shared" si="164"/>
        <v>-</v>
      </c>
      <c r="BK157" s="84" t="str">
        <f t="shared" si="164"/>
        <v>-</v>
      </c>
      <c r="BL157" s="84" t="str">
        <f t="shared" si="164"/>
        <v>-</v>
      </c>
      <c r="BM157" s="84" t="str">
        <f t="shared" si="164"/>
        <v>-</v>
      </c>
      <c r="BN157" s="84" t="str">
        <f t="shared" si="164"/>
        <v>-</v>
      </c>
      <c r="BO157" s="84" t="str">
        <f t="shared" si="164"/>
        <v>-</v>
      </c>
      <c r="BP157" s="84" t="str">
        <f t="shared" si="164"/>
        <v>-</v>
      </c>
      <c r="BQ157" s="84" t="str">
        <f t="shared" si="164"/>
        <v>-</v>
      </c>
    </row>
    <row r="158" spans="1:69" x14ac:dyDescent="0.25">
      <c r="A158" s="44" t="s">
        <v>33</v>
      </c>
      <c r="B158" s="22"/>
    </row>
    <row r="159" spans="1:69" x14ac:dyDescent="0.25">
      <c r="A159" s="43" t="s">
        <v>89</v>
      </c>
      <c r="B159" s="23" t="s">
        <v>89</v>
      </c>
      <c r="C159" s="21" t="str">
        <f>$C$3</f>
        <v>YTD '15</v>
      </c>
      <c r="D159" s="21" t="str">
        <f>$D$3</f>
        <v>YTD '16</v>
      </c>
      <c r="E159" s="21" t="str">
        <f>$E$3</f>
        <v>YTD '17</v>
      </c>
      <c r="F159" s="21" t="str">
        <f>$F$3</f>
        <v>YoY</v>
      </c>
      <c r="G159" s="2" t="s">
        <v>33</v>
      </c>
      <c r="H159" s="27" t="str">
        <f>$H$3</f>
        <v>Q1 '15</v>
      </c>
      <c r="I159" s="27" t="str">
        <f>$I$3</f>
        <v>Q2 '15</v>
      </c>
      <c r="J159" s="27" t="str">
        <f>$J$3</f>
        <v>Q3 '15</v>
      </c>
      <c r="K159" s="27" t="str">
        <f>$K$3</f>
        <v>Q4 '15</v>
      </c>
      <c r="L159" s="30" t="str">
        <f>$L$3</f>
        <v>Q1 '16</v>
      </c>
      <c r="M159" s="30" t="str">
        <f>$M$3</f>
        <v>Q2 '16</v>
      </c>
      <c r="N159" s="30" t="str">
        <f>$N$3</f>
        <v>Q3 '16</v>
      </c>
      <c r="O159" s="30" t="str">
        <f>$O$3</f>
        <v>Q4 '16</v>
      </c>
      <c r="P159" s="27" t="str">
        <f>$P$3</f>
        <v>Q1 '17</v>
      </c>
      <c r="Q159" s="27" t="str">
        <f>$Q$3</f>
        <v>Q2 '17</v>
      </c>
      <c r="R159" s="27" t="str">
        <f>$R$3</f>
        <v>Q3 '17</v>
      </c>
      <c r="S159" s="27" t="str">
        <f>$S$3</f>
        <v>Q4 '17</v>
      </c>
      <c r="T159" s="17" t="s">
        <v>33</v>
      </c>
      <c r="U159" s="27" t="s">
        <v>1</v>
      </c>
      <c r="V159" s="27" t="s">
        <v>2</v>
      </c>
      <c r="W159" s="27" t="s">
        <v>3</v>
      </c>
      <c r="X159" s="27" t="s">
        <v>4</v>
      </c>
      <c r="Y159" s="27" t="s">
        <v>5</v>
      </c>
      <c r="Z159" s="27" t="s">
        <v>6</v>
      </c>
      <c r="AA159" s="27" t="s">
        <v>7</v>
      </c>
      <c r="AB159" s="27" t="s">
        <v>8</v>
      </c>
      <c r="AC159" s="27" t="s">
        <v>9</v>
      </c>
      <c r="AD159" s="27" t="s">
        <v>10</v>
      </c>
      <c r="AE159" s="27" t="s">
        <v>11</v>
      </c>
      <c r="AF159" s="27" t="s">
        <v>12</v>
      </c>
      <c r="AG159" s="29" t="s">
        <v>13</v>
      </c>
      <c r="AH159" s="29" t="s">
        <v>14</v>
      </c>
      <c r="AI159" s="29" t="s">
        <v>15</v>
      </c>
      <c r="AJ159" s="29" t="s">
        <v>16</v>
      </c>
      <c r="AK159" s="29" t="s">
        <v>17</v>
      </c>
      <c r="AL159" s="29" t="s">
        <v>18</v>
      </c>
      <c r="AM159" s="29" t="s">
        <v>19</v>
      </c>
      <c r="AN159" s="29" t="s">
        <v>20</v>
      </c>
      <c r="AO159" s="29" t="s">
        <v>21</v>
      </c>
      <c r="AP159" s="29" t="s">
        <v>22</v>
      </c>
      <c r="AQ159" s="29" t="s">
        <v>23</v>
      </c>
      <c r="AR159" s="29" t="s">
        <v>24</v>
      </c>
      <c r="AS159" s="25" t="s">
        <v>25</v>
      </c>
      <c r="AT159" s="25" t="s">
        <v>26</v>
      </c>
      <c r="AU159" s="25" t="s">
        <v>27</v>
      </c>
      <c r="AV159" s="25" t="s">
        <v>28</v>
      </c>
      <c r="AW159" s="25" t="s">
        <v>29</v>
      </c>
      <c r="AX159" s="25" t="s">
        <v>30</v>
      </c>
      <c r="AY159" s="31" t="s">
        <v>99</v>
      </c>
      <c r="AZ159" s="31" t="s">
        <v>100</v>
      </c>
      <c r="BA159" s="31" t="s">
        <v>101</v>
      </c>
      <c r="BB159" s="31" t="s">
        <v>102</v>
      </c>
      <c r="BC159" s="31" t="s">
        <v>103</v>
      </c>
      <c r="BD159" s="31" t="s">
        <v>104</v>
      </c>
      <c r="BF159" s="32">
        <v>42736</v>
      </c>
      <c r="BG159" s="32">
        <v>42767</v>
      </c>
      <c r="BH159" s="32">
        <v>42795</v>
      </c>
      <c r="BI159" s="32">
        <v>42826</v>
      </c>
      <c r="BJ159" s="32">
        <v>42856</v>
      </c>
      <c r="BK159" s="32">
        <v>42887</v>
      </c>
      <c r="BL159" s="32">
        <v>42917</v>
      </c>
      <c r="BM159" s="32">
        <v>42948</v>
      </c>
      <c r="BN159" s="32">
        <v>42979</v>
      </c>
      <c r="BO159" s="32">
        <v>43009</v>
      </c>
      <c r="BP159" s="32">
        <v>43040</v>
      </c>
      <c r="BQ159" s="32">
        <v>43070</v>
      </c>
    </row>
    <row r="160" spans="1:69" x14ac:dyDescent="0.25">
      <c r="A160" s="16" t="s">
        <v>136</v>
      </c>
      <c r="B160" s="22" t="s">
        <v>90</v>
      </c>
      <c r="C160" s="71">
        <f>SUM(U160                                                     : INDEX(U160:AF160,$B$2))</f>
        <v>0</v>
      </c>
      <c r="D160" s="71">
        <f>SUM(AG160                                                : INDEX(AG160:AR160,$B$2))</f>
        <v>0</v>
      </c>
      <c r="E160" s="71">
        <f>SUM(AS160                                                 : INDEX(AS160:BD160,$B$2))</f>
        <v>0</v>
      </c>
      <c r="F160" s="67" t="str">
        <f>IFERROR(E160/D160,"-")</f>
        <v>-</v>
      </c>
      <c r="H160" s="4">
        <f>SUM(U160:W160)</f>
        <v>0</v>
      </c>
      <c r="I160" s="4">
        <f>SUM(X160:Z160)</f>
        <v>0</v>
      </c>
      <c r="J160" s="4">
        <f>SUM(AA160:AC160)</f>
        <v>0</v>
      </c>
      <c r="K160" s="4">
        <f>SUM(AD160:AF160)</f>
        <v>0</v>
      </c>
      <c r="L160" s="4">
        <f>SUM(AG160:AI160)</f>
        <v>0</v>
      </c>
      <c r="M160" s="4">
        <f>SUM(AJ160:AL160)</f>
        <v>0</v>
      </c>
      <c r="N160" s="4">
        <f>SUM(AM160:AO160)</f>
        <v>0</v>
      </c>
      <c r="O160" s="4">
        <f>SUM(AP160:AR160)</f>
        <v>0</v>
      </c>
      <c r="P160" s="4">
        <f>SUM(AS160:AU160)</f>
        <v>0</v>
      </c>
      <c r="Q160" s="4">
        <f>SUM(AV160:AX160)</f>
        <v>0</v>
      </c>
      <c r="R160" s="4">
        <f>SUM(AY160:BA160)</f>
        <v>0</v>
      </c>
      <c r="S160" s="4">
        <f>SUM(BB160:BD160)</f>
        <v>0</v>
      </c>
      <c r="U160" t="n">
        <v>434.0</v>
      </c>
      <c r="V160" t="n">
        <v>211.0</v>
      </c>
      <c r="W160" t="n">
        <v>452.0</v>
      </c>
      <c r="X160" t="n">
        <v>580.0</v>
      </c>
      <c r="Y160" t="n">
        <v>470.0</v>
      </c>
      <c r="Z160" t="n">
        <v>502.0</v>
      </c>
      <c r="AA160" t="n">
        <v>498.0</v>
      </c>
      <c r="AB160" t="n">
        <v>488.0</v>
      </c>
      <c r="AC160" t="n">
        <v>574.0</v>
      </c>
      <c r="AD160" t="n">
        <v>464.0</v>
      </c>
      <c r="AE160" t="n">
        <v>805.0</v>
      </c>
      <c r="AF160" t="n">
        <v>592.0</v>
      </c>
      <c r="AG160" t="n">
        <v>205.0</v>
      </c>
      <c r="AH160" t="n">
        <v>196.0</v>
      </c>
      <c r="AI160" t="n">
        <v>683.0</v>
      </c>
      <c r="AJ160" t="n">
        <v>545.0</v>
      </c>
      <c r="AK160" t="n">
        <v>748.0</v>
      </c>
      <c r="AL160" t="n">
        <v>1300.0</v>
      </c>
      <c r="AM160" t="n">
        <v>926.0</v>
      </c>
      <c r="AN160" t="n">
        <v>1052.0</v>
      </c>
      <c r="AO160" t="n">
        <v>1267.0</v>
      </c>
      <c r="AP160" t="n">
        <v>1186.0</v>
      </c>
      <c r="AQ160" t="n">
        <v>1312.0</v>
      </c>
      <c r="AR160" t="n">
        <v>1497.0</v>
      </c>
      <c r="AS160" t="n">
        <v>509.0</v>
      </c>
      <c r="AT160" t="n">
        <v>1045.0</v>
      </c>
      <c r="AU160" t="n">
        <v>1201.0</v>
      </c>
      <c r="AV160" t="n">
        <v>939.0</v>
      </c>
      <c r="AW160" t="n">
        <v>934.0</v>
      </c>
      <c r="AX160" t="n">
        <v>1717.0</v>
      </c>
      <c r="AY160" t="n">
        <v>1163.0</v>
      </c>
      <c r="AZ160" t="n">
        <v>1329.0</v>
      </c>
      <c r="BF160" s="84" t="str">
        <f t="shared" ref="BF160:BQ168" si="170">IFERROR(AS160/AG160,"-")</f>
        <v>-</v>
      </c>
      <c r="BG160" s="84" t="str">
        <f t="shared" si="170"/>
        <v>-</v>
      </c>
      <c r="BH160" s="84" t="str">
        <f t="shared" si="170"/>
        <v>-</v>
      </c>
      <c r="BI160" s="84" t="str">
        <f t="shared" si="170"/>
        <v>-</v>
      </c>
      <c r="BJ160" s="84" t="str">
        <f t="shared" si="170"/>
        <v>-</v>
      </c>
      <c r="BK160" s="84" t="str">
        <f t="shared" si="170"/>
        <v>-</v>
      </c>
      <c r="BL160" s="84" t="str">
        <f t="shared" si="170"/>
        <v>-</v>
      </c>
      <c r="BM160" s="84" t="str">
        <f t="shared" si="170"/>
        <v>-</v>
      </c>
      <c r="BN160" s="84" t="str">
        <f t="shared" si="170"/>
        <v>-</v>
      </c>
      <c r="BO160" s="84" t="str">
        <f t="shared" si="170"/>
        <v>-</v>
      </c>
      <c r="BP160" s="84" t="str">
        <f t="shared" si="170"/>
        <v>-</v>
      </c>
      <c r="BQ160" s="84" t="str">
        <f t="shared" si="170"/>
        <v>-</v>
      </c>
    </row>
    <row r="161" spans="1:69" x14ac:dyDescent="0.25">
      <c r="A161" s="22" t="s">
        <v>91</v>
      </c>
      <c r="B161" s="22" t="s">
        <v>91</v>
      </c>
      <c r="C161" s="71">
        <f>SUM(U161                                                     : INDEX(U161:AF161,$B$2))</f>
        <v>0</v>
      </c>
      <c r="D161" s="71">
        <f>SUM(AG161                                                : INDEX(AG161:AR161,$B$2))</f>
        <v>0</v>
      </c>
      <c r="E161" s="71">
        <f>SUM(AS161                                                 : INDEX(AS161:BD161,$B$2))</f>
        <v>0</v>
      </c>
      <c r="F161" s="67" t="str">
        <f t="shared" ref="F161:F168" si="171">IFERROR(E161/D161,"-")</f>
        <v>-</v>
      </c>
      <c r="H161" s="4">
        <f t="shared" ref="H161:H164" si="172">SUM(U161:W161)</f>
        <v>0</v>
      </c>
      <c r="I161" s="4">
        <f t="shared" ref="I161:I164" si="173">SUM(X161:Z161)</f>
        <v>0</v>
      </c>
      <c r="J161" s="4">
        <f t="shared" ref="J161:J164" si="174">SUM(AA161:AC161)</f>
        <v>0</v>
      </c>
      <c r="K161" s="4">
        <f t="shared" ref="K161:K164" si="175">SUM(AD161:AF161)</f>
        <v>0</v>
      </c>
      <c r="L161" s="4">
        <f t="shared" ref="L161:L164" si="176">SUM(AG161:AI161)</f>
        <v>0</v>
      </c>
      <c r="M161" s="4">
        <f t="shared" ref="M161:M164" si="177">SUM(AJ161:AL161)</f>
        <v>0</v>
      </c>
      <c r="N161" s="4">
        <f t="shared" ref="N161:N164" si="178">SUM(AM161:AO161)</f>
        <v>0</v>
      </c>
      <c r="O161" s="4">
        <f t="shared" ref="O161:O164" si="179">SUM(AP161:AR161)</f>
        <v>0</v>
      </c>
      <c r="P161" s="4">
        <f t="shared" ref="P161:P164" si="180">SUM(AS161:AU161)</f>
        <v>0</v>
      </c>
      <c r="Q161" s="4">
        <f t="shared" ref="Q161:Q164" si="181">SUM(AV161:AX161)</f>
        <v>0</v>
      </c>
      <c r="R161" s="4">
        <f t="shared" ref="R161:R164" si="182">SUM(AY161:BA161)</f>
        <v>0</v>
      </c>
      <c r="S161" s="4">
        <f t="shared" ref="S161:S164" si="183">SUM(BB161:BD161)</f>
        <v>0</v>
      </c>
      <c r="BF161" s="84" t="str">
        <f t="shared" si="170"/>
        <v>-</v>
      </c>
      <c r="BG161" s="84" t="str">
        <f t="shared" si="170"/>
        <v>-</v>
      </c>
      <c r="BH161" s="84" t="str">
        <f t="shared" si="170"/>
        <v>-</v>
      </c>
      <c r="BI161" s="84" t="str">
        <f t="shared" si="170"/>
        <v>-</v>
      </c>
      <c r="BJ161" s="84" t="str">
        <f t="shared" si="170"/>
        <v>-</v>
      </c>
      <c r="BK161" s="84" t="str">
        <f t="shared" si="170"/>
        <v>-</v>
      </c>
      <c r="BL161" s="84" t="str">
        <f t="shared" si="170"/>
        <v>-</v>
      </c>
      <c r="BM161" s="84" t="str">
        <f t="shared" si="170"/>
        <v>-</v>
      </c>
      <c r="BN161" s="84" t="str">
        <f t="shared" si="170"/>
        <v>-</v>
      </c>
      <c r="BO161" s="84" t="str">
        <f t="shared" si="170"/>
        <v>-</v>
      </c>
      <c r="BP161" s="84" t="str">
        <f t="shared" si="170"/>
        <v>-</v>
      </c>
      <c r="BQ161" s="84" t="str">
        <f t="shared" si="170"/>
        <v>-</v>
      </c>
    </row>
    <row r="162" spans="1:69" x14ac:dyDescent="0.25">
      <c r="A162" s="22" t="s">
        <v>92</v>
      </c>
      <c r="B162" s="22" t="s">
        <v>92</v>
      </c>
      <c r="C162" s="71">
        <f>SUM(U162                                                     : INDEX(U162:AF162,$B$2))</f>
        <v>0</v>
      </c>
      <c r="D162" s="71">
        <f>SUM(AG162                                                : INDEX(AG162:AR162,$B$2))</f>
        <v>0</v>
      </c>
      <c r="E162" s="71">
        <f>SUM(AS162                                                 : INDEX(AS162:BD162,$B$2))</f>
        <v>0</v>
      </c>
      <c r="F162" s="67" t="str">
        <f t="shared" si="171"/>
        <v>-</v>
      </c>
      <c r="H162" s="4">
        <f t="shared" si="172"/>
        <v>0</v>
      </c>
      <c r="I162" s="4">
        <f t="shared" si="173"/>
        <v>0</v>
      </c>
      <c r="J162" s="4">
        <f t="shared" si="174"/>
        <v>0</v>
      </c>
      <c r="K162" s="4">
        <f t="shared" si="175"/>
        <v>0</v>
      </c>
      <c r="L162" s="4">
        <f t="shared" si="176"/>
        <v>0</v>
      </c>
      <c r="M162" s="4">
        <f t="shared" si="177"/>
        <v>0</v>
      </c>
      <c r="N162" s="4">
        <f t="shared" si="178"/>
        <v>0</v>
      </c>
      <c r="O162" s="4">
        <f t="shared" si="179"/>
        <v>0</v>
      </c>
      <c r="P162" s="4">
        <f t="shared" si="180"/>
        <v>0</v>
      </c>
      <c r="Q162" s="4">
        <f t="shared" si="181"/>
        <v>0</v>
      </c>
      <c r="R162" s="4">
        <f t="shared" si="182"/>
        <v>0</v>
      </c>
      <c r="S162" s="4">
        <f t="shared" si="183"/>
        <v>0</v>
      </c>
      <c r="BF162" s="84" t="str">
        <f t="shared" si="170"/>
        <v>-</v>
      </c>
      <c r="BG162" s="84" t="str">
        <f t="shared" si="170"/>
        <v>-</v>
      </c>
      <c r="BH162" s="84" t="str">
        <f t="shared" si="170"/>
        <v>-</v>
      </c>
      <c r="BI162" s="84" t="str">
        <f t="shared" si="170"/>
        <v>-</v>
      </c>
      <c r="BJ162" s="84" t="str">
        <f t="shared" si="170"/>
        <v>-</v>
      </c>
      <c r="BK162" s="84" t="str">
        <f t="shared" si="170"/>
        <v>-</v>
      </c>
      <c r="BL162" s="84" t="str">
        <f t="shared" si="170"/>
        <v>-</v>
      </c>
      <c r="BM162" s="84" t="str">
        <f t="shared" si="170"/>
        <v>-</v>
      </c>
      <c r="BN162" s="84" t="str">
        <f t="shared" si="170"/>
        <v>-</v>
      </c>
      <c r="BO162" s="84" t="str">
        <f t="shared" si="170"/>
        <v>-</v>
      </c>
      <c r="BP162" s="84" t="str">
        <f t="shared" si="170"/>
        <v>-</v>
      </c>
      <c r="BQ162" s="84" t="str">
        <f t="shared" si="170"/>
        <v>-</v>
      </c>
    </row>
    <row r="163" spans="1:69" x14ac:dyDescent="0.25">
      <c r="A163" s="22" t="s">
        <v>93</v>
      </c>
      <c r="B163" s="22" t="s">
        <v>93</v>
      </c>
      <c r="C163" s="71">
        <f>SUM(U163                                                     : INDEX(U163:AF163,$B$2))</f>
        <v>0</v>
      </c>
      <c r="D163" s="71">
        <f>SUM(AG163                                                : INDEX(AG163:AR163,$B$2))</f>
        <v>0</v>
      </c>
      <c r="E163" s="71">
        <f>SUM(AS163                                                 : INDEX(AS163:BD163,$B$2))</f>
        <v>0</v>
      </c>
      <c r="F163" s="67" t="str">
        <f t="shared" si="171"/>
        <v>-</v>
      </c>
      <c r="H163" s="4">
        <f t="shared" si="172"/>
        <v>0</v>
      </c>
      <c r="I163" s="4">
        <f t="shared" si="173"/>
        <v>0</v>
      </c>
      <c r="J163" s="4">
        <f t="shared" si="174"/>
        <v>0</v>
      </c>
      <c r="K163" s="4">
        <f t="shared" si="175"/>
        <v>0</v>
      </c>
      <c r="L163" s="4">
        <f t="shared" si="176"/>
        <v>0</v>
      </c>
      <c r="M163" s="4">
        <f t="shared" si="177"/>
        <v>0</v>
      </c>
      <c r="N163" s="4">
        <f t="shared" si="178"/>
        <v>0</v>
      </c>
      <c r="O163" s="4">
        <f t="shared" si="179"/>
        <v>0</v>
      </c>
      <c r="P163" s="4">
        <f t="shared" si="180"/>
        <v>0</v>
      </c>
      <c r="Q163" s="4">
        <f t="shared" si="181"/>
        <v>0</v>
      </c>
      <c r="R163" s="4">
        <f t="shared" si="182"/>
        <v>0</v>
      </c>
      <c r="S163" s="4">
        <f t="shared" si="183"/>
        <v>0</v>
      </c>
      <c r="BF163" s="84" t="str">
        <f t="shared" si="170"/>
        <v>-</v>
      </c>
      <c r="BG163" s="84" t="str">
        <f t="shared" si="170"/>
        <v>-</v>
      </c>
      <c r="BH163" s="84" t="str">
        <f t="shared" si="170"/>
        <v>-</v>
      </c>
      <c r="BI163" s="84" t="str">
        <f t="shared" si="170"/>
        <v>-</v>
      </c>
      <c r="BJ163" s="84" t="str">
        <f t="shared" si="170"/>
        <v>-</v>
      </c>
      <c r="BK163" s="84" t="str">
        <f t="shared" si="170"/>
        <v>-</v>
      </c>
      <c r="BL163" s="84" t="str">
        <f t="shared" si="170"/>
        <v>-</v>
      </c>
      <c r="BM163" s="84" t="str">
        <f t="shared" si="170"/>
        <v>-</v>
      </c>
      <c r="BN163" s="84" t="str">
        <f t="shared" si="170"/>
        <v>-</v>
      </c>
      <c r="BO163" s="84" t="str">
        <f t="shared" si="170"/>
        <v>-</v>
      </c>
      <c r="BP163" s="84" t="str">
        <f t="shared" si="170"/>
        <v>-</v>
      </c>
      <c r="BQ163" s="84" t="str">
        <f t="shared" si="170"/>
        <v>-</v>
      </c>
    </row>
    <row r="164" spans="1:69" x14ac:dyDescent="0.25">
      <c r="A164" s="22" t="s">
        <v>94</v>
      </c>
      <c r="B164" s="22" t="s">
        <v>94</v>
      </c>
      <c r="C164" s="71">
        <f>SUM(U164                                                     : INDEX(U164:AF164,$B$2))</f>
        <v>0</v>
      </c>
      <c r="D164" s="71">
        <f>SUM(AG164                                                : INDEX(AG164:AR164,$B$2))</f>
        <v>0</v>
      </c>
      <c r="E164" s="71">
        <f>SUM(AS164                                                 : INDEX(AS164:BD164,$B$2))</f>
        <v>0</v>
      </c>
      <c r="F164" s="67" t="str">
        <f t="shared" si="171"/>
        <v>-</v>
      </c>
      <c r="H164" s="4">
        <f t="shared" si="172"/>
        <v>0</v>
      </c>
      <c r="I164" s="4">
        <f t="shared" si="173"/>
        <v>0</v>
      </c>
      <c r="J164" s="4">
        <f t="shared" si="174"/>
        <v>0</v>
      </c>
      <c r="K164" s="4">
        <f t="shared" si="175"/>
        <v>0</v>
      </c>
      <c r="L164" s="4">
        <f t="shared" si="176"/>
        <v>0</v>
      </c>
      <c r="M164" s="4">
        <f t="shared" si="177"/>
        <v>0</v>
      </c>
      <c r="N164" s="4">
        <f t="shared" si="178"/>
        <v>0</v>
      </c>
      <c r="O164" s="4">
        <f t="shared" si="179"/>
        <v>0</v>
      </c>
      <c r="P164" s="4">
        <f t="shared" si="180"/>
        <v>0</v>
      </c>
      <c r="Q164" s="4">
        <f t="shared" si="181"/>
        <v>0</v>
      </c>
      <c r="R164" s="4">
        <f t="shared" si="182"/>
        <v>0</v>
      </c>
      <c r="S164" s="4">
        <f t="shared" si="183"/>
        <v>0</v>
      </c>
      <c r="BF164" s="84" t="str">
        <f t="shared" si="170"/>
        <v>-</v>
      </c>
      <c r="BG164" s="84" t="str">
        <f t="shared" si="170"/>
        <v>-</v>
      </c>
      <c r="BH164" s="84" t="str">
        <f t="shared" si="170"/>
        <v>-</v>
      </c>
      <c r="BI164" s="84" t="str">
        <f t="shared" si="170"/>
        <v>-</v>
      </c>
      <c r="BJ164" s="84" t="str">
        <f t="shared" si="170"/>
        <v>-</v>
      </c>
      <c r="BK164" s="84" t="str">
        <f t="shared" si="170"/>
        <v>-</v>
      </c>
      <c r="BL164" s="84" t="str">
        <f t="shared" si="170"/>
        <v>-</v>
      </c>
      <c r="BM164" s="84" t="str">
        <f t="shared" si="170"/>
        <v>-</v>
      </c>
      <c r="BN164" s="84" t="str">
        <f t="shared" si="170"/>
        <v>-</v>
      </c>
      <c r="BO164" s="84" t="str">
        <f t="shared" si="170"/>
        <v>-</v>
      </c>
      <c r="BP164" s="84" t="str">
        <f t="shared" si="170"/>
        <v>-</v>
      </c>
      <c r="BQ164" s="84" t="str">
        <f t="shared" si="170"/>
        <v>-</v>
      </c>
    </row>
    <row r="165" spans="1:69" x14ac:dyDescent="0.25">
      <c r="A165" s="44"/>
      <c r="B165" s="22" t="s">
        <v>95</v>
      </c>
      <c r="C165" s="84" t="str">
        <f t="shared" ref="C165:E168" si="184">IFERROR(C161/C$160,"")</f>
        <v/>
      </c>
      <c r="D165" s="84" t="str">
        <f t="shared" si="184"/>
        <v/>
      </c>
      <c r="E165" s="84" t="str">
        <f t="shared" si="184"/>
        <v/>
      </c>
      <c r="F165" s="67" t="str">
        <f t="shared" si="171"/>
        <v>-</v>
      </c>
      <c r="H165" s="84" t="str">
        <f>IFERROR(H161/H$160,"")</f>
        <v/>
      </c>
      <c r="I165" s="84" t="str">
        <f t="shared" ref="I165:S168" si="185">IFERROR(I161/I$160,"")</f>
        <v/>
      </c>
      <c r="J165" s="84" t="str">
        <f t="shared" si="185"/>
        <v/>
      </c>
      <c r="K165" s="84" t="str">
        <f t="shared" si="185"/>
        <v/>
      </c>
      <c r="L165" s="84" t="str">
        <f t="shared" si="185"/>
        <v/>
      </c>
      <c r="M165" s="84" t="str">
        <f t="shared" si="185"/>
        <v/>
      </c>
      <c r="N165" s="84" t="str">
        <f t="shared" si="185"/>
        <v/>
      </c>
      <c r="O165" s="84" t="str">
        <f t="shared" si="185"/>
        <v/>
      </c>
      <c r="P165" s="84" t="str">
        <f t="shared" si="185"/>
        <v/>
      </c>
      <c r="Q165" s="84" t="str">
        <f t="shared" si="185"/>
        <v/>
      </c>
      <c r="R165" s="84" t="str">
        <f t="shared" si="185"/>
        <v/>
      </c>
      <c r="S165" s="84" t="str">
        <f t="shared" si="185"/>
        <v/>
      </c>
      <c r="U165" s="84" t="str">
        <f t="shared" ref="U165:AX168" si="186">IFERROR(U161/U$160,"")</f>
        <v/>
      </c>
      <c r="V165" s="84" t="str">
        <f t="shared" si="186"/>
        <v/>
      </c>
      <c r="W165" s="84" t="str">
        <f t="shared" si="186"/>
        <v/>
      </c>
      <c r="X165" s="84" t="str">
        <f t="shared" si="186"/>
        <v/>
      </c>
      <c r="Y165" s="84" t="str">
        <f t="shared" si="186"/>
        <v/>
      </c>
      <c r="Z165" s="84" t="str">
        <f t="shared" si="186"/>
        <v/>
      </c>
      <c r="AA165" s="84" t="str">
        <f t="shared" si="186"/>
        <v/>
      </c>
      <c r="AB165" s="84" t="str">
        <f t="shared" si="186"/>
        <v/>
      </c>
      <c r="AC165" s="84" t="str">
        <f t="shared" si="186"/>
        <v/>
      </c>
      <c r="AD165" s="84" t="str">
        <f t="shared" si="186"/>
        <v/>
      </c>
      <c r="AE165" s="84" t="str">
        <f t="shared" si="186"/>
        <v/>
      </c>
      <c r="AF165" s="84" t="str">
        <f t="shared" si="186"/>
        <v/>
      </c>
      <c r="AG165" s="84" t="str">
        <f t="shared" si="186"/>
        <v/>
      </c>
      <c r="AH165" s="84" t="str">
        <f t="shared" si="186"/>
        <v/>
      </c>
      <c r="AI165" s="84" t="str">
        <f t="shared" si="186"/>
        <v/>
      </c>
      <c r="AJ165" s="84" t="str">
        <f t="shared" si="186"/>
        <v/>
      </c>
      <c r="AK165" s="84" t="str">
        <f t="shared" si="186"/>
        <v/>
      </c>
      <c r="AL165" s="84" t="str">
        <f t="shared" si="186"/>
        <v/>
      </c>
      <c r="AM165" s="84" t="str">
        <f t="shared" si="186"/>
        <v/>
      </c>
      <c r="AN165" s="84" t="str">
        <f t="shared" si="186"/>
        <v/>
      </c>
      <c r="AO165" s="84" t="str">
        <f t="shared" si="186"/>
        <v/>
      </c>
      <c r="AP165" s="84" t="str">
        <f t="shared" si="186"/>
        <v/>
      </c>
      <c r="AQ165" s="84" t="str">
        <f t="shared" si="186"/>
        <v/>
      </c>
      <c r="AR165" s="84" t="str">
        <f t="shared" si="186"/>
        <v/>
      </c>
      <c r="AS165" s="84" t="str">
        <f t="shared" si="186"/>
        <v/>
      </c>
      <c r="AT165" s="84" t="str">
        <f t="shared" si="186"/>
        <v/>
      </c>
      <c r="AU165" s="84" t="str">
        <f t="shared" si="186"/>
        <v/>
      </c>
      <c r="AV165" s="84" t="str">
        <f t="shared" si="186"/>
        <v/>
      </c>
      <c r="AW165" s="84" t="str">
        <f t="shared" si="186"/>
        <v/>
      </c>
      <c r="AX165" s="84" t="str">
        <f t="shared" si="186"/>
        <v/>
      </c>
      <c r="AY165" s="84" t="str">
        <f>IFERROR(AY161/AY$160,"")</f>
        <v/>
      </c>
      <c r="AZ165" s="84" t="str">
        <f t="shared" ref="AZ165:BD165" si="187">IFERROR(AZ161/AZ$160,"")</f>
        <v/>
      </c>
      <c r="BA165" s="84" t="str">
        <f t="shared" si="187"/>
        <v/>
      </c>
      <c r="BB165" s="84" t="str">
        <f t="shared" si="187"/>
        <v/>
      </c>
      <c r="BC165" s="84" t="str">
        <f t="shared" si="187"/>
        <v/>
      </c>
      <c r="BD165" s="84" t="str">
        <f t="shared" si="187"/>
        <v/>
      </c>
      <c r="BF165" s="84" t="str">
        <f t="shared" si="170"/>
        <v>-</v>
      </c>
      <c r="BG165" s="84" t="str">
        <f t="shared" si="170"/>
        <v>-</v>
      </c>
      <c r="BH165" s="84" t="str">
        <f t="shared" si="170"/>
        <v>-</v>
      </c>
      <c r="BI165" s="84" t="str">
        <f t="shared" si="170"/>
        <v>-</v>
      </c>
      <c r="BJ165" s="84" t="str">
        <f t="shared" si="170"/>
        <v>-</v>
      </c>
      <c r="BK165" s="84" t="str">
        <f t="shared" si="170"/>
        <v>-</v>
      </c>
      <c r="BL165" s="84" t="str">
        <f t="shared" si="170"/>
        <v>-</v>
      </c>
      <c r="BM165" s="84" t="str">
        <f t="shared" si="170"/>
        <v>-</v>
      </c>
      <c r="BN165" s="84" t="str">
        <f t="shared" si="170"/>
        <v>-</v>
      </c>
      <c r="BO165" s="84" t="str">
        <f t="shared" si="170"/>
        <v>-</v>
      </c>
      <c r="BP165" s="84" t="str">
        <f t="shared" si="170"/>
        <v>-</v>
      </c>
      <c r="BQ165" s="84" t="str">
        <f t="shared" si="170"/>
        <v>-</v>
      </c>
    </row>
    <row r="166" spans="1:69" x14ac:dyDescent="0.25">
      <c r="A166" s="44"/>
      <c r="B166" s="22" t="s">
        <v>96</v>
      </c>
      <c r="C166" s="84" t="str">
        <f t="shared" si="184"/>
        <v/>
      </c>
      <c r="D166" s="84" t="str">
        <f t="shared" si="184"/>
        <v/>
      </c>
      <c r="E166" s="84" t="str">
        <f t="shared" si="184"/>
        <v/>
      </c>
      <c r="F166" s="67" t="str">
        <f t="shared" si="171"/>
        <v>-</v>
      </c>
      <c r="H166" s="84" t="str">
        <f>IFERROR(H162/H$160,"")</f>
        <v/>
      </c>
      <c r="I166" s="84" t="str">
        <f t="shared" si="185"/>
        <v/>
      </c>
      <c r="J166" s="84" t="str">
        <f t="shared" si="185"/>
        <v/>
      </c>
      <c r="K166" s="84" t="str">
        <f t="shared" si="185"/>
        <v/>
      </c>
      <c r="L166" s="84" t="str">
        <f t="shared" si="185"/>
        <v/>
      </c>
      <c r="M166" s="84" t="str">
        <f t="shared" si="185"/>
        <v/>
      </c>
      <c r="N166" s="84" t="str">
        <f t="shared" si="185"/>
        <v/>
      </c>
      <c r="O166" s="84" t="str">
        <f t="shared" si="185"/>
        <v/>
      </c>
      <c r="P166" s="84" t="str">
        <f t="shared" si="185"/>
        <v/>
      </c>
      <c r="Q166" s="84" t="str">
        <f t="shared" si="185"/>
        <v/>
      </c>
      <c r="R166" s="84" t="str">
        <f t="shared" si="185"/>
        <v/>
      </c>
      <c r="S166" s="84" t="str">
        <f t="shared" si="185"/>
        <v/>
      </c>
      <c r="U166" s="84" t="str">
        <f t="shared" si="186"/>
        <v/>
      </c>
      <c r="V166" s="84" t="str">
        <f t="shared" si="186"/>
        <v/>
      </c>
      <c r="W166" s="84" t="str">
        <f t="shared" si="186"/>
        <v/>
      </c>
      <c r="X166" s="84" t="str">
        <f t="shared" si="186"/>
        <v/>
      </c>
      <c r="Y166" s="84" t="str">
        <f t="shared" si="186"/>
        <v/>
      </c>
      <c r="Z166" s="84" t="str">
        <f t="shared" si="186"/>
        <v/>
      </c>
      <c r="AA166" s="84" t="str">
        <f t="shared" si="186"/>
        <v/>
      </c>
      <c r="AB166" s="84" t="str">
        <f t="shared" si="186"/>
        <v/>
      </c>
      <c r="AC166" s="84" t="str">
        <f t="shared" si="186"/>
        <v/>
      </c>
      <c r="AD166" s="84" t="str">
        <f t="shared" si="186"/>
        <v/>
      </c>
      <c r="AE166" s="84" t="str">
        <f t="shared" si="186"/>
        <v/>
      </c>
      <c r="AF166" s="84" t="str">
        <f t="shared" si="186"/>
        <v/>
      </c>
      <c r="AG166" s="84" t="str">
        <f t="shared" si="186"/>
        <v/>
      </c>
      <c r="AH166" s="84" t="str">
        <f t="shared" si="186"/>
        <v/>
      </c>
      <c r="AI166" s="84" t="str">
        <f t="shared" si="186"/>
        <v/>
      </c>
      <c r="AJ166" s="84" t="str">
        <f t="shared" si="186"/>
        <v/>
      </c>
      <c r="AK166" s="84" t="str">
        <f t="shared" si="186"/>
        <v/>
      </c>
      <c r="AL166" s="84" t="str">
        <f t="shared" si="186"/>
        <v/>
      </c>
      <c r="AM166" s="84" t="str">
        <f t="shared" si="186"/>
        <v/>
      </c>
      <c r="AN166" s="84" t="str">
        <f t="shared" si="186"/>
        <v/>
      </c>
      <c r="AO166" s="84" t="str">
        <f t="shared" si="186"/>
        <v/>
      </c>
      <c r="AP166" s="84" t="str">
        <f t="shared" si="186"/>
        <v/>
      </c>
      <c r="AQ166" s="84" t="str">
        <f t="shared" si="186"/>
        <v/>
      </c>
      <c r="AR166" s="84" t="str">
        <f t="shared" si="186"/>
        <v/>
      </c>
      <c r="AS166" s="84" t="str">
        <f t="shared" si="186"/>
        <v/>
      </c>
      <c r="AT166" s="84" t="str">
        <f t="shared" si="186"/>
        <v/>
      </c>
      <c r="AU166" s="84" t="str">
        <f t="shared" si="186"/>
        <v/>
      </c>
      <c r="AV166" s="84" t="str">
        <f t="shared" si="186"/>
        <v/>
      </c>
      <c r="AW166" s="84" t="str">
        <f t="shared" si="186"/>
        <v/>
      </c>
      <c r="AX166" s="84" t="str">
        <f t="shared" si="186"/>
        <v/>
      </c>
      <c r="AY166" s="84" t="str">
        <f t="shared" ref="AY166:BD168" si="188">IFERROR(AY162/AY$160,"")</f>
        <v/>
      </c>
      <c r="AZ166" s="84" t="str">
        <f t="shared" si="188"/>
        <v/>
      </c>
      <c r="BA166" s="84" t="str">
        <f t="shared" si="188"/>
        <v/>
      </c>
      <c r="BB166" s="84" t="str">
        <f t="shared" si="188"/>
        <v/>
      </c>
      <c r="BC166" s="84" t="str">
        <f t="shared" si="188"/>
        <v/>
      </c>
      <c r="BD166" s="84" t="str">
        <f t="shared" si="188"/>
        <v/>
      </c>
      <c r="BF166" s="84" t="str">
        <f t="shared" si="170"/>
        <v>-</v>
      </c>
      <c r="BG166" s="84" t="str">
        <f t="shared" si="170"/>
        <v>-</v>
      </c>
      <c r="BH166" s="84" t="str">
        <f t="shared" si="170"/>
        <v>-</v>
      </c>
      <c r="BI166" s="84" t="str">
        <f t="shared" si="170"/>
        <v>-</v>
      </c>
      <c r="BJ166" s="84" t="str">
        <f t="shared" si="170"/>
        <v>-</v>
      </c>
      <c r="BK166" s="84" t="str">
        <f t="shared" si="170"/>
        <v>-</v>
      </c>
      <c r="BL166" s="84" t="str">
        <f t="shared" si="170"/>
        <v>-</v>
      </c>
      <c r="BM166" s="84" t="str">
        <f t="shared" si="170"/>
        <v>-</v>
      </c>
      <c r="BN166" s="84" t="str">
        <f t="shared" si="170"/>
        <v>-</v>
      </c>
      <c r="BO166" s="84" t="str">
        <f t="shared" si="170"/>
        <v>-</v>
      </c>
      <c r="BP166" s="84" t="str">
        <f t="shared" si="170"/>
        <v>-</v>
      </c>
      <c r="BQ166" s="84" t="str">
        <f t="shared" si="170"/>
        <v>-</v>
      </c>
    </row>
    <row r="167" spans="1:69" x14ac:dyDescent="0.25">
      <c r="A167" s="44"/>
      <c r="B167" s="22" t="s">
        <v>97</v>
      </c>
      <c r="C167" s="84" t="str">
        <f t="shared" si="184"/>
        <v/>
      </c>
      <c r="D167" s="84" t="str">
        <f t="shared" si="184"/>
        <v/>
      </c>
      <c r="E167" s="84" t="str">
        <f t="shared" si="184"/>
        <v/>
      </c>
      <c r="F167" s="67" t="str">
        <f t="shared" si="171"/>
        <v>-</v>
      </c>
      <c r="H167" s="84" t="str">
        <f>IFERROR(H163/H$160,"")</f>
        <v/>
      </c>
      <c r="I167" s="84" t="str">
        <f t="shared" si="185"/>
        <v/>
      </c>
      <c r="J167" s="84" t="str">
        <f t="shared" si="185"/>
        <v/>
      </c>
      <c r="K167" s="84" t="str">
        <f t="shared" si="185"/>
        <v/>
      </c>
      <c r="L167" s="84" t="str">
        <f t="shared" si="185"/>
        <v/>
      </c>
      <c r="M167" s="84" t="str">
        <f t="shared" si="185"/>
        <v/>
      </c>
      <c r="N167" s="84" t="str">
        <f t="shared" si="185"/>
        <v/>
      </c>
      <c r="O167" s="84" t="str">
        <f t="shared" si="185"/>
        <v/>
      </c>
      <c r="P167" s="84" t="str">
        <f t="shared" si="185"/>
        <v/>
      </c>
      <c r="Q167" s="84" t="str">
        <f t="shared" si="185"/>
        <v/>
      </c>
      <c r="R167" s="84" t="str">
        <f t="shared" si="185"/>
        <v/>
      </c>
      <c r="S167" s="84" t="str">
        <f t="shared" si="185"/>
        <v/>
      </c>
      <c r="U167" s="84" t="str">
        <f t="shared" si="186"/>
        <v/>
      </c>
      <c r="V167" s="84" t="str">
        <f t="shared" si="186"/>
        <v/>
      </c>
      <c r="W167" s="84" t="str">
        <f t="shared" si="186"/>
        <v/>
      </c>
      <c r="X167" s="84" t="str">
        <f t="shared" si="186"/>
        <v/>
      </c>
      <c r="Y167" s="84" t="str">
        <f t="shared" si="186"/>
        <v/>
      </c>
      <c r="Z167" s="84" t="str">
        <f t="shared" si="186"/>
        <v/>
      </c>
      <c r="AA167" s="84" t="str">
        <f t="shared" si="186"/>
        <v/>
      </c>
      <c r="AB167" s="84" t="str">
        <f t="shared" si="186"/>
        <v/>
      </c>
      <c r="AC167" s="84" t="str">
        <f t="shared" si="186"/>
        <v/>
      </c>
      <c r="AD167" s="84" t="str">
        <f t="shared" si="186"/>
        <v/>
      </c>
      <c r="AE167" s="84" t="str">
        <f t="shared" si="186"/>
        <v/>
      </c>
      <c r="AF167" s="84" t="str">
        <f t="shared" si="186"/>
        <v/>
      </c>
      <c r="AG167" s="84" t="str">
        <f t="shared" si="186"/>
        <v/>
      </c>
      <c r="AH167" s="84" t="str">
        <f t="shared" si="186"/>
        <v/>
      </c>
      <c r="AI167" s="84" t="str">
        <f t="shared" si="186"/>
        <v/>
      </c>
      <c r="AJ167" s="84" t="str">
        <f t="shared" si="186"/>
        <v/>
      </c>
      <c r="AK167" s="84" t="str">
        <f t="shared" si="186"/>
        <v/>
      </c>
      <c r="AL167" s="84" t="str">
        <f t="shared" si="186"/>
        <v/>
      </c>
      <c r="AM167" s="84" t="str">
        <f t="shared" si="186"/>
        <v/>
      </c>
      <c r="AN167" s="84" t="str">
        <f t="shared" si="186"/>
        <v/>
      </c>
      <c r="AO167" s="84" t="str">
        <f t="shared" si="186"/>
        <v/>
      </c>
      <c r="AP167" s="84" t="str">
        <f t="shared" si="186"/>
        <v/>
      </c>
      <c r="AQ167" s="84" t="str">
        <f t="shared" si="186"/>
        <v/>
      </c>
      <c r="AR167" s="84" t="str">
        <f t="shared" si="186"/>
        <v/>
      </c>
      <c r="AS167" s="84" t="str">
        <f t="shared" si="186"/>
        <v/>
      </c>
      <c r="AT167" s="84" t="str">
        <f t="shared" si="186"/>
        <v/>
      </c>
      <c r="AU167" s="84" t="str">
        <f t="shared" si="186"/>
        <v/>
      </c>
      <c r="AV167" s="84" t="str">
        <f t="shared" si="186"/>
        <v/>
      </c>
      <c r="AW167" s="84" t="str">
        <f t="shared" si="186"/>
        <v/>
      </c>
      <c r="AX167" s="84" t="str">
        <f t="shared" si="186"/>
        <v/>
      </c>
      <c r="AY167" s="84" t="str">
        <f t="shared" si="188"/>
        <v/>
      </c>
      <c r="AZ167" s="84" t="str">
        <f t="shared" si="188"/>
        <v/>
      </c>
      <c r="BA167" s="84" t="str">
        <f t="shared" si="188"/>
        <v/>
      </c>
      <c r="BB167" s="84" t="str">
        <f t="shared" si="188"/>
        <v/>
      </c>
      <c r="BC167" s="84" t="str">
        <f t="shared" si="188"/>
        <v/>
      </c>
      <c r="BD167" s="84" t="str">
        <f t="shared" si="188"/>
        <v/>
      </c>
      <c r="BF167" s="84" t="str">
        <f t="shared" si="170"/>
        <v>-</v>
      </c>
      <c r="BG167" s="84" t="str">
        <f t="shared" si="170"/>
        <v>-</v>
      </c>
      <c r="BH167" s="84" t="str">
        <f t="shared" si="170"/>
        <v>-</v>
      </c>
      <c r="BI167" s="84" t="str">
        <f t="shared" si="170"/>
        <v>-</v>
      </c>
      <c r="BJ167" s="84" t="str">
        <f t="shared" si="170"/>
        <v>-</v>
      </c>
      <c r="BK167" s="84" t="str">
        <f t="shared" si="170"/>
        <v>-</v>
      </c>
      <c r="BL167" s="84" t="str">
        <f t="shared" si="170"/>
        <v>-</v>
      </c>
      <c r="BM167" s="84" t="str">
        <f t="shared" si="170"/>
        <v>-</v>
      </c>
      <c r="BN167" s="84" t="str">
        <f t="shared" si="170"/>
        <v>-</v>
      </c>
      <c r="BO167" s="84" t="str">
        <f t="shared" si="170"/>
        <v>-</v>
      </c>
      <c r="BP167" s="84" t="str">
        <f t="shared" si="170"/>
        <v>-</v>
      </c>
      <c r="BQ167" s="84" t="str">
        <f t="shared" si="170"/>
        <v>-</v>
      </c>
    </row>
    <row r="168" spans="1:69" x14ac:dyDescent="0.25">
      <c r="A168" s="44"/>
      <c r="B168" s="22" t="s">
        <v>98</v>
      </c>
      <c r="C168" s="84" t="str">
        <f t="shared" si="184"/>
        <v/>
      </c>
      <c r="D168" s="84" t="str">
        <f t="shared" si="184"/>
        <v/>
      </c>
      <c r="E168" s="84" t="str">
        <f t="shared" si="184"/>
        <v/>
      </c>
      <c r="F168" s="67" t="str">
        <f t="shared" si="171"/>
        <v>-</v>
      </c>
      <c r="H168" s="84" t="str">
        <f>IFERROR(H164/H$160,"")</f>
        <v/>
      </c>
      <c r="I168" s="84" t="str">
        <f t="shared" si="185"/>
        <v/>
      </c>
      <c r="J168" s="84" t="str">
        <f t="shared" si="185"/>
        <v/>
      </c>
      <c r="K168" s="84" t="str">
        <f t="shared" si="185"/>
        <v/>
      </c>
      <c r="L168" s="84" t="str">
        <f t="shared" si="185"/>
        <v/>
      </c>
      <c r="M168" s="84" t="str">
        <f t="shared" si="185"/>
        <v/>
      </c>
      <c r="N168" s="84" t="str">
        <f t="shared" si="185"/>
        <v/>
      </c>
      <c r="O168" s="84" t="str">
        <f t="shared" si="185"/>
        <v/>
      </c>
      <c r="P168" s="84" t="str">
        <f t="shared" si="185"/>
        <v/>
      </c>
      <c r="Q168" s="84" t="str">
        <f t="shared" si="185"/>
        <v/>
      </c>
      <c r="R168" s="84" t="str">
        <f t="shared" si="185"/>
        <v/>
      </c>
      <c r="S168" s="84" t="str">
        <f t="shared" si="185"/>
        <v/>
      </c>
      <c r="U168" s="84" t="str">
        <f t="shared" si="186"/>
        <v/>
      </c>
      <c r="V168" s="84" t="str">
        <f t="shared" si="186"/>
        <v/>
      </c>
      <c r="W168" s="84" t="str">
        <f t="shared" si="186"/>
        <v/>
      </c>
      <c r="X168" s="84" t="str">
        <f t="shared" si="186"/>
        <v/>
      </c>
      <c r="Y168" s="84" t="str">
        <f t="shared" si="186"/>
        <v/>
      </c>
      <c r="Z168" s="84" t="str">
        <f t="shared" si="186"/>
        <v/>
      </c>
      <c r="AA168" s="84" t="str">
        <f t="shared" si="186"/>
        <v/>
      </c>
      <c r="AB168" s="84" t="str">
        <f t="shared" si="186"/>
        <v/>
      </c>
      <c r="AC168" s="84" t="str">
        <f t="shared" si="186"/>
        <v/>
      </c>
      <c r="AD168" s="84" t="str">
        <f t="shared" si="186"/>
        <v/>
      </c>
      <c r="AE168" s="84" t="str">
        <f t="shared" si="186"/>
        <v/>
      </c>
      <c r="AF168" s="84" t="str">
        <f t="shared" si="186"/>
        <v/>
      </c>
      <c r="AG168" s="84" t="str">
        <f t="shared" si="186"/>
        <v/>
      </c>
      <c r="AH168" s="84" t="str">
        <f t="shared" si="186"/>
        <v/>
      </c>
      <c r="AI168" s="84" t="str">
        <f t="shared" si="186"/>
        <v/>
      </c>
      <c r="AJ168" s="84" t="str">
        <f t="shared" si="186"/>
        <v/>
      </c>
      <c r="AK168" s="84" t="str">
        <f t="shared" si="186"/>
        <v/>
      </c>
      <c r="AL168" s="84" t="str">
        <f t="shared" si="186"/>
        <v/>
      </c>
      <c r="AM168" s="84" t="str">
        <f t="shared" si="186"/>
        <v/>
      </c>
      <c r="AN168" s="84" t="str">
        <f t="shared" si="186"/>
        <v/>
      </c>
      <c r="AO168" s="84" t="str">
        <f t="shared" si="186"/>
        <v/>
      </c>
      <c r="AP168" s="84" t="str">
        <f t="shared" si="186"/>
        <v/>
      </c>
      <c r="AQ168" s="84" t="str">
        <f t="shared" si="186"/>
        <v/>
      </c>
      <c r="AR168" s="84" t="str">
        <f t="shared" si="186"/>
        <v/>
      </c>
      <c r="AS168" s="84" t="str">
        <f t="shared" si="186"/>
        <v/>
      </c>
      <c r="AT168" s="84" t="str">
        <f t="shared" si="186"/>
        <v/>
      </c>
      <c r="AU168" s="84" t="str">
        <f t="shared" si="186"/>
        <v/>
      </c>
      <c r="AV168" s="84" t="str">
        <f t="shared" si="186"/>
        <v/>
      </c>
      <c r="AW168" s="84" t="str">
        <f t="shared" si="186"/>
        <v/>
      </c>
      <c r="AX168" s="84" t="str">
        <f t="shared" si="186"/>
        <v/>
      </c>
      <c r="AY168" s="84" t="str">
        <f t="shared" si="188"/>
        <v/>
      </c>
      <c r="AZ168" s="84" t="str">
        <f t="shared" si="188"/>
        <v/>
      </c>
      <c r="BA168" s="84" t="str">
        <f t="shared" si="188"/>
        <v/>
      </c>
      <c r="BB168" s="84" t="str">
        <f t="shared" si="188"/>
        <v/>
      </c>
      <c r="BC168" s="84" t="str">
        <f t="shared" si="188"/>
        <v/>
      </c>
      <c r="BD168" s="84" t="str">
        <f t="shared" si="188"/>
        <v/>
      </c>
      <c r="BF168" s="84" t="str">
        <f t="shared" si="170"/>
        <v>-</v>
      </c>
      <c r="BG168" s="84" t="str">
        <f t="shared" si="170"/>
        <v>-</v>
      </c>
      <c r="BH168" s="84" t="str">
        <f t="shared" si="170"/>
        <v>-</v>
      </c>
      <c r="BI168" s="84" t="str">
        <f t="shared" si="170"/>
        <v>-</v>
      </c>
      <c r="BJ168" s="84" t="str">
        <f t="shared" si="170"/>
        <v>-</v>
      </c>
      <c r="BK168" s="84" t="str">
        <f t="shared" si="170"/>
        <v>-</v>
      </c>
      <c r="BL168" s="84" t="str">
        <f t="shared" si="170"/>
        <v>-</v>
      </c>
      <c r="BM168" s="84" t="str">
        <f t="shared" si="170"/>
        <v>-</v>
      </c>
      <c r="BN168" s="84" t="str">
        <f t="shared" si="170"/>
        <v>-</v>
      </c>
      <c r="BO168" s="84" t="str">
        <f t="shared" si="170"/>
        <v>-</v>
      </c>
      <c r="BP168" s="84" t="str">
        <f t="shared" si="170"/>
        <v>-</v>
      </c>
      <c r="BQ168" s="84" t="str">
        <f t="shared" si="170"/>
        <v>-</v>
      </c>
    </row>
    <row r="169" spans="1:69" x14ac:dyDescent="0.25">
      <c r="R169" s="11"/>
      <c r="S169" s="11"/>
    </row>
    <row r="170" spans="1:69" x14ac:dyDescent="0.25">
      <c r="A170" s="23" t="s">
        <v>213</v>
      </c>
      <c r="B170" s="23" t="s">
        <v>213</v>
      </c>
      <c r="C170" s="21" t="str">
        <f>$C$3</f>
        <v>YTD '15</v>
      </c>
      <c r="D170" s="21" t="str">
        <f>$D$3</f>
        <v>YTD '16</v>
      </c>
      <c r="E170" s="21" t="str">
        <f>$E$3</f>
        <v>YTD '17</v>
      </c>
      <c r="F170" s="21" t="str">
        <f>$F$3</f>
        <v>YoY</v>
      </c>
      <c r="G170" s="2" t="s">
        <v>33</v>
      </c>
      <c r="H170" s="27" t="str">
        <f>$H$3</f>
        <v>Q1 '15</v>
      </c>
      <c r="I170" s="27" t="str">
        <f>$I$3</f>
        <v>Q2 '15</v>
      </c>
      <c r="J170" s="27" t="str">
        <f>$J$3</f>
        <v>Q3 '15</v>
      </c>
      <c r="K170" s="27" t="str">
        <f>$K$3</f>
        <v>Q4 '15</v>
      </c>
      <c r="L170" s="30" t="str">
        <f>$L$3</f>
        <v>Q1 '16</v>
      </c>
      <c r="M170" s="30" t="str">
        <f>$M$3</f>
        <v>Q2 '16</v>
      </c>
      <c r="N170" s="30" t="str">
        <f>$N$3</f>
        <v>Q3 '16</v>
      </c>
      <c r="O170" s="30" t="str">
        <f>$O$3</f>
        <v>Q4 '16</v>
      </c>
      <c r="P170" s="27" t="str">
        <f>$P$3</f>
        <v>Q1 '17</v>
      </c>
      <c r="Q170" s="27" t="str">
        <f>$Q$3</f>
        <v>Q2 '17</v>
      </c>
      <c r="R170" s="27" t="str">
        <f>$R$3</f>
        <v>Q3 '17</v>
      </c>
      <c r="S170" s="27" t="str">
        <f>$S$3</f>
        <v>Q4 '17</v>
      </c>
      <c r="T170" s="17" t="s">
        <v>33</v>
      </c>
      <c r="U170" s="27" t="s">
        <v>1</v>
      </c>
      <c r="V170" s="27" t="s">
        <v>2</v>
      </c>
      <c r="W170" s="27" t="s">
        <v>3</v>
      </c>
      <c r="X170" s="27" t="s">
        <v>4</v>
      </c>
      <c r="Y170" s="27" t="s">
        <v>5</v>
      </c>
      <c r="Z170" s="27" t="s">
        <v>6</v>
      </c>
      <c r="AA170" s="27" t="s">
        <v>7</v>
      </c>
      <c r="AB170" s="27" t="s">
        <v>8</v>
      </c>
      <c r="AC170" s="27" t="s">
        <v>9</v>
      </c>
      <c r="AD170" s="27" t="s">
        <v>10</v>
      </c>
      <c r="AE170" s="27" t="s">
        <v>11</v>
      </c>
      <c r="AF170" s="27" t="s">
        <v>12</v>
      </c>
      <c r="AG170" s="29" t="s">
        <v>13</v>
      </c>
      <c r="AH170" s="29" t="s">
        <v>14</v>
      </c>
      <c r="AI170" s="29" t="s">
        <v>15</v>
      </c>
      <c r="AJ170" s="29" t="s">
        <v>16</v>
      </c>
      <c r="AK170" s="29" t="s">
        <v>17</v>
      </c>
      <c r="AL170" s="29" t="s">
        <v>18</v>
      </c>
      <c r="AM170" s="29" t="s">
        <v>19</v>
      </c>
      <c r="AN170" s="29" t="s">
        <v>20</v>
      </c>
      <c r="AO170" s="29" t="s">
        <v>21</v>
      </c>
      <c r="AP170" s="29" t="s">
        <v>22</v>
      </c>
      <c r="AQ170" s="29" t="s">
        <v>23</v>
      </c>
      <c r="AR170" s="29" t="s">
        <v>24</v>
      </c>
      <c r="AS170" s="31" t="s">
        <v>25</v>
      </c>
      <c r="AT170" s="31" t="s">
        <v>26</v>
      </c>
      <c r="AU170" s="31" t="s">
        <v>27</v>
      </c>
      <c r="AV170" s="31" t="s">
        <v>28</v>
      </c>
      <c r="AW170" s="31" t="s">
        <v>29</v>
      </c>
      <c r="AX170" s="31" t="s">
        <v>30</v>
      </c>
      <c r="AY170" s="31" t="s">
        <v>99</v>
      </c>
      <c r="AZ170" s="31" t="s">
        <v>100</v>
      </c>
      <c r="BA170" s="31" t="s">
        <v>101</v>
      </c>
      <c r="BB170" s="31" t="s">
        <v>102</v>
      </c>
      <c r="BC170" s="31" t="s">
        <v>103</v>
      </c>
      <c r="BD170" s="31" t="s">
        <v>104</v>
      </c>
      <c r="BF170" s="32">
        <v>42736</v>
      </c>
      <c r="BG170" s="32">
        <v>42767</v>
      </c>
      <c r="BH170" s="32">
        <v>42795</v>
      </c>
      <c r="BI170" s="32">
        <v>42826</v>
      </c>
      <c r="BJ170" s="32">
        <v>42856</v>
      </c>
      <c r="BK170" s="32">
        <v>42887</v>
      </c>
      <c r="BL170" s="32">
        <v>42917</v>
      </c>
      <c r="BM170" s="32">
        <v>42948</v>
      </c>
      <c r="BN170" s="32">
        <v>42979</v>
      </c>
      <c r="BO170" s="32">
        <v>43009</v>
      </c>
      <c r="BP170" s="32">
        <v>43040</v>
      </c>
      <c r="BQ170" s="32">
        <v>43070</v>
      </c>
    </row>
    <row r="171" spans="1:69" x14ac:dyDescent="0.25">
      <c r="A171" s="44" t="s">
        <v>214</v>
      </c>
      <c r="B171" s="22" t="s">
        <v>215</v>
      </c>
      <c r="C171" s="82">
        <f>SUM(U171                                                 : INDEX(U171:AF171,$B$2))</f>
        <v>0</v>
      </c>
      <c r="D171" s="82">
        <f>SUM(AG171                                                  : INDEX(AG171:AR171,$B$2))</f>
        <v>0</v>
      </c>
      <c r="E171" s="82">
        <f>SUM(AS171                                                 : INDEX(AS171:BD171,$B$2))</f>
        <v>0</v>
      </c>
      <c r="F171" s="65" t="str">
        <f>IFERROR(E171/D171,"")</f>
        <v/>
      </c>
      <c r="H171" s="4">
        <f>SUM(U171:W171)</f>
        <v>0</v>
      </c>
      <c r="I171" s="4">
        <f t="shared" ref="I171:I180" si="189">SUM(X171:Z171)</f>
        <v>0</v>
      </c>
      <c r="J171" s="4">
        <f>SUM(AA171:AC171)</f>
        <v>0</v>
      </c>
      <c r="K171" s="4">
        <f t="shared" ref="K171:K180" si="190">SUM(AD171:AF171)</f>
        <v>0</v>
      </c>
      <c r="L171" s="4">
        <f t="shared" ref="L171:L180" si="191">SUM(AG171:AI171)</f>
        <v>0</v>
      </c>
      <c r="M171" s="4">
        <f t="shared" ref="M171:M180" si="192">SUM(AJ171:AL171)</f>
        <v>0</v>
      </c>
      <c r="N171" s="4">
        <f t="shared" ref="N171:N180" si="193">SUM(AM171:AO171)</f>
        <v>0</v>
      </c>
      <c r="O171" s="4">
        <f t="shared" ref="O171:O180" si="194">SUM(AP171:AR171)</f>
        <v>0</v>
      </c>
      <c r="P171" s="4">
        <f t="shared" ref="P171:P180" si="195">SUM(AS171:AU171)</f>
        <v>0</v>
      </c>
      <c r="Q171" s="4">
        <f t="shared" ref="Q171:Q180" si="196">SUM(AV171:AX171)</f>
        <v>0</v>
      </c>
      <c r="R171" s="4">
        <f t="shared" ref="R171:R180" si="197">SUM(AY171:BA171)</f>
        <v>0</v>
      </c>
      <c r="S171" s="4">
        <f t="shared" ref="S171:S180" si="198">SUM(BB171:BD171)</f>
        <v>0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F171" s="84" t="str">
        <f t="shared" ref="BF171:BQ180" si="199">IFERROR(AS171/AG171,"-")</f>
        <v>-</v>
      </c>
      <c r="BG171" s="84" t="str">
        <f t="shared" si="199"/>
        <v>-</v>
      </c>
      <c r="BH171" s="84" t="str">
        <f t="shared" si="199"/>
        <v>-</v>
      </c>
      <c r="BI171" s="84" t="str">
        <f t="shared" si="199"/>
        <v>-</v>
      </c>
      <c r="BJ171" s="84" t="str">
        <f t="shared" si="199"/>
        <v>-</v>
      </c>
      <c r="BK171" s="84" t="str">
        <f t="shared" si="199"/>
        <v>-</v>
      </c>
      <c r="BL171" s="84" t="str">
        <f t="shared" si="199"/>
        <v>-</v>
      </c>
      <c r="BM171" s="84" t="str">
        <f t="shared" si="199"/>
        <v>-</v>
      </c>
      <c r="BN171" s="84" t="str">
        <f t="shared" si="199"/>
        <v>-</v>
      </c>
      <c r="BO171" s="84" t="str">
        <f t="shared" si="199"/>
        <v>-</v>
      </c>
      <c r="BP171" s="84" t="str">
        <f t="shared" si="199"/>
        <v>-</v>
      </c>
      <c r="BQ171" s="84" t="str">
        <f t="shared" si="199"/>
        <v>-</v>
      </c>
    </row>
    <row r="172" spans="1:69" x14ac:dyDescent="0.25">
      <c r="A172" s="44" t="s">
        <v>216</v>
      </c>
      <c r="B172" s="22" t="s">
        <v>44</v>
      </c>
      <c r="C172" s="82">
        <f>SUM(U172                                                 : INDEX(U172:AF172,$B$2))</f>
        <v>0</v>
      </c>
      <c r="D172" s="82">
        <f>SUM(AG172                                                  : INDEX(AG172:AR172,$B$2))</f>
        <v>0</v>
      </c>
      <c r="E172" s="82">
        <f>SUM(AS172                                                 : INDEX(AS172:BD172,$B$2))</f>
        <v>0</v>
      </c>
      <c r="F172" s="65" t="str">
        <f t="shared" ref="F172:F180" si="200">IFERROR(E172/D172,"")</f>
        <v/>
      </c>
      <c r="H172" s="4">
        <f t="shared" ref="H172:H180" si="201">SUM(U172:W172)</f>
        <v>0</v>
      </c>
      <c r="I172" s="4">
        <f t="shared" si="189"/>
        <v>0</v>
      </c>
      <c r="J172" s="4">
        <f t="shared" ref="J172:J180" si="202">SUM(AA172:AC172)</f>
        <v>0</v>
      </c>
      <c r="K172" s="4">
        <f t="shared" si="190"/>
        <v>0</v>
      </c>
      <c r="L172" s="4">
        <f t="shared" si="191"/>
        <v>0</v>
      </c>
      <c r="M172" s="4">
        <f t="shared" si="192"/>
        <v>0</v>
      </c>
      <c r="N172" s="4">
        <f t="shared" si="193"/>
        <v>0</v>
      </c>
      <c r="O172" s="4">
        <f t="shared" si="194"/>
        <v>0</v>
      </c>
      <c r="P172" s="4">
        <f t="shared" si="195"/>
        <v>0</v>
      </c>
      <c r="Q172" s="4">
        <f t="shared" si="196"/>
        <v>0</v>
      </c>
      <c r="R172" s="4">
        <f t="shared" si="197"/>
        <v>0</v>
      </c>
      <c r="S172" s="4">
        <f t="shared" si="198"/>
        <v>0</v>
      </c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F172" s="84" t="str">
        <f t="shared" si="199"/>
        <v>-</v>
      </c>
      <c r="BG172" s="84" t="str">
        <f t="shared" si="199"/>
        <v>-</v>
      </c>
      <c r="BH172" s="84" t="str">
        <f t="shared" si="199"/>
        <v>-</v>
      </c>
      <c r="BI172" s="84" t="str">
        <f t="shared" si="199"/>
        <v>-</v>
      </c>
      <c r="BJ172" s="84" t="str">
        <f t="shared" si="199"/>
        <v>-</v>
      </c>
      <c r="BK172" s="84" t="str">
        <f t="shared" si="199"/>
        <v>-</v>
      </c>
      <c r="BL172" s="84" t="str">
        <f t="shared" si="199"/>
        <v>-</v>
      </c>
      <c r="BM172" s="84" t="str">
        <f t="shared" si="199"/>
        <v>-</v>
      </c>
      <c r="BN172" s="84" t="str">
        <f t="shared" si="199"/>
        <v>-</v>
      </c>
      <c r="BO172" s="84" t="str">
        <f t="shared" si="199"/>
        <v>-</v>
      </c>
      <c r="BP172" s="84" t="str">
        <f t="shared" si="199"/>
        <v>-</v>
      </c>
      <c r="BQ172" s="84" t="str">
        <f t="shared" si="199"/>
        <v>-</v>
      </c>
    </row>
    <row r="173" spans="1:69" x14ac:dyDescent="0.25">
      <c r="A173" s="44" t="s">
        <v>217</v>
      </c>
      <c r="B173" s="22" t="s">
        <v>45</v>
      </c>
      <c r="C173" s="82">
        <f>SUM(U173                                                 : INDEX(U173:AF173,$B$2))</f>
        <v>0</v>
      </c>
      <c r="D173" s="82">
        <f>SUM(AG173                                                  : INDEX(AG173:AR173,$B$2))</f>
        <v>0</v>
      </c>
      <c r="E173" s="82">
        <f>SUM(AS173                                                 : INDEX(AS173:BD173,$B$2))</f>
        <v>0</v>
      </c>
      <c r="F173" s="65" t="str">
        <f t="shared" si="200"/>
        <v/>
      </c>
      <c r="H173" s="4">
        <f t="shared" si="201"/>
        <v>0</v>
      </c>
      <c r="I173" s="4">
        <f t="shared" si="189"/>
        <v>0</v>
      </c>
      <c r="J173" s="4">
        <f t="shared" si="202"/>
        <v>0</v>
      </c>
      <c r="K173" s="4">
        <f t="shared" si="190"/>
        <v>0</v>
      </c>
      <c r="L173" s="4">
        <f t="shared" si="191"/>
        <v>0</v>
      </c>
      <c r="M173" s="4">
        <f t="shared" si="192"/>
        <v>0</v>
      </c>
      <c r="N173" s="4">
        <f t="shared" si="193"/>
        <v>0</v>
      </c>
      <c r="O173" s="4">
        <f t="shared" si="194"/>
        <v>0</v>
      </c>
      <c r="P173" s="4">
        <f t="shared" si="195"/>
        <v>0</v>
      </c>
      <c r="Q173" s="4">
        <f t="shared" si="196"/>
        <v>0</v>
      </c>
      <c r="R173" s="4">
        <f t="shared" si="197"/>
        <v>0</v>
      </c>
      <c r="S173" s="4">
        <f t="shared" si="198"/>
        <v>0</v>
      </c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F173" s="84" t="str">
        <f t="shared" si="199"/>
        <v>-</v>
      </c>
      <c r="BG173" s="84" t="str">
        <f t="shared" si="199"/>
        <v>-</v>
      </c>
      <c r="BH173" s="84" t="str">
        <f t="shared" si="199"/>
        <v>-</v>
      </c>
      <c r="BI173" s="84" t="str">
        <f t="shared" si="199"/>
        <v>-</v>
      </c>
      <c r="BJ173" s="84" t="str">
        <f t="shared" si="199"/>
        <v>-</v>
      </c>
      <c r="BK173" s="84" t="str">
        <f t="shared" si="199"/>
        <v>-</v>
      </c>
      <c r="BL173" s="84" t="str">
        <f t="shared" si="199"/>
        <v>-</v>
      </c>
      <c r="BM173" s="84" t="str">
        <f t="shared" si="199"/>
        <v>-</v>
      </c>
      <c r="BN173" s="84" t="str">
        <f t="shared" si="199"/>
        <v>-</v>
      </c>
      <c r="BO173" s="84" t="str">
        <f t="shared" si="199"/>
        <v>-</v>
      </c>
      <c r="BP173" s="84" t="str">
        <f t="shared" si="199"/>
        <v>-</v>
      </c>
      <c r="BQ173" s="84" t="str">
        <f t="shared" si="199"/>
        <v>-</v>
      </c>
    </row>
    <row r="174" spans="1:69" x14ac:dyDescent="0.25">
      <c r="A174" s="44" t="s">
        <v>218</v>
      </c>
      <c r="B174" s="22" t="s">
        <v>46</v>
      </c>
      <c r="C174" s="82">
        <f>SUM(U174                                                 : INDEX(U174:AF174,$B$2))</f>
        <v>0</v>
      </c>
      <c r="D174" s="82">
        <f>SUM(AG174                                                  : INDEX(AG174:AR174,$B$2))</f>
        <v>0</v>
      </c>
      <c r="E174" s="82">
        <f>SUM(AS174                                                 : INDEX(AS174:BD174,$B$2))</f>
        <v>0</v>
      </c>
      <c r="F174" s="65" t="str">
        <f t="shared" si="200"/>
        <v/>
      </c>
      <c r="H174" s="4">
        <f t="shared" si="201"/>
        <v>0</v>
      </c>
      <c r="I174" s="4">
        <f t="shared" si="189"/>
        <v>0</v>
      </c>
      <c r="J174" s="4">
        <f t="shared" si="202"/>
        <v>0</v>
      </c>
      <c r="K174" s="4">
        <f t="shared" si="190"/>
        <v>0</v>
      </c>
      <c r="L174" s="4">
        <f t="shared" si="191"/>
        <v>0</v>
      </c>
      <c r="M174" s="4">
        <f t="shared" si="192"/>
        <v>0</v>
      </c>
      <c r="N174" s="4">
        <f t="shared" si="193"/>
        <v>0</v>
      </c>
      <c r="O174" s="4">
        <f t="shared" si="194"/>
        <v>0</v>
      </c>
      <c r="P174" s="4">
        <f t="shared" si="195"/>
        <v>0</v>
      </c>
      <c r="Q174" s="4">
        <f t="shared" si="196"/>
        <v>0</v>
      </c>
      <c r="R174" s="4">
        <f t="shared" si="197"/>
        <v>0</v>
      </c>
      <c r="S174" s="4">
        <f t="shared" si="198"/>
        <v>0</v>
      </c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F174" s="84" t="str">
        <f t="shared" si="199"/>
        <v>-</v>
      </c>
      <c r="BG174" s="84" t="str">
        <f t="shared" si="199"/>
        <v>-</v>
      </c>
      <c r="BH174" s="84" t="str">
        <f t="shared" si="199"/>
        <v>-</v>
      </c>
      <c r="BI174" s="84" t="str">
        <f t="shared" si="199"/>
        <v>-</v>
      </c>
      <c r="BJ174" s="84" t="str">
        <f t="shared" si="199"/>
        <v>-</v>
      </c>
      <c r="BK174" s="84" t="str">
        <f t="shared" si="199"/>
        <v>-</v>
      </c>
      <c r="BL174" s="84" t="str">
        <f t="shared" si="199"/>
        <v>-</v>
      </c>
      <c r="BM174" s="84" t="str">
        <f t="shared" si="199"/>
        <v>-</v>
      </c>
      <c r="BN174" s="84" t="str">
        <f t="shared" si="199"/>
        <v>-</v>
      </c>
      <c r="BO174" s="84" t="str">
        <f t="shared" si="199"/>
        <v>-</v>
      </c>
      <c r="BP174" s="84" t="str">
        <f t="shared" si="199"/>
        <v>-</v>
      </c>
      <c r="BQ174" s="84" t="str">
        <f t="shared" si="199"/>
        <v>-</v>
      </c>
    </row>
    <row r="175" spans="1:69" x14ac:dyDescent="0.25">
      <c r="A175" s="44" t="s">
        <v>219</v>
      </c>
      <c r="B175" s="22" t="s">
        <v>47</v>
      </c>
      <c r="C175" s="82">
        <f>SUM(U175                                                 : INDEX(U175:AF175,$B$2))</f>
        <v>0</v>
      </c>
      <c r="D175" s="82">
        <f>SUM(AG175                                                  : INDEX(AG175:AR175,$B$2))</f>
        <v>0</v>
      </c>
      <c r="E175" s="82">
        <f>SUM(AS175                                                 : INDEX(AS175:BD175,$B$2))</f>
        <v>0</v>
      </c>
      <c r="F175" s="65" t="str">
        <f t="shared" si="200"/>
        <v/>
      </c>
      <c r="H175" s="4">
        <f t="shared" si="201"/>
        <v>0</v>
      </c>
      <c r="I175" s="4">
        <f t="shared" si="189"/>
        <v>0</v>
      </c>
      <c r="J175" s="4">
        <f t="shared" si="202"/>
        <v>0</v>
      </c>
      <c r="K175" s="4">
        <f t="shared" si="190"/>
        <v>0</v>
      </c>
      <c r="L175" s="4">
        <f t="shared" si="191"/>
        <v>0</v>
      </c>
      <c r="M175" s="4">
        <f t="shared" si="192"/>
        <v>0</v>
      </c>
      <c r="N175" s="4">
        <f t="shared" si="193"/>
        <v>0</v>
      </c>
      <c r="O175" s="4">
        <f t="shared" si="194"/>
        <v>0</v>
      </c>
      <c r="P175" s="4">
        <f t="shared" si="195"/>
        <v>0</v>
      </c>
      <c r="Q175" s="4">
        <f t="shared" si="196"/>
        <v>0</v>
      </c>
      <c r="R175" s="4">
        <f t="shared" si="197"/>
        <v>0</v>
      </c>
      <c r="S175" s="4">
        <f t="shared" si="198"/>
        <v>0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F175" s="84" t="str">
        <f t="shared" si="199"/>
        <v>-</v>
      </c>
      <c r="BG175" s="84" t="str">
        <f t="shared" si="199"/>
        <v>-</v>
      </c>
      <c r="BH175" s="84" t="str">
        <f t="shared" si="199"/>
        <v>-</v>
      </c>
      <c r="BI175" s="84" t="str">
        <f t="shared" si="199"/>
        <v>-</v>
      </c>
      <c r="BJ175" s="84" t="str">
        <f t="shared" si="199"/>
        <v>-</v>
      </c>
      <c r="BK175" s="84" t="str">
        <f t="shared" si="199"/>
        <v>-</v>
      </c>
      <c r="BL175" s="84" t="str">
        <f t="shared" si="199"/>
        <v>-</v>
      </c>
      <c r="BM175" s="84" t="str">
        <f t="shared" si="199"/>
        <v>-</v>
      </c>
      <c r="BN175" s="84" t="str">
        <f t="shared" si="199"/>
        <v>-</v>
      </c>
      <c r="BO175" s="84" t="str">
        <f t="shared" si="199"/>
        <v>-</v>
      </c>
      <c r="BP175" s="84" t="str">
        <f t="shared" si="199"/>
        <v>-</v>
      </c>
      <c r="BQ175" s="84" t="str">
        <f t="shared" si="199"/>
        <v>-</v>
      </c>
    </row>
    <row r="176" spans="1:69" x14ac:dyDescent="0.25">
      <c r="A176" s="44" t="s">
        <v>220</v>
      </c>
      <c r="B176" s="22" t="s">
        <v>48</v>
      </c>
      <c r="C176" s="82">
        <f>SUM(U176                                                 : INDEX(U176:AF176,$B$2))</f>
        <v>0</v>
      </c>
      <c r="D176" s="82">
        <f>SUM(AG176                                                  : INDEX(AG176:AR176,$B$2))</f>
        <v>0</v>
      </c>
      <c r="E176" s="82">
        <f>SUM(AS176                                                 : INDEX(AS176:BD176,$B$2))</f>
        <v>0</v>
      </c>
      <c r="F176" s="65" t="str">
        <f t="shared" si="200"/>
        <v/>
      </c>
      <c r="H176" s="4">
        <f t="shared" si="201"/>
        <v>0</v>
      </c>
      <c r="I176" s="4">
        <f t="shared" si="189"/>
        <v>0</v>
      </c>
      <c r="J176" s="4">
        <f t="shared" si="202"/>
        <v>0</v>
      </c>
      <c r="K176" s="4">
        <f t="shared" si="190"/>
        <v>0</v>
      </c>
      <c r="L176" s="4">
        <f t="shared" si="191"/>
        <v>0</v>
      </c>
      <c r="M176" s="4">
        <f t="shared" si="192"/>
        <v>0</v>
      </c>
      <c r="N176" s="4">
        <f t="shared" si="193"/>
        <v>0</v>
      </c>
      <c r="O176" s="4">
        <f t="shared" si="194"/>
        <v>0</v>
      </c>
      <c r="P176" s="4">
        <f t="shared" si="195"/>
        <v>0</v>
      </c>
      <c r="Q176" s="4">
        <f t="shared" si="196"/>
        <v>0</v>
      </c>
      <c r="R176" s="4">
        <f t="shared" si="197"/>
        <v>0</v>
      </c>
      <c r="S176" s="4">
        <f t="shared" si="198"/>
        <v>0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F176" s="84" t="str">
        <f t="shared" si="199"/>
        <v>-</v>
      </c>
      <c r="BG176" s="84" t="str">
        <f t="shared" si="199"/>
        <v>-</v>
      </c>
      <c r="BH176" s="84" t="str">
        <f t="shared" si="199"/>
        <v>-</v>
      </c>
      <c r="BI176" s="84" t="str">
        <f t="shared" si="199"/>
        <v>-</v>
      </c>
      <c r="BJ176" s="84" t="str">
        <f t="shared" si="199"/>
        <v>-</v>
      </c>
      <c r="BK176" s="84" t="str">
        <f t="shared" si="199"/>
        <v>-</v>
      </c>
      <c r="BL176" s="84" t="str">
        <f t="shared" si="199"/>
        <v>-</v>
      </c>
      <c r="BM176" s="84" t="str">
        <f t="shared" si="199"/>
        <v>-</v>
      </c>
      <c r="BN176" s="84" t="str">
        <f t="shared" si="199"/>
        <v>-</v>
      </c>
      <c r="BO176" s="84" t="str">
        <f t="shared" si="199"/>
        <v>-</v>
      </c>
      <c r="BP176" s="84" t="str">
        <f t="shared" si="199"/>
        <v>-</v>
      </c>
      <c r="BQ176" s="84" t="str">
        <f t="shared" si="199"/>
        <v>-</v>
      </c>
    </row>
    <row r="177" spans="1:69" x14ac:dyDescent="0.25">
      <c r="A177" s="44" t="s">
        <v>221</v>
      </c>
      <c r="B177" s="22" t="s">
        <v>49</v>
      </c>
      <c r="C177" s="82">
        <f>SUM(U177                                                 : INDEX(U177:AF177,$B$2))</f>
        <v>0</v>
      </c>
      <c r="D177" s="82">
        <f>SUM(AG177                                                  : INDEX(AG177:AR177,$B$2))</f>
        <v>0</v>
      </c>
      <c r="E177" s="82">
        <f>SUM(AS177                                                 : INDEX(AS177:BD177,$B$2))</f>
        <v>0</v>
      </c>
      <c r="F177" s="65" t="str">
        <f t="shared" si="200"/>
        <v/>
      </c>
      <c r="H177" s="4">
        <f t="shared" si="201"/>
        <v>0</v>
      </c>
      <c r="I177" s="4">
        <f t="shared" si="189"/>
        <v>0</v>
      </c>
      <c r="J177" s="4">
        <f t="shared" si="202"/>
        <v>0</v>
      </c>
      <c r="K177" s="4">
        <f t="shared" si="190"/>
        <v>0</v>
      </c>
      <c r="L177" s="4">
        <f t="shared" si="191"/>
        <v>0</v>
      </c>
      <c r="M177" s="4">
        <f t="shared" si="192"/>
        <v>0</v>
      </c>
      <c r="N177" s="4">
        <f t="shared" si="193"/>
        <v>0</v>
      </c>
      <c r="O177" s="4">
        <f t="shared" si="194"/>
        <v>0</v>
      </c>
      <c r="P177" s="4">
        <f t="shared" si="195"/>
        <v>0</v>
      </c>
      <c r="Q177" s="4">
        <f t="shared" si="196"/>
        <v>0</v>
      </c>
      <c r="R177" s="4">
        <f t="shared" si="197"/>
        <v>0</v>
      </c>
      <c r="S177" s="4">
        <f t="shared" si="198"/>
        <v>0</v>
      </c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F177" s="84" t="str">
        <f t="shared" si="199"/>
        <v>-</v>
      </c>
      <c r="BG177" s="84" t="str">
        <f t="shared" si="199"/>
        <v>-</v>
      </c>
      <c r="BH177" s="84" t="str">
        <f t="shared" si="199"/>
        <v>-</v>
      </c>
      <c r="BI177" s="84" t="str">
        <f t="shared" si="199"/>
        <v>-</v>
      </c>
      <c r="BJ177" s="84" t="str">
        <f t="shared" si="199"/>
        <v>-</v>
      </c>
      <c r="BK177" s="84" t="str">
        <f t="shared" si="199"/>
        <v>-</v>
      </c>
      <c r="BL177" s="84" t="str">
        <f t="shared" si="199"/>
        <v>-</v>
      </c>
      <c r="BM177" s="84" t="str">
        <f t="shared" si="199"/>
        <v>-</v>
      </c>
      <c r="BN177" s="84" t="str">
        <f t="shared" si="199"/>
        <v>-</v>
      </c>
      <c r="BO177" s="84" t="str">
        <f t="shared" si="199"/>
        <v>-</v>
      </c>
      <c r="BP177" s="84" t="str">
        <f t="shared" si="199"/>
        <v>-</v>
      </c>
      <c r="BQ177" s="84" t="str">
        <f t="shared" si="199"/>
        <v>-</v>
      </c>
    </row>
    <row r="178" spans="1:69" x14ac:dyDescent="0.25">
      <c r="A178" s="44" t="s">
        <v>222</v>
      </c>
      <c r="B178" s="22" t="s">
        <v>50</v>
      </c>
      <c r="C178" s="82">
        <f>SUM(U178                                                 : INDEX(U178:AF178,$B$2))</f>
        <v>0</v>
      </c>
      <c r="D178" s="82">
        <f>SUM(AG178                                                  : INDEX(AG178:AR178,$B$2))</f>
        <v>0</v>
      </c>
      <c r="E178" s="82">
        <f>SUM(AS178                                                 : INDEX(AS178:BD178,$B$2))</f>
        <v>0</v>
      </c>
      <c r="F178" s="65" t="str">
        <f t="shared" si="200"/>
        <v/>
      </c>
      <c r="H178" s="4">
        <f t="shared" si="201"/>
        <v>0</v>
      </c>
      <c r="I178" s="4">
        <f t="shared" si="189"/>
        <v>0</v>
      </c>
      <c r="J178" s="4">
        <f t="shared" si="202"/>
        <v>0</v>
      </c>
      <c r="K178" s="4">
        <f t="shared" si="190"/>
        <v>0</v>
      </c>
      <c r="L178" s="4">
        <f t="shared" si="191"/>
        <v>0</v>
      </c>
      <c r="M178" s="4">
        <f t="shared" si="192"/>
        <v>0</v>
      </c>
      <c r="N178" s="4">
        <f t="shared" si="193"/>
        <v>0</v>
      </c>
      <c r="O178" s="4">
        <f t="shared" si="194"/>
        <v>0</v>
      </c>
      <c r="P178" s="4">
        <f t="shared" si="195"/>
        <v>0</v>
      </c>
      <c r="Q178" s="4">
        <f t="shared" si="196"/>
        <v>0</v>
      </c>
      <c r="R178" s="4">
        <f>SUM(AY178:BA178)</f>
        <v>0</v>
      </c>
      <c r="S178" s="4">
        <f t="shared" si="198"/>
        <v>0</v>
      </c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F178" s="84" t="str">
        <f t="shared" si="199"/>
        <v>-</v>
      </c>
      <c r="BG178" s="84" t="str">
        <f t="shared" si="199"/>
        <v>-</v>
      </c>
      <c r="BH178" s="84" t="str">
        <f t="shared" si="199"/>
        <v>-</v>
      </c>
      <c r="BI178" s="84" t="str">
        <f t="shared" si="199"/>
        <v>-</v>
      </c>
      <c r="BJ178" s="84" t="str">
        <f t="shared" si="199"/>
        <v>-</v>
      </c>
      <c r="BK178" s="84" t="str">
        <f t="shared" si="199"/>
        <v>-</v>
      </c>
      <c r="BL178" s="84" t="str">
        <f t="shared" si="199"/>
        <v>-</v>
      </c>
      <c r="BM178" s="84" t="str">
        <f t="shared" si="199"/>
        <v>-</v>
      </c>
      <c r="BN178" s="84" t="str">
        <f t="shared" si="199"/>
        <v>-</v>
      </c>
      <c r="BO178" s="84" t="str">
        <f t="shared" si="199"/>
        <v>-</v>
      </c>
      <c r="BP178" s="84" t="str">
        <f t="shared" si="199"/>
        <v>-</v>
      </c>
      <c r="BQ178" s="84" t="str">
        <f t="shared" si="199"/>
        <v>-</v>
      </c>
    </row>
    <row r="179" spans="1:69" x14ac:dyDescent="0.25">
      <c r="A179" s="44" t="s">
        <v>428</v>
      </c>
      <c r="B179" s="3" t="s">
        <v>153</v>
      </c>
      <c r="C179" s="82">
        <f>SUM(U179                                                 : INDEX(U179:AF179,$B$2))</f>
        <v>0</v>
      </c>
      <c r="D179" s="82">
        <f>SUM(AG179                                                  : INDEX(AG179:AR179,$B$2))</f>
        <v>0</v>
      </c>
      <c r="E179" s="82">
        <f>SUM(AS179                                                  : INDEX(AS179:BD179,$B$2))</f>
        <v>0</v>
      </c>
      <c r="F179" s="65" t="str">
        <f t="shared" si="200"/>
        <v/>
      </c>
      <c r="H179" s="4">
        <f t="shared" si="201"/>
        <v>0</v>
      </c>
      <c r="I179" s="4">
        <f t="shared" si="189"/>
        <v>0</v>
      </c>
      <c r="J179" s="4">
        <f t="shared" si="202"/>
        <v>0</v>
      </c>
      <c r="K179" s="4">
        <f t="shared" si="190"/>
        <v>0</v>
      </c>
      <c r="L179" s="4">
        <f t="shared" si="191"/>
        <v>0</v>
      </c>
      <c r="M179" s="4">
        <f t="shared" si="192"/>
        <v>0</v>
      </c>
      <c r="N179" s="4">
        <f t="shared" si="193"/>
        <v>0</v>
      </c>
      <c r="O179" s="4">
        <f t="shared" si="194"/>
        <v>0</v>
      </c>
      <c r="P179" s="4">
        <f t="shared" si="195"/>
        <v>0</v>
      </c>
      <c r="Q179" s="4">
        <f t="shared" si="196"/>
        <v>0</v>
      </c>
      <c r="R179" s="4">
        <f t="shared" si="197"/>
        <v>0</v>
      </c>
      <c r="S179" s="4">
        <f t="shared" si="198"/>
        <v>0</v>
      </c>
      <c r="U179" s="61">
        <f>SUM(U171:U177)</f>
        <v>0</v>
      </c>
      <c r="V179" s="61">
        <f>SUM(V171:V177)</f>
        <v>0</v>
      </c>
      <c r="W179" s="61">
        <f>SUM(W171:W177)</f>
        <v>0</v>
      </c>
      <c r="X179" s="61">
        <f>SUM(X171:X177)</f>
        <v>0</v>
      </c>
      <c r="Y179" s="61">
        <f>SUM(Y171:Y177)</f>
        <v>0</v>
      </c>
      <c r="Z179" s="61">
        <f t="shared" ref="Z179:AX179" si="203">SUM(Z171:Z177)</f>
        <v>0</v>
      </c>
      <c r="AA179" s="61">
        <f t="shared" si="203"/>
        <v>0</v>
      </c>
      <c r="AB179" s="61">
        <f t="shared" si="203"/>
        <v>0</v>
      </c>
      <c r="AC179" s="61">
        <f t="shared" si="203"/>
        <v>0</v>
      </c>
      <c r="AD179" s="61">
        <f t="shared" si="203"/>
        <v>0</v>
      </c>
      <c r="AE179" s="61">
        <f t="shared" si="203"/>
        <v>0</v>
      </c>
      <c r="AF179" s="61">
        <f t="shared" si="203"/>
        <v>0</v>
      </c>
      <c r="AG179" s="61">
        <f t="shared" si="203"/>
        <v>0</v>
      </c>
      <c r="AH179" s="61">
        <f t="shared" si="203"/>
        <v>0</v>
      </c>
      <c r="AI179" s="61">
        <f t="shared" si="203"/>
        <v>0</v>
      </c>
      <c r="AJ179" s="61">
        <f>SUM(AJ171:AJ177)</f>
        <v>0</v>
      </c>
      <c r="AK179" s="61">
        <f t="shared" si="203"/>
        <v>0</v>
      </c>
      <c r="AL179" s="61">
        <f t="shared" si="203"/>
        <v>0</v>
      </c>
      <c r="AM179" s="61">
        <f t="shared" si="203"/>
        <v>0</v>
      </c>
      <c r="AN179" s="61">
        <f t="shared" si="203"/>
        <v>0</v>
      </c>
      <c r="AO179" s="61">
        <f t="shared" si="203"/>
        <v>0</v>
      </c>
      <c r="AP179" s="61">
        <f t="shared" si="203"/>
        <v>0</v>
      </c>
      <c r="AQ179" s="61">
        <f t="shared" si="203"/>
        <v>0</v>
      </c>
      <c r="AR179" s="61">
        <f t="shared" si="203"/>
        <v>0</v>
      </c>
      <c r="AS179" s="61">
        <f t="shared" si="203"/>
        <v>0</v>
      </c>
      <c r="AT179" s="61">
        <f t="shared" si="203"/>
        <v>0</v>
      </c>
      <c r="AU179" s="61">
        <f t="shared" si="203"/>
        <v>0</v>
      </c>
      <c r="AV179" s="61">
        <f t="shared" si="203"/>
        <v>0</v>
      </c>
      <c r="AW179" s="61">
        <f t="shared" si="203"/>
        <v>0</v>
      </c>
      <c r="AX179" s="61">
        <f t="shared" si="203"/>
        <v>0</v>
      </c>
      <c r="AY179" s="61"/>
      <c r="AZ179" s="61"/>
      <c r="BA179" s="61"/>
      <c r="BB179" s="61"/>
      <c r="BC179" s="61"/>
      <c r="BD179" s="61"/>
      <c r="BF179" s="84" t="str">
        <f t="shared" si="199"/>
        <v>-</v>
      </c>
      <c r="BG179" s="84" t="str">
        <f t="shared" si="199"/>
        <v>-</v>
      </c>
      <c r="BH179" s="84" t="str">
        <f t="shared" si="199"/>
        <v>-</v>
      </c>
      <c r="BI179" s="84" t="str">
        <f t="shared" si="199"/>
        <v>-</v>
      </c>
      <c r="BJ179" s="84" t="str">
        <f t="shared" si="199"/>
        <v>-</v>
      </c>
      <c r="BK179" s="84" t="str">
        <f t="shared" si="199"/>
        <v>-</v>
      </c>
      <c r="BL179" s="84" t="str">
        <f t="shared" si="199"/>
        <v>-</v>
      </c>
      <c r="BM179" s="84" t="str">
        <f t="shared" si="199"/>
        <v>-</v>
      </c>
      <c r="BN179" s="84" t="str">
        <f t="shared" si="199"/>
        <v>-</v>
      </c>
      <c r="BO179" s="84" t="str">
        <f t="shared" si="199"/>
        <v>-</v>
      </c>
      <c r="BP179" s="84" t="str">
        <f t="shared" si="199"/>
        <v>-</v>
      </c>
      <c r="BQ179" s="84" t="str">
        <f t="shared" si="199"/>
        <v>-</v>
      </c>
    </row>
    <row r="180" spans="1:69" x14ac:dyDescent="0.25">
      <c r="A180" s="44" t="s">
        <v>223</v>
      </c>
      <c r="B180" s="3" t="s">
        <v>61</v>
      </c>
      <c r="C180" s="83">
        <f>SUM(C171:C178)</f>
        <v>0</v>
      </c>
      <c r="D180" s="83">
        <f t="shared" ref="D180:E180" si="204">SUM(D171:D178)</f>
        <v>0</v>
      </c>
      <c r="E180" s="83">
        <f t="shared" si="204"/>
        <v>0</v>
      </c>
      <c r="F180" s="65" t="str">
        <f t="shared" si="200"/>
        <v/>
      </c>
      <c r="H180" s="4">
        <f t="shared" si="201"/>
        <v>0</v>
      </c>
      <c r="I180" s="4">
        <f t="shared" si="189"/>
        <v>0</v>
      </c>
      <c r="J180" s="4">
        <f t="shared" si="202"/>
        <v>0</v>
      </c>
      <c r="K180" s="4">
        <f t="shared" si="190"/>
        <v>0</v>
      </c>
      <c r="L180" s="4">
        <f t="shared" si="191"/>
        <v>0</v>
      </c>
      <c r="M180" s="4">
        <f t="shared" si="192"/>
        <v>0</v>
      </c>
      <c r="N180" s="4">
        <f t="shared" si="193"/>
        <v>0</v>
      </c>
      <c r="O180" s="4">
        <f t="shared" si="194"/>
        <v>0</v>
      </c>
      <c r="P180" s="4">
        <f t="shared" si="195"/>
        <v>0</v>
      </c>
      <c r="Q180" s="4">
        <f t="shared" si="196"/>
        <v>0</v>
      </c>
      <c r="R180" s="4">
        <f t="shared" si="197"/>
        <v>0</v>
      </c>
      <c r="S180" s="4">
        <f t="shared" si="198"/>
        <v>0</v>
      </c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F180" s="84" t="str">
        <f t="shared" si="199"/>
        <v>-</v>
      </c>
      <c r="BG180" s="84" t="str">
        <f t="shared" si="199"/>
        <v>-</v>
      </c>
      <c r="BH180" s="84" t="str">
        <f t="shared" si="199"/>
        <v>-</v>
      </c>
      <c r="BI180" s="84" t="str">
        <f t="shared" si="199"/>
        <v>-</v>
      </c>
      <c r="BJ180" s="84" t="str">
        <f t="shared" si="199"/>
        <v>-</v>
      </c>
      <c r="BK180" s="84" t="str">
        <f t="shared" si="199"/>
        <v>-</v>
      </c>
      <c r="BL180" s="84" t="str">
        <f t="shared" si="199"/>
        <v>-</v>
      </c>
      <c r="BM180" s="84" t="str">
        <f t="shared" si="199"/>
        <v>-</v>
      </c>
      <c r="BN180" s="84" t="str">
        <f t="shared" si="199"/>
        <v>-</v>
      </c>
      <c r="BO180" s="84" t="str">
        <f t="shared" si="199"/>
        <v>-</v>
      </c>
      <c r="BP180" s="84" t="str">
        <f t="shared" si="199"/>
        <v>-</v>
      </c>
      <c r="BQ180" s="84" t="str">
        <f t="shared" si="199"/>
        <v>-</v>
      </c>
    </row>
  </sheetData>
  <mergeCells count="1">
    <mergeCell ref="BF2:BK2"/>
  </mergeCells>
  <conditionalFormatting sqref="AG109:AR109">
    <cfRule type="expression" dxfId="37" priority="1">
      <formula>$A$2=COLUMNS($N109:AG109)</formula>
    </cfRule>
  </conditionalFormatting>
  <hyperlinks>
    <hyperlink ref="B1" location="Cover!A1" display="Back to cover p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BS180"/>
  <sheetViews>
    <sheetView showGridLines="0" zoomScale="80" zoomScaleNormal="80" workbookViewId="0">
      <pane xSplit="2" ySplit="3" topLeftCell="AQ94" activePane="bottomRight" state="frozen"/>
      <selection pane="topRight"/>
      <selection pane="bottomLeft"/>
      <selection pane="bottomRight" activeCell="AU108" sqref="AU108"/>
    </sheetView>
  </sheetViews>
  <sheetFormatPr defaultColWidth="3.25" defaultRowHeight="15" outlineLevelCol="1" x14ac:dyDescent="0.25"/>
  <cols>
    <col min="1" max="1" customWidth="true" hidden="true" style="42" width="53.125" collapsed="true"/>
    <col min="2" max="2" bestFit="true" customWidth="true" width="26.125" collapsed="true"/>
    <col min="3" max="6" customWidth="true" style="22" width="10.5" collapsed="true"/>
    <col min="7" max="7" bestFit="true" customWidth="true" style="2" width="4.875" collapsed="true"/>
    <col min="8" max="10" customWidth="true" width="9.875" collapsed="true" outlineLevel="1"/>
    <col min="11" max="11" customWidth="true" width="9.875" collapsed="true"/>
    <col min="12" max="14" customWidth="true" width="9.875" collapsed="true" outlineLevel="1"/>
    <col min="15" max="15" customWidth="true" width="9.875" collapsed="true"/>
    <col min="16" max="18" customWidth="true" width="9.875" collapsed="true" outlineLevel="1"/>
    <col min="19" max="19" customWidth="true" width="9.875" collapsed="true"/>
    <col min="20" max="20" bestFit="true" customWidth="true" width="3.125" collapsed="true"/>
    <col min="21" max="31" customWidth="true" width="8.5" collapsed="true" outlineLevel="1"/>
    <col min="32" max="32" customWidth="true" width="8.5" collapsed="true"/>
    <col min="33" max="43" customWidth="true" width="8.5" collapsed="true" outlineLevel="1"/>
    <col min="44" max="44" customWidth="true" width="8.5" collapsed="true"/>
    <col min="45" max="50" customWidth="true" width="8.5" collapsed="true" outlineLevel="1"/>
    <col min="51" max="55" customWidth="true" width="8.5" collapsed="true" outlineLevel="1"/>
    <col min="56" max="56" customWidth="true" width="8.5" collapsed="true"/>
    <col min="57" max="57" bestFit="true" customWidth="true" style="2" width="4.875" collapsed="true"/>
    <col min="58" max="63" customWidth="true" width="9.5" collapsed="true"/>
    <col min="64" max="69" customWidth="true" width="9.5" collapsed="true"/>
    <col min="70" max="70" style="2" width="3.25" collapsed="true"/>
  </cols>
  <sheetData>
    <row r="1" spans="1:70" s="85" customFormat="1" x14ac:dyDescent="0.25">
      <c r="B1" s="155" t="s">
        <v>269</v>
      </c>
      <c r="C1" s="86"/>
      <c r="D1" s="86"/>
      <c r="E1" s="86"/>
      <c r="G1" s="87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>
        <v>201501</v>
      </c>
      <c r="V1" s="86">
        <v>201502</v>
      </c>
      <c r="W1" s="86">
        <v>201503</v>
      </c>
      <c r="X1" s="86">
        <v>201504</v>
      </c>
      <c r="Y1" s="86">
        <v>201505</v>
      </c>
      <c r="Z1" s="86">
        <v>201506</v>
      </c>
      <c r="AA1" s="86">
        <v>201507</v>
      </c>
      <c r="AB1" s="86">
        <v>201508</v>
      </c>
      <c r="AC1" s="86">
        <v>201509</v>
      </c>
      <c r="AD1" s="86">
        <v>201510</v>
      </c>
      <c r="AE1" s="86">
        <v>201511</v>
      </c>
      <c r="AF1" s="86">
        <v>201512</v>
      </c>
      <c r="AG1" s="86">
        <v>201601</v>
      </c>
      <c r="AH1" s="86">
        <v>201602</v>
      </c>
      <c r="AI1" s="86">
        <v>201603</v>
      </c>
      <c r="AJ1" s="86">
        <v>201604</v>
      </c>
      <c r="AK1" s="86">
        <v>201605</v>
      </c>
      <c r="AL1" s="86">
        <v>201606</v>
      </c>
      <c r="AM1" s="86">
        <v>201607</v>
      </c>
      <c r="AN1" s="86">
        <v>201608</v>
      </c>
      <c r="AO1" s="86">
        <v>201609</v>
      </c>
      <c r="AP1" s="86">
        <v>201610</v>
      </c>
      <c r="AQ1" s="86">
        <v>201611</v>
      </c>
      <c r="AR1" s="86">
        <v>201612</v>
      </c>
      <c r="AS1" s="86">
        <v>201701</v>
      </c>
      <c r="AT1" s="86">
        <v>201702</v>
      </c>
      <c r="AU1" s="86">
        <v>201703</v>
      </c>
      <c r="AV1" s="86">
        <v>201704</v>
      </c>
      <c r="AW1" s="86">
        <v>201705</v>
      </c>
      <c r="AX1" s="86">
        <v>201706</v>
      </c>
      <c r="AY1" s="86">
        <v>201707</v>
      </c>
      <c r="AZ1" s="86">
        <v>201708</v>
      </c>
      <c r="BA1" s="86">
        <v>201709</v>
      </c>
      <c r="BB1" s="86">
        <v>201710</v>
      </c>
      <c r="BC1" s="86">
        <v>201711</v>
      </c>
      <c r="BD1" s="86">
        <v>201712</v>
      </c>
      <c r="BE1" s="87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7"/>
    </row>
    <row r="2" spans="1:70" x14ac:dyDescent="0.25">
      <c r="B2" s="79">
        <f>_xlfn.NUMBERVALUE(TEXT(Cover!G5,"m"))</f>
        <v>8</v>
      </c>
      <c r="C2" s="38"/>
      <c r="D2" s="38"/>
      <c r="E2" s="38"/>
      <c r="F2" s="20"/>
      <c r="H2" s="39"/>
      <c r="I2" s="39"/>
      <c r="J2" s="39"/>
      <c r="K2" s="39"/>
      <c r="L2" s="40"/>
      <c r="M2" s="40"/>
      <c r="N2" s="40"/>
      <c r="O2" s="40"/>
      <c r="P2" s="41"/>
      <c r="Q2" s="41"/>
      <c r="R2" s="41"/>
      <c r="S2" s="41"/>
      <c r="T2" s="14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F2" s="284" t="s">
        <v>203</v>
      </c>
      <c r="BG2" s="285"/>
      <c r="BH2" s="285"/>
      <c r="BI2" s="285"/>
      <c r="BJ2" s="285"/>
      <c r="BK2" s="285"/>
      <c r="BL2" s="178"/>
      <c r="BM2" s="178"/>
      <c r="BN2" s="178"/>
      <c r="BO2" s="178"/>
      <c r="BP2" s="178"/>
      <c r="BQ2" s="178"/>
    </row>
    <row r="3" spans="1:70" x14ac:dyDescent="0.25">
      <c r="A3" s="43" t="s">
        <v>205</v>
      </c>
      <c r="B3" s="23" t="s">
        <v>34</v>
      </c>
      <c r="C3" s="80" t="s">
        <v>132</v>
      </c>
      <c r="D3" s="80" t="s">
        <v>133</v>
      </c>
      <c r="E3" s="80" t="s">
        <v>134</v>
      </c>
      <c r="F3" s="21" t="s">
        <v>0</v>
      </c>
      <c r="G3" s="2" t="s">
        <v>33</v>
      </c>
      <c r="H3" s="27" t="s">
        <v>120</v>
      </c>
      <c r="I3" s="27" t="s">
        <v>121</v>
      </c>
      <c r="J3" s="27" t="s">
        <v>122</v>
      </c>
      <c r="K3" s="27" t="s">
        <v>123</v>
      </c>
      <c r="L3" s="30" t="s">
        <v>128</v>
      </c>
      <c r="M3" s="30" t="s">
        <v>129</v>
      </c>
      <c r="N3" s="30" t="s">
        <v>130</v>
      </c>
      <c r="O3" s="30" t="s">
        <v>131</v>
      </c>
      <c r="P3" s="25" t="s">
        <v>124</v>
      </c>
      <c r="Q3" s="25" t="s">
        <v>125</v>
      </c>
      <c r="R3" s="25" t="s">
        <v>126</v>
      </c>
      <c r="S3" s="25" t="s">
        <v>127</v>
      </c>
      <c r="T3" s="17" t="s">
        <v>33</v>
      </c>
      <c r="U3" s="27" t="s">
        <v>1</v>
      </c>
      <c r="V3" s="27" t="s">
        <v>2</v>
      </c>
      <c r="W3" s="27" t="s">
        <v>3</v>
      </c>
      <c r="X3" s="27" t="s">
        <v>4</v>
      </c>
      <c r="Y3" s="27" t="s">
        <v>5</v>
      </c>
      <c r="Z3" s="27" t="s">
        <v>6</v>
      </c>
      <c r="AA3" s="27" t="s">
        <v>7</v>
      </c>
      <c r="AB3" s="27" t="s">
        <v>8</v>
      </c>
      <c r="AC3" s="27" t="s">
        <v>9</v>
      </c>
      <c r="AD3" s="27" t="s">
        <v>10</v>
      </c>
      <c r="AE3" s="27" t="s">
        <v>11</v>
      </c>
      <c r="AF3" s="27" t="s">
        <v>12</v>
      </c>
      <c r="AG3" s="29" t="s">
        <v>13</v>
      </c>
      <c r="AH3" s="29" t="s">
        <v>14</v>
      </c>
      <c r="AI3" s="29" t="s">
        <v>15</v>
      </c>
      <c r="AJ3" s="29" t="s">
        <v>16</v>
      </c>
      <c r="AK3" s="29" t="s">
        <v>17</v>
      </c>
      <c r="AL3" s="29" t="s">
        <v>18</v>
      </c>
      <c r="AM3" s="29" t="s">
        <v>19</v>
      </c>
      <c r="AN3" s="29" t="s">
        <v>20</v>
      </c>
      <c r="AO3" s="29" t="s">
        <v>21</v>
      </c>
      <c r="AP3" s="29" t="s">
        <v>22</v>
      </c>
      <c r="AQ3" s="29" t="s">
        <v>23</v>
      </c>
      <c r="AR3" s="29" t="s">
        <v>24</v>
      </c>
      <c r="AS3" s="25" t="s">
        <v>25</v>
      </c>
      <c r="AT3" s="25" t="s">
        <v>26</v>
      </c>
      <c r="AU3" s="25" t="s">
        <v>27</v>
      </c>
      <c r="AV3" s="25" t="s">
        <v>28</v>
      </c>
      <c r="AW3" s="25" t="s">
        <v>29</v>
      </c>
      <c r="AX3" s="25" t="s">
        <v>30</v>
      </c>
      <c r="AY3" s="31" t="s">
        <v>99</v>
      </c>
      <c r="AZ3" s="31" t="s">
        <v>100</v>
      </c>
      <c r="BA3" s="31" t="s">
        <v>101</v>
      </c>
      <c r="BB3" s="31" t="s">
        <v>102</v>
      </c>
      <c r="BC3" s="31" t="s">
        <v>103</v>
      </c>
      <c r="BD3" s="31" t="s">
        <v>104</v>
      </c>
      <c r="BF3" s="32">
        <v>42736</v>
      </c>
      <c r="BG3" s="32">
        <v>42767</v>
      </c>
      <c r="BH3" s="32">
        <v>42795</v>
      </c>
      <c r="BI3" s="32">
        <v>42826</v>
      </c>
      <c r="BJ3" s="32">
        <v>42856</v>
      </c>
      <c r="BK3" s="32">
        <v>42887</v>
      </c>
      <c r="BL3" s="32">
        <v>42917</v>
      </c>
      <c r="BM3" s="32">
        <v>42948</v>
      </c>
      <c r="BN3" s="32">
        <v>42979</v>
      </c>
      <c r="BO3" s="32">
        <v>43009</v>
      </c>
      <c r="BP3" s="32">
        <v>43040</v>
      </c>
      <c r="BQ3" s="32">
        <v>43070</v>
      </c>
    </row>
    <row r="4" spans="1:70" x14ac:dyDescent="0.25">
      <c r="A4" s="16" t="s">
        <v>105</v>
      </c>
      <c r="B4" s="22" t="s">
        <v>62</v>
      </c>
      <c r="C4" s="69">
        <f>C84</f>
        <v>0</v>
      </c>
      <c r="D4" s="69">
        <f t="shared" ref="D4:F4" si="0">D84</f>
        <v>0</v>
      </c>
      <c r="E4" s="69">
        <f t="shared" si="0"/>
        <v>0</v>
      </c>
      <c r="F4" s="73" t="str">
        <f t="shared" si="0"/>
        <v/>
      </c>
      <c r="H4" s="69">
        <f>H84</f>
        <v>0</v>
      </c>
      <c r="I4" s="69">
        <f t="shared" ref="I4:S4" si="1">I84</f>
        <v>0</v>
      </c>
      <c r="J4" s="69">
        <f t="shared" si="1"/>
        <v>0</v>
      </c>
      <c r="K4" s="69">
        <f t="shared" si="1"/>
        <v>0</v>
      </c>
      <c r="L4" s="69">
        <f t="shared" si="1"/>
        <v>0</v>
      </c>
      <c r="M4" s="69">
        <f t="shared" si="1"/>
        <v>0</v>
      </c>
      <c r="N4" s="69">
        <f t="shared" si="1"/>
        <v>0</v>
      </c>
      <c r="O4" s="69">
        <f t="shared" si="1"/>
        <v>0</v>
      </c>
      <c r="P4" s="69">
        <f t="shared" si="1"/>
        <v>0</v>
      </c>
      <c r="Q4" s="69">
        <f t="shared" si="1"/>
        <v>0</v>
      </c>
      <c r="R4" s="69">
        <f t="shared" si="1"/>
        <v>0</v>
      </c>
      <c r="S4" s="69" t="str">
        <f t="shared" si="1"/>
        <v>-</v>
      </c>
      <c r="T4" s="1"/>
      <c r="U4" s="1" t="n">
        <v>1142.0</v>
      </c>
      <c r="V4" s="1" t="n">
        <v>1203.0</v>
      </c>
      <c r="W4" s="1" t="n">
        <v>1332.0</v>
      </c>
      <c r="X4" s="1" t="n">
        <v>1503.0</v>
      </c>
      <c r="Y4" s="1" t="n">
        <v>1459.0</v>
      </c>
      <c r="Z4" s="1" t="n">
        <v>1485.0</v>
      </c>
      <c r="AA4" s="1" t="n">
        <v>1485.0</v>
      </c>
      <c r="AB4" s="1" t="n">
        <v>1572.0</v>
      </c>
      <c r="AC4" s="1" t="n">
        <v>1732.0</v>
      </c>
      <c r="AD4" s="1" t="n">
        <v>1852.0</v>
      </c>
      <c r="AE4" s="1" t="n">
        <v>2108.0</v>
      </c>
      <c r="AF4" s="1" t="n">
        <v>2192.0</v>
      </c>
      <c r="AG4" s="1" t="n">
        <v>2219.0</v>
      </c>
      <c r="AH4" s="1" t="n">
        <v>2130.0</v>
      </c>
      <c r="AI4" s="1" t="n">
        <v>2259.0</v>
      </c>
      <c r="AJ4" s="1" t="n">
        <v>2385.0</v>
      </c>
      <c r="AK4" s="1" t="n">
        <v>2733.0</v>
      </c>
      <c r="AL4" s="1" t="n">
        <v>3526.0</v>
      </c>
      <c r="AM4" s="1" t="n">
        <v>3957.0</v>
      </c>
      <c r="AN4" s="1" t="n">
        <v>4470.0</v>
      </c>
      <c r="AO4" s="1" t="n">
        <v>5082.0</v>
      </c>
      <c r="AP4" s="1" t="n">
        <v>5596.0</v>
      </c>
      <c r="AQ4" s="1" t="n">
        <v>6020.0</v>
      </c>
      <c r="AR4" s="1" t="n">
        <v>6701.0</v>
      </c>
      <c r="AS4" s="11" t="n">
        <v>6810.0</v>
      </c>
      <c r="AT4" s="11" t="n">
        <v>5112.0</v>
      </c>
      <c r="AU4" s="11" t="n">
        <v>5243.0</v>
      </c>
      <c r="AV4" s="11" t="n">
        <v>4730.0</v>
      </c>
      <c r="AW4" s="11" t="n">
        <v>4944.0</v>
      </c>
      <c r="AX4" s="11" t="n">
        <v>5524.0</v>
      </c>
      <c r="AY4" s="77" t="n">
        <v>5453.0</v>
      </c>
      <c r="AZ4" s="77" t="n">
        <v>5361.0</v>
      </c>
      <c r="BA4" s="77"/>
      <c r="BB4" s="77"/>
      <c r="BC4" s="77"/>
      <c r="BD4" s="77"/>
      <c r="BF4" s="84" t="str">
        <f>IFERROR(AS4/AG4,"-")</f>
        <v>-</v>
      </c>
      <c r="BG4" s="84" t="str">
        <f t="shared" ref="BG4:BQ12" si="2">IFERROR(AT4/AH4,"-")</f>
        <v>-</v>
      </c>
      <c r="BH4" s="84" t="str">
        <f t="shared" si="2"/>
        <v>-</v>
      </c>
      <c r="BI4" s="84" t="str">
        <f t="shared" si="2"/>
        <v>-</v>
      </c>
      <c r="BJ4" s="84" t="str">
        <f t="shared" si="2"/>
        <v>-</v>
      </c>
      <c r="BK4" s="84" t="str">
        <f t="shared" si="2"/>
        <v>-</v>
      </c>
      <c r="BL4" s="84" t="str">
        <f t="shared" si="2"/>
        <v>-</v>
      </c>
      <c r="BM4" s="84" t="str">
        <f t="shared" si="2"/>
        <v>-</v>
      </c>
      <c r="BN4" s="84" t="str">
        <f t="shared" si="2"/>
        <v>-</v>
      </c>
      <c r="BO4" s="84" t="str">
        <f t="shared" si="2"/>
        <v>-</v>
      </c>
      <c r="BP4" s="84" t="str">
        <f t="shared" si="2"/>
        <v>-</v>
      </c>
      <c r="BQ4" s="84" t="str">
        <f>IFERROR(BD4/AR4,"-")</f>
        <v>-</v>
      </c>
    </row>
    <row r="5" spans="1:70" x14ac:dyDescent="0.25">
      <c r="A5" s="16" t="s">
        <v>106</v>
      </c>
      <c r="B5" s="22" t="s">
        <v>50</v>
      </c>
      <c r="C5" s="69">
        <f>C83</f>
        <v>0</v>
      </c>
      <c r="D5" s="69">
        <f t="shared" ref="D5:F5" si="3">D83</f>
        <v>0</v>
      </c>
      <c r="E5" s="69">
        <f t="shared" si="3"/>
        <v>0</v>
      </c>
      <c r="F5" s="73" t="str">
        <f t="shared" si="3"/>
        <v/>
      </c>
      <c r="H5" s="69">
        <f>H83</f>
        <v>0</v>
      </c>
      <c r="I5" s="69">
        <f t="shared" ref="I5:S5" si="4">I83</f>
        <v>0</v>
      </c>
      <c r="J5" s="69">
        <f t="shared" si="4"/>
        <v>0</v>
      </c>
      <c r="K5" s="69">
        <f t="shared" si="4"/>
        <v>0</v>
      </c>
      <c r="L5" s="69">
        <f t="shared" si="4"/>
        <v>0</v>
      </c>
      <c r="M5" s="69">
        <f t="shared" si="4"/>
        <v>0</v>
      </c>
      <c r="N5" s="69">
        <f t="shared" si="4"/>
        <v>0</v>
      </c>
      <c r="O5" s="69">
        <f t="shared" si="4"/>
        <v>0</v>
      </c>
      <c r="P5" s="69">
        <f t="shared" si="4"/>
        <v>0</v>
      </c>
      <c r="Q5" s="69">
        <f t="shared" si="4"/>
        <v>0</v>
      </c>
      <c r="R5" s="69">
        <f t="shared" si="4"/>
        <v>0</v>
      </c>
      <c r="S5" s="69" t="str">
        <f t="shared" si="4"/>
        <v>-</v>
      </c>
      <c r="T5" s="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 t="n">
        <v>1555.0</v>
      </c>
      <c r="AU5" s="11" t="n">
        <v>1709.0</v>
      </c>
      <c r="AV5" s="11" t="n">
        <v>2366.0</v>
      </c>
      <c r="AW5" s="11" t="n">
        <v>2740.0</v>
      </c>
      <c r="AX5" s="11" t="n">
        <v>3299.0</v>
      </c>
      <c r="AY5" s="77" t="n">
        <v>4093.0</v>
      </c>
      <c r="AZ5" s="77" t="n">
        <v>4883.0</v>
      </c>
      <c r="BA5" s="77"/>
      <c r="BB5" s="77"/>
      <c r="BC5" s="77"/>
      <c r="BD5" s="77"/>
      <c r="BF5" s="84" t="str">
        <f t="shared" ref="BF5:BF11" si="5">IFERROR(AS5/AG5,"-")</f>
        <v>-</v>
      </c>
      <c r="BG5" s="84" t="str">
        <f t="shared" si="2"/>
        <v>-</v>
      </c>
      <c r="BH5" s="84" t="str">
        <f t="shared" si="2"/>
        <v>-</v>
      </c>
      <c r="BI5" s="84" t="str">
        <f t="shared" si="2"/>
        <v>-</v>
      </c>
      <c r="BJ5" s="84" t="str">
        <f t="shared" si="2"/>
        <v>-</v>
      </c>
      <c r="BK5" s="84" t="str">
        <f t="shared" si="2"/>
        <v>-</v>
      </c>
      <c r="BL5" s="84" t="str">
        <f t="shared" si="2"/>
        <v>-</v>
      </c>
      <c r="BM5" s="84" t="str">
        <f t="shared" si="2"/>
        <v>-</v>
      </c>
      <c r="BN5" s="84" t="str">
        <f t="shared" si="2"/>
        <v>-</v>
      </c>
      <c r="BO5" s="84" t="str">
        <f t="shared" si="2"/>
        <v>-</v>
      </c>
      <c r="BP5" s="84" t="str">
        <f t="shared" si="2"/>
        <v>-</v>
      </c>
      <c r="BQ5" s="84" t="str">
        <f t="shared" si="2"/>
        <v>-</v>
      </c>
    </row>
    <row r="6" spans="1:70" x14ac:dyDescent="0.25">
      <c r="A6" s="16" t="s">
        <v>206</v>
      </c>
      <c r="B6" s="22" t="s">
        <v>31</v>
      </c>
      <c r="C6" s="73" t="e">
        <f>C109</f>
        <v>#DIV/0!</v>
      </c>
      <c r="D6" s="73" t="e">
        <f t="shared" ref="D6:F6" si="6">D109</f>
        <v>#DIV/0!</v>
      </c>
      <c r="E6" s="73" t="e">
        <f t="shared" si="6"/>
        <v>#DIV/0!</v>
      </c>
      <c r="F6" s="73" t="str">
        <f t="shared" si="6"/>
        <v/>
      </c>
      <c r="G6" s="74"/>
      <c r="H6" s="73" t="str">
        <f t="shared" ref="H6:R6" si="7">H109</f>
        <v/>
      </c>
      <c r="I6" s="73" t="str">
        <f t="shared" si="7"/>
        <v/>
      </c>
      <c r="J6" s="73" t="str">
        <f t="shared" si="7"/>
        <v/>
      </c>
      <c r="K6" s="73" t="str">
        <f t="shared" si="7"/>
        <v/>
      </c>
      <c r="L6" s="73" t="str">
        <f t="shared" si="7"/>
        <v/>
      </c>
      <c r="M6" s="73" t="str">
        <f t="shared" si="7"/>
        <v/>
      </c>
      <c r="N6" s="73" t="str">
        <f t="shared" si="7"/>
        <v/>
      </c>
      <c r="O6" s="73" t="str">
        <f t="shared" si="7"/>
        <v/>
      </c>
      <c r="P6" s="73" t="str">
        <f t="shared" si="7"/>
        <v/>
      </c>
      <c r="Q6" s="73" t="str">
        <f t="shared" si="7"/>
        <v/>
      </c>
      <c r="R6" s="73" t="e">
        <f t="shared" si="7"/>
        <v>#DIV/0!</v>
      </c>
      <c r="S6" s="73" t="str">
        <f>S109</f>
        <v/>
      </c>
      <c r="T6" s="74"/>
      <c r="U6" s="74" t="n">
        <v>0.229422066549912</v>
      </c>
      <c r="V6" s="74" t="n">
        <v>0.197838736492103</v>
      </c>
      <c r="W6" s="74" t="n">
        <v>0.25244177310293</v>
      </c>
      <c r="X6" s="74" t="n">
        <v>0.228875582168995</v>
      </c>
      <c r="Y6" s="74" t="n">
        <v>0.284441398217957</v>
      </c>
      <c r="Z6" s="74" t="n">
        <v>0.305050505050505</v>
      </c>
      <c r="AA6" s="74" t="n">
        <v>0.338047138047138</v>
      </c>
      <c r="AB6" s="74" t="n">
        <v>0.261450381679389</v>
      </c>
      <c r="AC6" s="74" t="n">
        <v>0.441685912240185</v>
      </c>
      <c r="AD6" s="74" t="n">
        <v>0.34341252699784</v>
      </c>
      <c r="AE6" s="74" t="n">
        <v>0.358159392789374</v>
      </c>
      <c r="AF6" s="74" t="n">
        <v>0.368613138686131</v>
      </c>
      <c r="AG6" s="74" t="n">
        <v>0.178644298345046</v>
      </c>
      <c r="AH6" s="74" t="n">
        <v>0.177971947574155</v>
      </c>
      <c r="AI6" s="74" t="n">
        <v>0.298473456368193</v>
      </c>
      <c r="AJ6" s="74" t="n">
        <v>0.238156761412575</v>
      </c>
      <c r="AK6" s="74" t="n">
        <v>0.259085580304807</v>
      </c>
      <c r="AL6" s="74" t="n">
        <v>0.34030995366672</v>
      </c>
      <c r="AM6" s="74" t="n">
        <v>0.222103434451423</v>
      </c>
      <c r="AN6" s="74" t="n">
        <v>0.22688975910763</v>
      </c>
      <c r="AO6" s="74" t="n">
        <v>0.251884422110553</v>
      </c>
      <c r="AP6" s="74" t="n">
        <v>0.185427982768309</v>
      </c>
      <c r="AQ6" s="74" t="n">
        <v>0.166150137741047</v>
      </c>
      <c r="AR6" s="74" t="n">
        <v>0.266960144642717</v>
      </c>
      <c r="AS6" s="74" t="n">
        <v>0.09784619939308711</v>
      </c>
      <c r="AT6" s="74" t="n">
        <v>0.136528901090747</v>
      </c>
      <c r="AU6" s="74" t="n">
        <v>0.209235936188077</v>
      </c>
      <c r="AV6" s="74" t="n">
        <v>0.2546714</v>
      </c>
      <c r="AW6" s="74" t="n">
        <v>0.18572305</v>
      </c>
      <c r="AX6" s="74" t="n">
        <v>0.24457518</v>
      </c>
      <c r="AY6" s="76" t="n">
        <v>0.16884661</v>
      </c>
      <c r="AZ6" s="76" t="n">
        <v>0.18749416</v>
      </c>
      <c r="BA6" s="76"/>
      <c r="BB6" s="76"/>
      <c r="BC6" s="76"/>
      <c r="BD6" s="76"/>
      <c r="BE6" s="74"/>
      <c r="BF6" s="84" t="str">
        <f t="shared" si="5"/>
        <v>-</v>
      </c>
      <c r="BG6" s="84" t="str">
        <f t="shared" si="2"/>
        <v>-</v>
      </c>
      <c r="BH6" s="84" t="str">
        <f t="shared" si="2"/>
        <v>-</v>
      </c>
      <c r="BI6" s="84" t="str">
        <f t="shared" si="2"/>
        <v>-</v>
      </c>
      <c r="BJ6" s="84" t="str">
        <f t="shared" si="2"/>
        <v>-</v>
      </c>
      <c r="BK6" s="84" t="str">
        <f t="shared" si="2"/>
        <v>-</v>
      </c>
      <c r="BL6" s="84" t="str">
        <f t="shared" si="2"/>
        <v>-</v>
      </c>
      <c r="BM6" s="84" t="str">
        <f t="shared" si="2"/>
        <v>-</v>
      </c>
      <c r="BN6" s="84" t="str">
        <f t="shared" si="2"/>
        <v>-</v>
      </c>
      <c r="BO6" s="84" t="str">
        <f t="shared" si="2"/>
        <v>-</v>
      </c>
      <c r="BP6" s="84" t="str">
        <f t="shared" si="2"/>
        <v>-</v>
      </c>
      <c r="BQ6" s="84" t="str">
        <f t="shared" si="2"/>
        <v>-</v>
      </c>
    </row>
    <row r="7" spans="1:70" x14ac:dyDescent="0.25">
      <c r="A7" s="16" t="s">
        <v>151</v>
      </c>
      <c r="B7" s="22" t="s">
        <v>64</v>
      </c>
      <c r="C7" s="69">
        <f>C96</f>
        <v>0</v>
      </c>
      <c r="D7" s="69">
        <f t="shared" ref="D7:F8" si="8">D96</f>
        <v>0</v>
      </c>
      <c r="E7" s="69">
        <f t="shared" si="8"/>
        <v>0</v>
      </c>
      <c r="F7" s="73" t="str">
        <f t="shared" si="8"/>
        <v/>
      </c>
      <c r="H7" s="69">
        <f t="shared" ref="H7:S8" si="9">H96</f>
        <v>0</v>
      </c>
      <c r="I7" s="69">
        <f t="shared" si="9"/>
        <v>0</v>
      </c>
      <c r="J7" s="69">
        <f t="shared" si="9"/>
        <v>0</v>
      </c>
      <c r="K7" s="69">
        <f t="shared" si="9"/>
        <v>0</v>
      </c>
      <c r="L7" s="69">
        <f t="shared" si="9"/>
        <v>0</v>
      </c>
      <c r="M7" s="69">
        <f t="shared" si="9"/>
        <v>0</v>
      </c>
      <c r="N7" s="69">
        <f t="shared" si="9"/>
        <v>0</v>
      </c>
      <c r="O7" s="69">
        <f t="shared" si="9"/>
        <v>0</v>
      </c>
      <c r="P7" s="69">
        <f t="shared" si="9"/>
        <v>0</v>
      </c>
      <c r="Q7" s="69">
        <f t="shared" si="9"/>
        <v>0</v>
      </c>
      <c r="R7" s="69">
        <f t="shared" si="9"/>
        <v>0</v>
      </c>
      <c r="S7" s="69">
        <f t="shared" si="9"/>
        <v>0</v>
      </c>
      <c r="T7" s="1"/>
      <c r="U7" s="1" t="n">
        <v>262.0</v>
      </c>
      <c r="V7" s="1" t="n">
        <v>238.0</v>
      </c>
      <c r="W7" s="1" t="n">
        <v>336.0</v>
      </c>
      <c r="X7" s="1" t="n">
        <v>344.0</v>
      </c>
      <c r="Y7" s="1" t="n">
        <v>415.0</v>
      </c>
      <c r="Z7" s="1" t="n">
        <v>453.0</v>
      </c>
      <c r="AA7" s="1" t="n">
        <v>502.0</v>
      </c>
      <c r="AB7" s="1" t="n">
        <v>411.0</v>
      </c>
      <c r="AC7" s="1" t="n">
        <v>765.0</v>
      </c>
      <c r="AD7" s="1" t="n">
        <v>636.0</v>
      </c>
      <c r="AE7" s="1" t="n">
        <v>755.0</v>
      </c>
      <c r="AF7" s="1" t="n">
        <v>808.0</v>
      </c>
      <c r="AG7" s="1" t="n">
        <v>394.0</v>
      </c>
      <c r="AH7" s="1" t="n">
        <v>387.0</v>
      </c>
      <c r="AI7" s="1" t="n">
        <v>655.0</v>
      </c>
      <c r="AJ7" s="1" t="n">
        <v>553.0</v>
      </c>
      <c r="AK7" s="1" t="n">
        <v>663.0</v>
      </c>
      <c r="AL7" s="1" t="n">
        <v>1065.0</v>
      </c>
      <c r="AM7" s="1" t="n">
        <v>831.0</v>
      </c>
      <c r="AN7" s="1" t="n">
        <v>956.0</v>
      </c>
      <c r="AO7" s="1" t="n">
        <v>1203.0</v>
      </c>
      <c r="AP7" s="1" t="n">
        <v>990.0</v>
      </c>
      <c r="AQ7" s="1" t="n">
        <v>965.0</v>
      </c>
      <c r="AR7" s="1" t="n">
        <v>1698.0</v>
      </c>
      <c r="AS7" s="11" t="n">
        <v>661.0</v>
      </c>
      <c r="AT7" s="11" t="n">
        <v>920.0</v>
      </c>
      <c r="AU7" s="11" t="n">
        <v>1246.0</v>
      </c>
      <c r="AV7" s="11" t="n">
        <v>1098.0</v>
      </c>
      <c r="AW7" s="11" t="n">
        <v>864.0</v>
      </c>
      <c r="AX7" s="11" t="n">
        <v>1226.0</v>
      </c>
      <c r="AY7" s="77" t="n">
        <v>891.0</v>
      </c>
      <c r="AZ7" s="77" t="n">
        <v>954.0</v>
      </c>
      <c r="BA7" s="77"/>
      <c r="BB7" s="77"/>
      <c r="BC7" s="77"/>
      <c r="BD7" s="77"/>
      <c r="BF7" s="84" t="str">
        <f t="shared" si="5"/>
        <v>-</v>
      </c>
      <c r="BG7" s="84" t="str">
        <f t="shared" si="2"/>
        <v>-</v>
      </c>
      <c r="BH7" s="84" t="str">
        <f t="shared" si="2"/>
        <v>-</v>
      </c>
      <c r="BI7" s="84" t="str">
        <f t="shared" si="2"/>
        <v>-</v>
      </c>
      <c r="BJ7" s="84" t="str">
        <f t="shared" si="2"/>
        <v>-</v>
      </c>
      <c r="BK7" s="84" t="str">
        <f t="shared" si="2"/>
        <v>-</v>
      </c>
      <c r="BL7" s="84" t="str">
        <f t="shared" si="2"/>
        <v>-</v>
      </c>
      <c r="BM7" s="84" t="str">
        <f t="shared" si="2"/>
        <v>-</v>
      </c>
      <c r="BN7" s="84" t="str">
        <f t="shared" si="2"/>
        <v>-</v>
      </c>
      <c r="BO7" s="84" t="str">
        <f t="shared" si="2"/>
        <v>-</v>
      </c>
      <c r="BP7" s="84" t="str">
        <f t="shared" si="2"/>
        <v>-</v>
      </c>
      <c r="BQ7" s="84" t="str">
        <f t="shared" si="2"/>
        <v>-</v>
      </c>
    </row>
    <row r="8" spans="1:70" x14ac:dyDescent="0.25">
      <c r="A8" s="16" t="s">
        <v>152</v>
      </c>
      <c r="B8" s="22" t="s">
        <v>32</v>
      </c>
      <c r="C8" s="69">
        <f>C97</f>
        <v>0</v>
      </c>
      <c r="D8" s="69">
        <f t="shared" si="8"/>
        <v>0</v>
      </c>
      <c r="E8" s="69">
        <f t="shared" si="8"/>
        <v>0</v>
      </c>
      <c r="F8" s="73" t="str">
        <f t="shared" si="8"/>
        <v/>
      </c>
      <c r="H8" s="69">
        <f t="shared" si="9"/>
        <v>0</v>
      </c>
      <c r="I8" s="69">
        <f t="shared" si="9"/>
        <v>0</v>
      </c>
      <c r="J8" s="69">
        <f t="shared" si="9"/>
        <v>0</v>
      </c>
      <c r="K8" s="69">
        <f t="shared" si="9"/>
        <v>0</v>
      </c>
      <c r="L8" s="69">
        <f t="shared" si="9"/>
        <v>0</v>
      </c>
      <c r="M8" s="69">
        <f t="shared" si="9"/>
        <v>0</v>
      </c>
      <c r="N8" s="69">
        <f t="shared" si="9"/>
        <v>0</v>
      </c>
      <c r="O8" s="69">
        <f t="shared" si="9"/>
        <v>0</v>
      </c>
      <c r="P8" s="69">
        <f t="shared" si="9"/>
        <v>0</v>
      </c>
      <c r="Q8" s="69">
        <f t="shared" si="9"/>
        <v>0</v>
      </c>
      <c r="R8" s="69">
        <f t="shared" si="9"/>
        <v>0</v>
      </c>
      <c r="S8" s="69">
        <f t="shared" si="9"/>
        <v>0</v>
      </c>
      <c r="T8" s="1"/>
      <c r="U8" s="1" t="n">
        <v>262.0</v>
      </c>
      <c r="V8" s="1" t="n">
        <v>238.0</v>
      </c>
      <c r="W8" s="1" t="n">
        <v>336.0</v>
      </c>
      <c r="X8" s="1" t="n">
        <v>344.0</v>
      </c>
      <c r="Y8" s="1" t="n">
        <v>415.0</v>
      </c>
      <c r="Z8" s="1" t="n">
        <v>453.0</v>
      </c>
      <c r="AA8" s="1" t="n">
        <v>502.0</v>
      </c>
      <c r="AB8" s="1" t="n">
        <v>411.0</v>
      </c>
      <c r="AC8" s="1" t="n">
        <v>765.0</v>
      </c>
      <c r="AD8" s="1" t="n">
        <v>636.0</v>
      </c>
      <c r="AE8" s="1" t="n">
        <v>755.0</v>
      </c>
      <c r="AF8" s="1" t="n">
        <v>808.0</v>
      </c>
      <c r="AG8" s="1" t="n">
        <v>394.0</v>
      </c>
      <c r="AH8" s="1" t="n">
        <v>387.0</v>
      </c>
      <c r="AI8" s="1" t="n">
        <v>655.0</v>
      </c>
      <c r="AJ8" s="1" t="n">
        <v>553.0</v>
      </c>
      <c r="AK8" s="1" t="n">
        <v>663.0</v>
      </c>
      <c r="AL8" s="1" t="n">
        <v>1065.0</v>
      </c>
      <c r="AM8" s="1" t="n">
        <v>831.0</v>
      </c>
      <c r="AN8" s="1" t="n">
        <v>956.0</v>
      </c>
      <c r="AO8" s="1" t="n">
        <v>1203.0</v>
      </c>
      <c r="AP8" s="1" t="n">
        <v>990.0</v>
      </c>
      <c r="AQ8" s="1" t="n">
        <v>965.0</v>
      </c>
      <c r="AR8" s="1" t="n">
        <v>1698.0</v>
      </c>
      <c r="AS8" s="11" t="n">
        <v>661.0</v>
      </c>
      <c r="AT8" s="11" t="n">
        <v>987.0</v>
      </c>
      <c r="AU8" s="11" t="n">
        <v>1291.0</v>
      </c>
      <c r="AV8" s="11" t="n">
        <v>1213.0</v>
      </c>
      <c r="AW8" s="11" t="n">
        <v>908.0</v>
      </c>
      <c r="AX8" s="11" t="n">
        <v>1268.0</v>
      </c>
      <c r="AY8" s="77" t="n">
        <v>923.0</v>
      </c>
      <c r="AZ8" s="77" t="n">
        <v>1003.0</v>
      </c>
      <c r="BA8" s="77"/>
      <c r="BB8" s="77"/>
      <c r="BC8" s="77"/>
      <c r="BD8" s="77"/>
      <c r="BF8" s="84" t="str">
        <f t="shared" si="5"/>
        <v>-</v>
      </c>
      <c r="BG8" s="84" t="str">
        <f t="shared" si="2"/>
        <v>-</v>
      </c>
      <c r="BH8" s="84" t="str">
        <f t="shared" si="2"/>
        <v>-</v>
      </c>
      <c r="BI8" s="84" t="str">
        <f t="shared" si="2"/>
        <v>-</v>
      </c>
      <c r="BJ8" s="84" t="str">
        <f t="shared" si="2"/>
        <v>-</v>
      </c>
      <c r="BK8" s="84" t="str">
        <f t="shared" si="2"/>
        <v>-</v>
      </c>
      <c r="BL8" s="84" t="str">
        <f t="shared" si="2"/>
        <v>-</v>
      </c>
      <c r="BM8" s="84" t="str">
        <f t="shared" si="2"/>
        <v>-</v>
      </c>
      <c r="BN8" s="84" t="str">
        <f t="shared" si="2"/>
        <v>-</v>
      </c>
      <c r="BO8" s="84" t="str">
        <f t="shared" si="2"/>
        <v>-</v>
      </c>
      <c r="BP8" s="84" t="str">
        <f t="shared" si="2"/>
        <v>-</v>
      </c>
      <c r="BQ8" s="84" t="str">
        <f t="shared" si="2"/>
        <v>-</v>
      </c>
    </row>
    <row r="9" spans="1:70" x14ac:dyDescent="0.25">
      <c r="A9" s="16" t="s">
        <v>207</v>
      </c>
      <c r="B9" s="22" t="s">
        <v>69</v>
      </c>
      <c r="C9" s="69" t="str">
        <f>C145</f>
        <v>-</v>
      </c>
      <c r="D9" s="69" t="str">
        <f t="shared" ref="D9:F9" si="10">D145</f>
        <v>-</v>
      </c>
      <c r="E9" s="69" t="str">
        <f t="shared" si="10"/>
        <v>-</v>
      </c>
      <c r="F9" s="73" t="str">
        <f t="shared" si="10"/>
        <v/>
      </c>
      <c r="H9" s="69" t="str">
        <f t="shared" ref="H9:S9" si="11">H145</f>
        <v>-</v>
      </c>
      <c r="I9" s="69" t="str">
        <f t="shared" si="11"/>
        <v>-</v>
      </c>
      <c r="J9" s="69" t="str">
        <f t="shared" si="11"/>
        <v>-</v>
      </c>
      <c r="K9" s="69" t="str">
        <f t="shared" si="11"/>
        <v>-</v>
      </c>
      <c r="L9" s="69" t="str">
        <f t="shared" si="11"/>
        <v>-</v>
      </c>
      <c r="M9" s="69" t="str">
        <f t="shared" si="11"/>
        <v>-</v>
      </c>
      <c r="N9" s="69" t="str">
        <f t="shared" si="11"/>
        <v>-</v>
      </c>
      <c r="O9" s="69" t="str">
        <f t="shared" si="11"/>
        <v>-</v>
      </c>
      <c r="P9" s="69" t="str">
        <f t="shared" si="11"/>
        <v>-</v>
      </c>
      <c r="Q9" s="69" t="str">
        <f t="shared" si="11"/>
        <v>-</v>
      </c>
      <c r="R9" s="69" t="str">
        <f>R145</f>
        <v>-</v>
      </c>
      <c r="S9" s="69" t="str">
        <f t="shared" si="11"/>
        <v>-</v>
      </c>
      <c r="T9" s="1"/>
      <c r="U9" s="1" t="n">
        <v>1.30534351145038</v>
      </c>
      <c r="V9" s="1" t="n">
        <v>1.18487394957983</v>
      </c>
      <c r="W9" s="1" t="n">
        <v>1.44642857142857</v>
      </c>
      <c r="X9" s="1" t="n">
        <v>1.43023255813953</v>
      </c>
      <c r="Y9" s="1" t="n">
        <v>1.25060240963855</v>
      </c>
      <c r="Z9" s="1" t="n">
        <v>1.27593818984547</v>
      </c>
      <c r="AA9" s="1" t="n">
        <v>1.45418326693227</v>
      </c>
      <c r="AB9" s="1" t="n">
        <v>1.17518248175182</v>
      </c>
      <c r="AC9" s="1" t="n">
        <v>1.44575163398693</v>
      </c>
      <c r="AD9" s="1" t="n">
        <v>1.28459119496855</v>
      </c>
      <c r="AE9" s="1" t="n">
        <v>1.90066225165563</v>
      </c>
      <c r="AF9" s="1" t="n">
        <v>1.76856435643564</v>
      </c>
      <c r="AG9" s="1" t="n">
        <v>1.18781725888325</v>
      </c>
      <c r="AH9" s="1" t="n">
        <v>1.24806201550388</v>
      </c>
      <c r="AI9" s="1" t="n">
        <v>1.64732824427481</v>
      </c>
      <c r="AJ9" s="1" t="n">
        <v>1.25858951175407</v>
      </c>
      <c r="AK9" s="1" t="n">
        <v>1.44343891402715</v>
      </c>
      <c r="AL9" s="1" t="n">
        <v>1.65258215962441</v>
      </c>
      <c r="AM9" s="1" t="n">
        <v>1.30685920577617</v>
      </c>
      <c r="AN9" s="1" t="n">
        <v>1.38179916317992</v>
      </c>
      <c r="AO9" s="1" t="n">
        <v>1.68911055694098</v>
      </c>
      <c r="AP9" s="1" t="n">
        <v>1.46868686868687</v>
      </c>
      <c r="AQ9" s="1" t="n">
        <v>1.69533678756477</v>
      </c>
      <c r="AR9" s="1" t="n">
        <v>1.88987043580683</v>
      </c>
      <c r="AS9" s="11" t="n">
        <v>1.3797276853252647</v>
      </c>
      <c r="AT9" s="11" t="n">
        <v>1.42350557244174</v>
      </c>
      <c r="AU9" s="11" t="n">
        <v>1.62277304415182</v>
      </c>
      <c r="AV9" s="11" t="n">
        <v>1.545754</v>
      </c>
      <c r="AW9" s="11" t="n">
        <v>1.644273</v>
      </c>
      <c r="AX9" s="11" t="n">
        <v>1.497634</v>
      </c>
      <c r="AY9" s="77" t="n">
        <v>1.621885</v>
      </c>
      <c r="AZ9" s="77" t="n">
        <v>1.544367</v>
      </c>
      <c r="BA9" s="77"/>
      <c r="BB9" s="77"/>
      <c r="BC9" s="77"/>
      <c r="BD9" s="77"/>
      <c r="BF9" s="84" t="str">
        <f t="shared" si="5"/>
        <v>-</v>
      </c>
      <c r="BG9" s="84" t="str">
        <f t="shared" si="2"/>
        <v>-</v>
      </c>
      <c r="BH9" s="84" t="str">
        <f t="shared" si="2"/>
        <v>-</v>
      </c>
      <c r="BI9" s="84" t="str">
        <f t="shared" si="2"/>
        <v>-</v>
      </c>
      <c r="BJ9" s="84" t="str">
        <f t="shared" si="2"/>
        <v>-</v>
      </c>
      <c r="BK9" s="84" t="str">
        <f t="shared" si="2"/>
        <v>-</v>
      </c>
      <c r="BL9" s="84" t="str">
        <f t="shared" si="2"/>
        <v>-</v>
      </c>
      <c r="BM9" s="84" t="str">
        <f t="shared" si="2"/>
        <v>-</v>
      </c>
      <c r="BN9" s="84" t="str">
        <f t="shared" si="2"/>
        <v>-</v>
      </c>
      <c r="BO9" s="84" t="str">
        <f t="shared" si="2"/>
        <v>-</v>
      </c>
      <c r="BP9" s="84" t="str">
        <f t="shared" si="2"/>
        <v>-</v>
      </c>
      <c r="BQ9" s="84" t="str">
        <f t="shared" si="2"/>
        <v>-</v>
      </c>
    </row>
    <row r="10" spans="1:70" x14ac:dyDescent="0.25">
      <c r="A10" s="16" t="s">
        <v>208</v>
      </c>
      <c r="B10" s="22" t="s">
        <v>65</v>
      </c>
      <c r="C10" s="69">
        <f>C121</f>
        <v>0</v>
      </c>
      <c r="D10" s="69">
        <f t="shared" ref="D10:F10" si="12">D121</f>
        <v>0</v>
      </c>
      <c r="E10" s="69">
        <f t="shared" si="12"/>
        <v>0</v>
      </c>
      <c r="F10" s="73" t="str">
        <f t="shared" si="12"/>
        <v/>
      </c>
      <c r="H10" s="69">
        <f t="shared" ref="H10:S10" si="13">H121</f>
        <v>0</v>
      </c>
      <c r="I10" s="69">
        <f t="shared" si="13"/>
        <v>0</v>
      </c>
      <c r="J10" s="69">
        <f t="shared" si="13"/>
        <v>0</v>
      </c>
      <c r="K10" s="69">
        <f t="shared" si="13"/>
        <v>0</v>
      </c>
      <c r="L10" s="69">
        <f t="shared" si="13"/>
        <v>0</v>
      </c>
      <c r="M10" s="69">
        <f t="shared" si="13"/>
        <v>0</v>
      </c>
      <c r="N10" s="69">
        <f t="shared" si="13"/>
        <v>0</v>
      </c>
      <c r="O10" s="69">
        <f t="shared" si="13"/>
        <v>0</v>
      </c>
      <c r="P10" s="69">
        <f t="shared" si="13"/>
        <v>0</v>
      </c>
      <c r="Q10" s="69">
        <f t="shared" si="13"/>
        <v>0</v>
      </c>
      <c r="R10" s="69">
        <f t="shared" si="13"/>
        <v>0</v>
      </c>
      <c r="S10" s="69">
        <f t="shared" si="13"/>
        <v>0</v>
      </c>
      <c r="T10" s="1"/>
      <c r="U10" s="1" t="n">
        <v>342.0</v>
      </c>
      <c r="V10" s="1" t="n">
        <v>282.0</v>
      </c>
      <c r="W10" s="1" t="n">
        <v>486.0</v>
      </c>
      <c r="X10" s="1" t="n">
        <v>492.0</v>
      </c>
      <c r="Y10" s="1" t="n">
        <v>519.0</v>
      </c>
      <c r="Z10" s="1" t="n">
        <v>578.0</v>
      </c>
      <c r="AA10" s="1" t="n">
        <v>730.0</v>
      </c>
      <c r="AB10" s="1" t="n">
        <v>483.0</v>
      </c>
      <c r="AC10" s="1" t="n">
        <v>1106.0</v>
      </c>
      <c r="AD10" s="1" t="n">
        <v>817.0</v>
      </c>
      <c r="AE10" s="1" t="n">
        <v>1435.0</v>
      </c>
      <c r="AF10" s="1" t="n">
        <v>1429.0</v>
      </c>
      <c r="AG10" s="1" t="n">
        <v>468.0</v>
      </c>
      <c r="AH10" s="1" t="n">
        <v>483.0</v>
      </c>
      <c r="AI10" s="1" t="n">
        <v>1079.0</v>
      </c>
      <c r="AJ10" s="1" t="n">
        <v>696.0</v>
      </c>
      <c r="AK10" s="1" t="n">
        <v>957.0</v>
      </c>
      <c r="AL10" s="1" t="n">
        <v>1760.0</v>
      </c>
      <c r="AM10" s="1" t="n">
        <v>1086.0</v>
      </c>
      <c r="AN10" s="1" t="n">
        <v>1321.0</v>
      </c>
      <c r="AO10" s="1" t="n">
        <v>2032.0</v>
      </c>
      <c r="AP10" s="1" t="n">
        <v>1454.0</v>
      </c>
      <c r="AQ10" s="1" t="n">
        <v>1636.0</v>
      </c>
      <c r="AR10" s="1" t="n">
        <v>3209.0</v>
      </c>
      <c r="AS10" s="11" t="n">
        <v>912.0</v>
      </c>
      <c r="AT10" s="11" t="n">
        <v>1405.0</v>
      </c>
      <c r="AU10" s="11" t="n">
        <v>2095.0</v>
      </c>
      <c r="AV10" s="11" t="n">
        <v>1875.0</v>
      </c>
      <c r="AW10" s="11" t="n">
        <v>1493.0</v>
      </c>
      <c r="AX10" s="11" t="n">
        <v>1899.0</v>
      </c>
      <c r="AY10" s="77" t="n">
        <v>1497.0</v>
      </c>
      <c r="AZ10" s="77" t="n">
        <v>1549.0</v>
      </c>
      <c r="BA10" s="77"/>
      <c r="BB10" s="77"/>
      <c r="BC10" s="77"/>
      <c r="BD10" s="77"/>
      <c r="BF10" s="84" t="str">
        <f t="shared" si="5"/>
        <v>-</v>
      </c>
      <c r="BG10" s="84" t="str">
        <f t="shared" si="2"/>
        <v>-</v>
      </c>
      <c r="BH10" s="84" t="str">
        <f t="shared" si="2"/>
        <v>-</v>
      </c>
      <c r="BI10" s="84" t="str">
        <f t="shared" si="2"/>
        <v>-</v>
      </c>
      <c r="BJ10" s="84" t="str">
        <f t="shared" si="2"/>
        <v>-</v>
      </c>
      <c r="BK10" s="84" t="str">
        <f t="shared" si="2"/>
        <v>-</v>
      </c>
      <c r="BL10" s="84" t="str">
        <f t="shared" si="2"/>
        <v>-</v>
      </c>
      <c r="BM10" s="84" t="str">
        <f t="shared" si="2"/>
        <v>-</v>
      </c>
      <c r="BN10" s="84" t="str">
        <f t="shared" si="2"/>
        <v>-</v>
      </c>
      <c r="BO10" s="84" t="str">
        <f t="shared" si="2"/>
        <v>-</v>
      </c>
      <c r="BP10" s="84" t="str">
        <f t="shared" si="2"/>
        <v>-</v>
      </c>
      <c r="BQ10" s="84" t="str">
        <f t="shared" si="2"/>
        <v>-</v>
      </c>
    </row>
    <row r="11" spans="1:70" x14ac:dyDescent="0.25">
      <c r="A11" s="16" t="s">
        <v>209</v>
      </c>
      <c r="B11" s="22" t="s">
        <v>70</v>
      </c>
      <c r="C11" s="69" t="str">
        <f>C133</f>
        <v>-</v>
      </c>
      <c r="D11" s="69" t="str">
        <f t="shared" ref="D11:F11" si="14">D133</f>
        <v>-</v>
      </c>
      <c r="E11" s="69" t="str">
        <f t="shared" si="14"/>
        <v>-</v>
      </c>
      <c r="F11" s="73" t="str">
        <f t="shared" si="14"/>
        <v/>
      </c>
      <c r="H11" s="69" t="str">
        <f t="shared" ref="H11:S11" si="15">H133</f>
        <v>-</v>
      </c>
      <c r="I11" s="69" t="str">
        <f t="shared" si="15"/>
        <v>-</v>
      </c>
      <c r="J11" s="69" t="str">
        <f t="shared" si="15"/>
        <v>-</v>
      </c>
      <c r="K11" s="69" t="str">
        <f t="shared" si="15"/>
        <v>-</v>
      </c>
      <c r="L11" s="69" t="str">
        <f t="shared" si="15"/>
        <v>-</v>
      </c>
      <c r="M11" s="69" t="str">
        <f t="shared" si="15"/>
        <v>-</v>
      </c>
      <c r="N11" s="69" t="str">
        <f t="shared" si="15"/>
        <v>-</v>
      </c>
      <c r="O11" s="69" t="str">
        <f t="shared" si="15"/>
        <v>-</v>
      </c>
      <c r="P11" s="69" t="str">
        <f t="shared" si="15"/>
        <v>-</v>
      </c>
      <c r="Q11" s="69" t="str">
        <f t="shared" si="15"/>
        <v>-</v>
      </c>
      <c r="R11" s="69" t="str">
        <f t="shared" si="15"/>
        <v>-</v>
      </c>
      <c r="S11" s="69" t="str">
        <f t="shared" si="15"/>
        <v>-</v>
      </c>
      <c r="T11" s="2"/>
      <c r="U11" s="1" t="n">
        <v>15.1701140350877</v>
      </c>
      <c r="V11" s="1" t="n">
        <v>14.523329787234</v>
      </c>
      <c r="W11" s="1" t="n">
        <v>16.740621399177</v>
      </c>
      <c r="X11" s="1" t="n">
        <v>19.9619796747967</v>
      </c>
      <c r="Y11" s="1" t="n">
        <v>13.9280905587669</v>
      </c>
      <c r="Z11" s="1" t="n">
        <v>14.6251574394464</v>
      </c>
      <c r="AA11" s="1" t="n">
        <v>17.2840424657534</v>
      </c>
      <c r="AB11" s="1" t="n">
        <v>13.970966873706</v>
      </c>
      <c r="AC11" s="1" t="n">
        <v>15.2970587703436</v>
      </c>
      <c r="AD11" s="1" t="n">
        <v>14.5946217870257</v>
      </c>
      <c r="AE11" s="1" t="n">
        <v>14.7232153310105</v>
      </c>
      <c r="AF11" s="1" t="n">
        <v>16.8347900629811</v>
      </c>
      <c r="AG11" s="1" t="n">
        <v>14.4781239316239</v>
      </c>
      <c r="AH11" s="1" t="n">
        <v>14.4386708074534</v>
      </c>
      <c r="AI11" s="1" t="n">
        <v>15.1595579240037</v>
      </c>
      <c r="AJ11" s="1" t="n">
        <v>18.039591954023</v>
      </c>
      <c r="AK11" s="1" t="n">
        <v>15.1304106583072</v>
      </c>
      <c r="AL11" s="1" t="n">
        <v>14.0327045454546</v>
      </c>
      <c r="AM11" s="1" t="n">
        <v>14.5879373848987</v>
      </c>
      <c r="AN11" s="1" t="n">
        <v>13.4773171839516</v>
      </c>
      <c r="AO11" s="1" t="n">
        <v>14.1894153543307</v>
      </c>
      <c r="AP11" s="1" t="n">
        <v>14.9636843191197</v>
      </c>
      <c r="AQ11" s="1" t="n">
        <v>14.2990605134475</v>
      </c>
      <c r="AR11" s="1" t="n">
        <v>15.985946400748</v>
      </c>
      <c r="AS11" s="11" t="n">
        <v>14.10147587719298</v>
      </c>
      <c r="AT11" s="11" t="n">
        <v>14.2304555160142</v>
      </c>
      <c r="AU11" s="11" t="n">
        <v>14.2166205250597</v>
      </c>
      <c r="AV11" s="11" t="n">
        <v>14.26272</v>
      </c>
      <c r="AW11" s="11" t="n">
        <v>14.70492</v>
      </c>
      <c r="AX11" s="11" t="n">
        <v>14.40817</v>
      </c>
      <c r="AY11" s="77" t="n">
        <v>14.86386</v>
      </c>
      <c r="AZ11" s="77" t="n">
        <v>14.63306</v>
      </c>
      <c r="BA11" s="77"/>
      <c r="BB11" s="77"/>
      <c r="BC11" s="77"/>
      <c r="BD11" s="77"/>
      <c r="BF11" s="84" t="str">
        <f t="shared" si="5"/>
        <v>-</v>
      </c>
      <c r="BG11" s="84" t="str">
        <f t="shared" si="2"/>
        <v>-</v>
      </c>
      <c r="BH11" s="84" t="str">
        <f t="shared" si="2"/>
        <v>-</v>
      </c>
      <c r="BI11" s="84" t="str">
        <f t="shared" si="2"/>
        <v>-</v>
      </c>
      <c r="BJ11" s="84" t="str">
        <f t="shared" si="2"/>
        <v>-</v>
      </c>
      <c r="BK11" s="84" t="str">
        <f t="shared" si="2"/>
        <v>-</v>
      </c>
      <c r="BL11" s="84" t="str">
        <f t="shared" si="2"/>
        <v>-</v>
      </c>
      <c r="BM11" s="84" t="str">
        <f t="shared" si="2"/>
        <v>-</v>
      </c>
      <c r="BN11" s="84" t="str">
        <f t="shared" si="2"/>
        <v>-</v>
      </c>
      <c r="BO11" s="84" t="str">
        <f t="shared" si="2"/>
        <v>-</v>
      </c>
      <c r="BP11" s="84" t="str">
        <f t="shared" si="2"/>
        <v>-</v>
      </c>
      <c r="BQ11" s="84" t="str">
        <f t="shared" si="2"/>
        <v>-</v>
      </c>
    </row>
    <row r="12" spans="1:70" x14ac:dyDescent="0.25">
      <c r="A12" s="16" t="s">
        <v>210</v>
      </c>
      <c r="B12" s="22" t="s">
        <v>85</v>
      </c>
      <c r="C12" s="69">
        <f>C59</f>
        <v>0</v>
      </c>
      <c r="D12" s="69">
        <f t="shared" ref="D12:F12" si="16">D59</f>
        <v>0</v>
      </c>
      <c r="E12" s="69">
        <f t="shared" si="16"/>
        <v>0</v>
      </c>
      <c r="F12" s="73" t="str">
        <f t="shared" si="16"/>
        <v>-</v>
      </c>
      <c r="H12" s="69">
        <f>H59</f>
        <v>0</v>
      </c>
      <c r="I12" s="69">
        <f t="shared" ref="I12:S12" si="17">I59</f>
        <v>0</v>
      </c>
      <c r="J12" s="69">
        <f t="shared" si="17"/>
        <v>0</v>
      </c>
      <c r="K12" s="69">
        <f t="shared" si="17"/>
        <v>0</v>
      </c>
      <c r="L12" s="69">
        <f t="shared" si="17"/>
        <v>0</v>
      </c>
      <c r="M12" s="69">
        <f t="shared" si="17"/>
        <v>0</v>
      </c>
      <c r="N12" s="69">
        <f t="shared" si="17"/>
        <v>0</v>
      </c>
      <c r="O12" s="69">
        <f t="shared" si="17"/>
        <v>0</v>
      </c>
      <c r="P12" s="69">
        <f t="shared" si="17"/>
        <v>0</v>
      </c>
      <c r="Q12" s="69">
        <f t="shared" si="17"/>
        <v>0</v>
      </c>
      <c r="R12" s="69">
        <f t="shared" si="17"/>
        <v>0</v>
      </c>
      <c r="S12" s="69">
        <f t="shared" si="17"/>
        <v>0</v>
      </c>
      <c r="T12" s="2"/>
      <c r="U12" s="1" t="n">
        <v>5188.179</v>
      </c>
      <c r="V12" s="1" t="n">
        <v>4095.579</v>
      </c>
      <c r="W12" s="1" t="n">
        <v>8135.942</v>
      </c>
      <c r="X12" s="1" t="n">
        <v>9821.294</v>
      </c>
      <c r="Y12" s="1" t="n">
        <v>7228.679</v>
      </c>
      <c r="Z12" s="1" t="n">
        <v>8453.341</v>
      </c>
      <c r="AA12" s="1" t="n">
        <v>12617.351</v>
      </c>
      <c r="AB12" s="1" t="n">
        <v>6747.977</v>
      </c>
      <c r="AC12" s="1" t="n">
        <v>16918.547</v>
      </c>
      <c r="AD12" s="1" t="n">
        <v>11923.806</v>
      </c>
      <c r="AE12" s="1" t="n">
        <v>21127.814</v>
      </c>
      <c r="AF12" s="1" t="n">
        <v>24056.915</v>
      </c>
      <c r="AG12" s="1" t="n">
        <v>6775.762</v>
      </c>
      <c r="AH12" s="1" t="n">
        <v>6973.878</v>
      </c>
      <c r="AI12" s="1" t="n">
        <v>16357.163</v>
      </c>
      <c r="AJ12" s="1" t="n">
        <v>12555.556</v>
      </c>
      <c r="AK12" s="1" t="n">
        <v>14479.803</v>
      </c>
      <c r="AL12" s="1" t="n">
        <v>24697.5600000001</v>
      </c>
      <c r="AM12" s="1" t="n">
        <v>15842.5</v>
      </c>
      <c r="AN12" s="1" t="n">
        <v>17803.536</v>
      </c>
      <c r="AO12" s="1" t="n">
        <v>28832.8920000001</v>
      </c>
      <c r="AP12" s="1" t="n">
        <v>21757.197</v>
      </c>
      <c r="AQ12" s="1" t="n">
        <v>23393.2630000001</v>
      </c>
      <c r="AR12" s="1" t="n">
        <v>51298.9020000002</v>
      </c>
      <c r="AS12" s="11" t="n">
        <v>12860.545999999998</v>
      </c>
      <c r="AT12" s="11" t="n">
        <v>19993.79</v>
      </c>
      <c r="AU12" s="11" t="n">
        <v>29783.82</v>
      </c>
      <c r="AV12" s="11" t="n">
        <v>26742.6</v>
      </c>
      <c r="AW12" s="11" t="n">
        <v>21954.45</v>
      </c>
      <c r="AX12" s="11" t="n">
        <v>27361.12</v>
      </c>
      <c r="AY12" s="78" t="n">
        <v>22251.2</v>
      </c>
      <c r="AZ12" s="78" t="n">
        <v>22666.606</v>
      </c>
      <c r="BA12" s="78"/>
      <c r="BB12" s="78"/>
      <c r="BC12" s="78"/>
      <c r="BD12" s="78"/>
      <c r="BF12" s="84" t="str">
        <f>IFERROR(AS12/AG12,"-")</f>
        <v>-</v>
      </c>
      <c r="BG12" s="84" t="str">
        <f t="shared" si="2"/>
        <v>-</v>
      </c>
      <c r="BH12" s="84" t="str">
        <f t="shared" si="2"/>
        <v>-</v>
      </c>
      <c r="BI12" s="84" t="str">
        <f t="shared" si="2"/>
        <v>-</v>
      </c>
      <c r="BJ12" s="84" t="str">
        <f t="shared" si="2"/>
        <v>-</v>
      </c>
      <c r="BK12" s="84" t="str">
        <f t="shared" si="2"/>
        <v>-</v>
      </c>
      <c r="BL12" s="84" t="str">
        <f t="shared" si="2"/>
        <v>-</v>
      </c>
      <c r="BM12" s="84" t="str">
        <f t="shared" si="2"/>
        <v>-</v>
      </c>
      <c r="BN12" s="84" t="str">
        <f t="shared" si="2"/>
        <v>-</v>
      </c>
      <c r="BO12" s="84" t="str">
        <f t="shared" si="2"/>
        <v>-</v>
      </c>
      <c r="BP12" s="84" t="str">
        <f t="shared" si="2"/>
        <v>-</v>
      </c>
      <c r="BQ12" s="84" t="str">
        <f>IFERROR(BD12/AR12,"-")</f>
        <v>-</v>
      </c>
    </row>
    <row r="13" spans="1:70" x14ac:dyDescent="0.25">
      <c r="A13" s="42" t="s">
        <v>33</v>
      </c>
      <c r="B13" s="22"/>
      <c r="C13" s="69"/>
      <c r="D13" s="69"/>
      <c r="E13" s="69"/>
      <c r="F13" s="73"/>
      <c r="H13" s="1"/>
      <c r="I13" s="1"/>
      <c r="J13" s="1"/>
      <c r="K13" s="1"/>
      <c r="L13" s="2"/>
      <c r="M13" s="2"/>
      <c r="N13" s="2"/>
      <c r="O13" s="2"/>
      <c r="P13" s="1"/>
      <c r="Q13" s="2"/>
      <c r="R13" s="11"/>
      <c r="S13" s="11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1"/>
      <c r="AT13" s="11"/>
      <c r="AU13" s="11"/>
      <c r="AV13" s="11"/>
      <c r="AW13" s="11"/>
      <c r="AX13" s="11"/>
      <c r="AY13" s="77"/>
      <c r="AZ13" s="77"/>
      <c r="BA13" s="77"/>
      <c r="BB13" s="77"/>
      <c r="BC13" s="77"/>
      <c r="BD13" s="77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</row>
    <row r="14" spans="1:70" x14ac:dyDescent="0.25">
      <c r="A14" s="42" t="s">
        <v>33</v>
      </c>
      <c r="B14" s="22" t="s">
        <v>86</v>
      </c>
      <c r="C14" s="69"/>
      <c r="D14" s="69"/>
      <c r="E14" s="69"/>
      <c r="F14" s="73"/>
      <c r="H14" s="1"/>
      <c r="I14" s="1"/>
      <c r="J14" s="1"/>
      <c r="K14" s="1"/>
      <c r="L14" s="1"/>
      <c r="M14" s="1"/>
      <c r="N14" s="1"/>
      <c r="O14" s="1"/>
      <c r="P14" s="1"/>
      <c r="Q14" s="1"/>
      <c r="R14" s="11"/>
      <c r="S14" s="1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1"/>
      <c r="AT14" s="11"/>
      <c r="AU14" s="11"/>
      <c r="AV14" s="11"/>
      <c r="AW14" s="11"/>
      <c r="AX14" s="11"/>
      <c r="AY14" s="77"/>
      <c r="AZ14" s="77"/>
      <c r="BA14" s="77"/>
      <c r="BB14" s="77"/>
      <c r="BC14" s="77"/>
      <c r="BD14" s="77"/>
      <c r="BF14" s="84" t="str">
        <f>IFERROR(AS14/AG14,"-")</f>
        <v>-</v>
      </c>
      <c r="BG14" s="84" t="str">
        <f t="shared" ref="BG14:BQ17" si="18">IFERROR(AT14/AH14,"-")</f>
        <v>-</v>
      </c>
      <c r="BH14" s="84" t="str">
        <f t="shared" si="18"/>
        <v>-</v>
      </c>
      <c r="BI14" s="84" t="str">
        <f t="shared" si="18"/>
        <v>-</v>
      </c>
      <c r="BJ14" s="84" t="str">
        <f t="shared" si="18"/>
        <v>-</v>
      </c>
      <c r="BK14" s="84" t="str">
        <f t="shared" si="18"/>
        <v>-</v>
      </c>
      <c r="BL14" s="84" t="str">
        <f t="shared" si="18"/>
        <v>-</v>
      </c>
      <c r="BM14" s="84" t="str">
        <f t="shared" si="18"/>
        <v>-</v>
      </c>
      <c r="BN14" s="84" t="str">
        <f t="shared" si="18"/>
        <v>-</v>
      </c>
      <c r="BO14" s="84" t="str">
        <f t="shared" si="18"/>
        <v>-</v>
      </c>
      <c r="BP14" s="84" t="str">
        <f t="shared" si="18"/>
        <v>-</v>
      </c>
      <c r="BQ14" s="84" t="str">
        <f>IFERROR(BD14/AR14,"-")</f>
        <v>-</v>
      </c>
    </row>
    <row r="15" spans="1:70" x14ac:dyDescent="0.25">
      <c r="A15" s="16" t="s">
        <v>55</v>
      </c>
      <c r="B15" s="22" t="s">
        <v>66</v>
      </c>
      <c r="C15" s="69"/>
      <c r="D15" s="69"/>
      <c r="E15" s="69"/>
      <c r="F15" s="73"/>
      <c r="H15" s="1"/>
      <c r="I15" s="1"/>
      <c r="J15" s="1"/>
      <c r="K15" s="1"/>
      <c r="L15" s="1"/>
      <c r="M15" s="1"/>
      <c r="N15" s="1"/>
      <c r="O15" s="1"/>
      <c r="P15" s="1"/>
      <c r="Q15" s="1"/>
      <c r="R15" s="11"/>
      <c r="S15" s="1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77"/>
      <c r="AZ15" s="77"/>
      <c r="BA15" s="77"/>
      <c r="BB15" s="77"/>
      <c r="BC15" s="77"/>
      <c r="BD15" s="77"/>
      <c r="BF15" s="84" t="str">
        <f t="shared" ref="BF15:BF17" si="19">IFERROR(AS15/AG15,"-")</f>
        <v>-</v>
      </c>
      <c r="BG15" s="84" t="str">
        <f t="shared" si="18"/>
        <v>-</v>
      </c>
      <c r="BH15" s="84" t="str">
        <f t="shared" si="18"/>
        <v>-</v>
      </c>
      <c r="BI15" s="84" t="str">
        <f t="shared" si="18"/>
        <v>-</v>
      </c>
      <c r="BJ15" s="84" t="str">
        <f t="shared" si="18"/>
        <v>-</v>
      </c>
      <c r="BK15" s="84" t="str">
        <f t="shared" si="18"/>
        <v>-</v>
      </c>
      <c r="BL15" s="84" t="str">
        <f t="shared" si="18"/>
        <v>-</v>
      </c>
      <c r="BM15" s="84" t="str">
        <f t="shared" si="18"/>
        <v>-</v>
      </c>
      <c r="BN15" s="84" t="str">
        <f t="shared" si="18"/>
        <v>-</v>
      </c>
      <c r="BO15" s="84" t="str">
        <f t="shared" si="18"/>
        <v>-</v>
      </c>
      <c r="BP15" s="84" t="str">
        <f t="shared" si="18"/>
        <v>-</v>
      </c>
      <c r="BQ15" s="84" t="str">
        <f t="shared" si="18"/>
        <v>-</v>
      </c>
    </row>
    <row r="16" spans="1:70" x14ac:dyDescent="0.25">
      <c r="A16" s="16" t="s">
        <v>56</v>
      </c>
      <c r="B16" s="22" t="s">
        <v>67</v>
      </c>
      <c r="C16" s="69"/>
      <c r="D16" s="69"/>
      <c r="E16" s="69"/>
      <c r="F16" s="73"/>
      <c r="H16" s="1"/>
      <c r="I16" s="1"/>
      <c r="J16" s="1"/>
      <c r="K16" s="1"/>
      <c r="L16" s="1"/>
      <c r="M16" s="1"/>
      <c r="N16" s="1"/>
      <c r="O16" s="1"/>
      <c r="P16" s="1"/>
      <c r="Q16" s="1"/>
      <c r="R16" s="11"/>
      <c r="S16" s="1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1"/>
      <c r="AT16" s="11"/>
      <c r="AU16" s="11"/>
      <c r="AV16" s="11"/>
      <c r="AW16" s="11"/>
      <c r="AX16" s="11"/>
      <c r="AY16" s="77"/>
      <c r="AZ16" s="77"/>
      <c r="BA16" s="77"/>
      <c r="BB16" s="77"/>
      <c r="BC16" s="77"/>
      <c r="BD16" s="77"/>
      <c r="BF16" s="84" t="str">
        <f t="shared" si="19"/>
        <v>-</v>
      </c>
      <c r="BG16" s="84" t="str">
        <f t="shared" si="18"/>
        <v>-</v>
      </c>
      <c r="BH16" s="84" t="str">
        <f t="shared" si="18"/>
        <v>-</v>
      </c>
      <c r="BI16" s="84" t="str">
        <f t="shared" si="18"/>
        <v>-</v>
      </c>
      <c r="BJ16" s="84" t="str">
        <f t="shared" si="18"/>
        <v>-</v>
      </c>
      <c r="BK16" s="84" t="str">
        <f t="shared" si="18"/>
        <v>-</v>
      </c>
      <c r="BL16" s="84" t="str">
        <f t="shared" si="18"/>
        <v>-</v>
      </c>
      <c r="BM16" s="84" t="str">
        <f t="shared" si="18"/>
        <v>-</v>
      </c>
      <c r="BN16" s="84" t="str">
        <f t="shared" si="18"/>
        <v>-</v>
      </c>
      <c r="BO16" s="84" t="str">
        <f t="shared" si="18"/>
        <v>-</v>
      </c>
      <c r="BP16" s="84" t="str">
        <f t="shared" si="18"/>
        <v>-</v>
      </c>
      <c r="BQ16" s="84" t="str">
        <f t="shared" si="18"/>
        <v>-</v>
      </c>
    </row>
    <row r="17" spans="1:69" x14ac:dyDescent="0.25">
      <c r="A17" s="16" t="s">
        <v>57</v>
      </c>
      <c r="B17" s="22" t="s">
        <v>68</v>
      </c>
      <c r="C17" s="69"/>
      <c r="D17" s="69"/>
      <c r="E17" s="69"/>
      <c r="F17" s="73"/>
      <c r="H17" s="1"/>
      <c r="I17" s="1"/>
      <c r="J17" s="1"/>
      <c r="K17" s="1"/>
      <c r="L17" s="1"/>
      <c r="M17" s="1"/>
      <c r="N17" s="1"/>
      <c r="O17" s="1"/>
      <c r="P17" s="1"/>
      <c r="Q17" s="1"/>
      <c r="R17" s="11"/>
      <c r="S17" s="1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1"/>
      <c r="AT17" s="11"/>
      <c r="AU17" s="11"/>
      <c r="AV17" s="11"/>
      <c r="AW17" s="11"/>
      <c r="AX17" s="11"/>
      <c r="AY17" s="77"/>
      <c r="AZ17" s="77"/>
      <c r="BA17" s="77"/>
      <c r="BB17" s="77"/>
      <c r="BC17" s="77"/>
      <c r="BD17" s="77"/>
      <c r="BF17" s="84" t="str">
        <f t="shared" si="19"/>
        <v>-</v>
      </c>
      <c r="BG17" s="84" t="str">
        <f t="shared" si="18"/>
        <v>-</v>
      </c>
      <c r="BH17" s="84" t="str">
        <f t="shared" si="18"/>
        <v>-</v>
      </c>
      <c r="BI17" s="84" t="str">
        <f t="shared" si="18"/>
        <v>-</v>
      </c>
      <c r="BJ17" s="84" t="str">
        <f t="shared" si="18"/>
        <v>-</v>
      </c>
      <c r="BK17" s="84" t="str">
        <f t="shared" si="18"/>
        <v>-</v>
      </c>
      <c r="BL17" s="84" t="str">
        <f>IFERROR(AY17/AM17,"-")</f>
        <v>-</v>
      </c>
      <c r="BM17" s="84" t="str">
        <f t="shared" si="18"/>
        <v>-</v>
      </c>
      <c r="BN17" s="84" t="str">
        <f t="shared" si="18"/>
        <v>-</v>
      </c>
      <c r="BO17" s="84" t="str">
        <f t="shared" si="18"/>
        <v>-</v>
      </c>
      <c r="BP17" s="84" t="str">
        <f t="shared" si="18"/>
        <v>-</v>
      </c>
      <c r="BQ17" s="84" t="str">
        <f t="shared" si="18"/>
        <v>-</v>
      </c>
    </row>
    <row r="18" spans="1:69" x14ac:dyDescent="0.25">
      <c r="A18" s="42" t="s">
        <v>33</v>
      </c>
      <c r="F18" s="73"/>
      <c r="AY18" s="79"/>
      <c r="AZ18" s="79"/>
      <c r="BA18" s="79"/>
      <c r="BB18" s="79"/>
      <c r="BC18" s="79"/>
      <c r="BD18" s="79"/>
    </row>
    <row r="19" spans="1:69" x14ac:dyDescent="0.25">
      <c r="A19" s="43" t="s">
        <v>33</v>
      </c>
      <c r="B19" s="23" t="s">
        <v>35</v>
      </c>
      <c r="C19" s="21" t="str">
        <f>$C$3</f>
        <v>YTD '15</v>
      </c>
      <c r="D19" s="21" t="str">
        <f>$D$3</f>
        <v>YTD '16</v>
      </c>
      <c r="E19" s="21" t="str">
        <f>$E$3</f>
        <v>YTD '17</v>
      </c>
      <c r="F19" s="21" t="str">
        <f>$F$3</f>
        <v>YoY</v>
      </c>
      <c r="G19" s="2" t="s">
        <v>33</v>
      </c>
      <c r="H19" s="27" t="str">
        <f>$H$3</f>
        <v>Q1 '15</v>
      </c>
      <c r="I19" s="27" t="str">
        <f>$I$3</f>
        <v>Q2 '15</v>
      </c>
      <c r="J19" s="27" t="str">
        <f>$J$3</f>
        <v>Q3 '15</v>
      </c>
      <c r="K19" s="27" t="str">
        <f>$K$3</f>
        <v>Q4 '15</v>
      </c>
      <c r="L19" s="30" t="str">
        <f>$L$3</f>
        <v>Q1 '16</v>
      </c>
      <c r="M19" s="30" t="str">
        <f>$M$3</f>
        <v>Q2 '16</v>
      </c>
      <c r="N19" s="30" t="str">
        <f>$N$3</f>
        <v>Q3 '16</v>
      </c>
      <c r="O19" s="30" t="str">
        <f>$O$3</f>
        <v>Q4 '16</v>
      </c>
      <c r="P19" s="27" t="str">
        <f>$P$3</f>
        <v>Q1 '17</v>
      </c>
      <c r="Q19" s="27" t="str">
        <f>$Q$3</f>
        <v>Q2 '17</v>
      </c>
      <c r="R19" s="27" t="str">
        <f>$R$3</f>
        <v>Q3 '17</v>
      </c>
      <c r="S19" s="27" t="str">
        <f>$S$3</f>
        <v>Q4 '17</v>
      </c>
      <c r="T19" s="17" t="s">
        <v>33</v>
      </c>
      <c r="U19" s="27" t="s">
        <v>1</v>
      </c>
      <c r="V19" s="27" t="s">
        <v>2</v>
      </c>
      <c r="W19" s="27" t="s">
        <v>3</v>
      </c>
      <c r="X19" s="27" t="s">
        <v>4</v>
      </c>
      <c r="Y19" s="27" t="s">
        <v>5</v>
      </c>
      <c r="Z19" s="27" t="s">
        <v>6</v>
      </c>
      <c r="AA19" s="27" t="s">
        <v>7</v>
      </c>
      <c r="AB19" s="27" t="s">
        <v>8</v>
      </c>
      <c r="AC19" s="27" t="s">
        <v>9</v>
      </c>
      <c r="AD19" s="27" t="s">
        <v>10</v>
      </c>
      <c r="AE19" s="27" t="s">
        <v>11</v>
      </c>
      <c r="AF19" s="27" t="s">
        <v>12</v>
      </c>
      <c r="AG19" s="29" t="s">
        <v>13</v>
      </c>
      <c r="AH19" s="29" t="s">
        <v>14</v>
      </c>
      <c r="AI19" s="29" t="s">
        <v>15</v>
      </c>
      <c r="AJ19" s="29" t="s">
        <v>16</v>
      </c>
      <c r="AK19" s="29" t="s">
        <v>17</v>
      </c>
      <c r="AL19" s="29" t="s">
        <v>18</v>
      </c>
      <c r="AM19" s="29" t="s">
        <v>19</v>
      </c>
      <c r="AN19" s="29" t="s">
        <v>20</v>
      </c>
      <c r="AO19" s="29" t="s">
        <v>21</v>
      </c>
      <c r="AP19" s="29" t="s">
        <v>22</v>
      </c>
      <c r="AQ19" s="29" t="s">
        <v>23</v>
      </c>
      <c r="AR19" s="29" t="s">
        <v>24</v>
      </c>
      <c r="AS19" s="25" t="s">
        <v>25</v>
      </c>
      <c r="AT19" s="25" t="s">
        <v>26</v>
      </c>
      <c r="AU19" s="25" t="s">
        <v>27</v>
      </c>
      <c r="AV19" s="25" t="s">
        <v>28</v>
      </c>
      <c r="AW19" s="25" t="s">
        <v>29</v>
      </c>
      <c r="AX19" s="25" t="s">
        <v>30</v>
      </c>
      <c r="AY19" s="31" t="s">
        <v>99</v>
      </c>
      <c r="AZ19" s="31" t="s">
        <v>100</v>
      </c>
      <c r="BA19" s="31" t="s">
        <v>101</v>
      </c>
      <c r="BB19" s="31" t="s">
        <v>102</v>
      </c>
      <c r="BC19" s="31" t="s">
        <v>103</v>
      </c>
      <c r="BD19" s="31" t="s">
        <v>104</v>
      </c>
      <c r="BF19" s="32">
        <v>42736</v>
      </c>
      <c r="BG19" s="32">
        <v>42767</v>
      </c>
      <c r="BH19" s="32">
        <v>42795</v>
      </c>
      <c r="BI19" s="32">
        <v>42826</v>
      </c>
      <c r="BJ19" s="32">
        <v>42856</v>
      </c>
      <c r="BK19" s="32">
        <v>42887</v>
      </c>
      <c r="BL19" s="32">
        <v>42917</v>
      </c>
      <c r="BM19" s="32">
        <v>42948</v>
      </c>
      <c r="BN19" s="32">
        <v>42979</v>
      </c>
      <c r="BO19" s="32">
        <v>43009</v>
      </c>
      <c r="BP19" s="32">
        <v>43040</v>
      </c>
      <c r="BQ19" s="32">
        <v>43070</v>
      </c>
    </row>
    <row r="20" spans="1:69" x14ac:dyDescent="0.25">
      <c r="A20" s="16" t="s">
        <v>113</v>
      </c>
      <c r="B20" s="16" t="s">
        <v>71</v>
      </c>
      <c r="C20" s="81">
        <f>INDEX(U20:AF20,$B$2)</f>
        <v>0</v>
      </c>
      <c r="D20" s="81">
        <f>INDEX(AG20:AR20,$B$2)</f>
        <v>0</v>
      </c>
      <c r="E20" s="81">
        <f>INDEX(AS20:BD20,$B$2)</f>
        <v>0</v>
      </c>
      <c r="F20" s="65" t="str">
        <f>IFERROR(E20/D20,"")</f>
        <v/>
      </c>
      <c r="H20" s="4">
        <f>W20</f>
        <v>0</v>
      </c>
      <c r="I20" s="4">
        <f>Z20</f>
        <v>0</v>
      </c>
      <c r="J20" s="4">
        <f>AC20</f>
        <v>0</v>
      </c>
      <c r="K20" s="69">
        <f>AF20</f>
        <v>0</v>
      </c>
      <c r="L20" s="4">
        <f>AI20</f>
        <v>0</v>
      </c>
      <c r="M20" s="4">
        <f>AL20</f>
        <v>0</v>
      </c>
      <c r="N20" s="4">
        <f>AO20</f>
        <v>0</v>
      </c>
      <c r="O20" s="4">
        <f>AR20</f>
        <v>0</v>
      </c>
      <c r="P20" s="4">
        <f>INDEX(AS20:AU20,IF($B$2&gt;3,3,$B$2))</f>
        <v>0</v>
      </c>
      <c r="Q20" s="4">
        <f>INDEX(AV20:AX20,IF($B$2&gt;6,3,$B$2-3))</f>
        <v>0</v>
      </c>
      <c r="R20" s="4">
        <f>IFERROR(INDEX(AY20:BA20,IF($B$2&gt;9,3,$B$2-6)),"-")</f>
        <v>0</v>
      </c>
      <c r="S20" s="69" t="str">
        <f>IFERROR(INDEX(BB20:BD20,IF($B$2&gt;12,3,$B$2-9)),"-")</f>
        <v>-</v>
      </c>
      <c r="T20" s="1"/>
      <c r="U20" s="37" t="n">
        <v>1142.0</v>
      </c>
      <c r="V20" s="37" t="n">
        <v>1203.0</v>
      </c>
      <c r="W20" s="37" t="n">
        <v>1331.0</v>
      </c>
      <c r="X20" s="37" t="n">
        <v>1503.0</v>
      </c>
      <c r="Y20" s="37" t="n">
        <v>1459.0</v>
      </c>
      <c r="Z20" s="37" t="n">
        <v>1485.0</v>
      </c>
      <c r="AA20" s="37" t="n">
        <v>1485.0</v>
      </c>
      <c r="AB20" s="37" t="n">
        <v>1572.0</v>
      </c>
      <c r="AC20" s="37" t="n">
        <v>1732.0</v>
      </c>
      <c r="AD20" s="37" t="n">
        <v>1852.0</v>
      </c>
      <c r="AE20" s="37" t="n">
        <v>2108.0</v>
      </c>
      <c r="AF20" s="37" t="n">
        <v>2192.0</v>
      </c>
      <c r="AG20" s="37" t="n">
        <v>2219.0</v>
      </c>
      <c r="AH20" s="37" t="n">
        <v>2130.0</v>
      </c>
      <c r="AI20" s="37" t="n">
        <v>2259.0</v>
      </c>
      <c r="AJ20" s="37" t="n">
        <v>2385.0</v>
      </c>
      <c r="AK20" s="37" t="n">
        <v>2733.0</v>
      </c>
      <c r="AL20" s="37" t="n">
        <v>3526.0</v>
      </c>
      <c r="AM20" s="37" t="n">
        <v>3957.0</v>
      </c>
      <c r="AN20" s="37" t="n">
        <v>4470.0</v>
      </c>
      <c r="AO20" s="37" t="n">
        <v>5082.0</v>
      </c>
      <c r="AP20" s="37" t="n">
        <v>5596.0</v>
      </c>
      <c r="AQ20" s="37" t="n">
        <v>6020.0</v>
      </c>
      <c r="AR20" s="37" t="n">
        <v>6701.0</v>
      </c>
      <c r="AS20" s="11" t="n">
        <v>6810.0</v>
      </c>
      <c r="AT20" s="11" t="n">
        <v>6667.0</v>
      </c>
      <c r="AU20" s="11" t="n">
        <v>6952.0</v>
      </c>
      <c r="AV20" s="11" t="n">
        <v>7096.0</v>
      </c>
      <c r="AW20" s="11" t="n">
        <v>7684.0</v>
      </c>
      <c r="AX20" s="11" t="n">
        <v>8823.0</v>
      </c>
      <c r="AY20" s="11" t="n">
        <v>9546.0</v>
      </c>
      <c r="AZ20" s="11" t="n">
        <v>10244.0</v>
      </c>
      <c r="BA20" s="11"/>
      <c r="BB20" s="11"/>
      <c r="BC20" s="11"/>
      <c r="BD20" s="11"/>
      <c r="BF20" s="84" t="str">
        <f t="shared" ref="BF20:BQ28" si="20">IFERROR(AS20/AG20,"-")</f>
        <v>-</v>
      </c>
      <c r="BG20" s="84" t="str">
        <f t="shared" si="20"/>
        <v>-</v>
      </c>
      <c r="BH20" s="84" t="str">
        <f t="shared" si="20"/>
        <v>-</v>
      </c>
      <c r="BI20" s="84" t="str">
        <f t="shared" si="20"/>
        <v>-</v>
      </c>
      <c r="BJ20" s="84" t="str">
        <f t="shared" si="20"/>
        <v>-</v>
      </c>
      <c r="BK20" s="84" t="str">
        <f t="shared" si="20"/>
        <v>-</v>
      </c>
      <c r="BL20" s="84" t="str">
        <f t="shared" si="20"/>
        <v>-</v>
      </c>
      <c r="BM20" s="84" t="str">
        <f t="shared" si="20"/>
        <v>-</v>
      </c>
      <c r="BN20" s="84" t="str">
        <f t="shared" si="20"/>
        <v>-</v>
      </c>
      <c r="BO20" s="84" t="str">
        <f t="shared" si="20"/>
        <v>-</v>
      </c>
      <c r="BP20" s="84" t="str">
        <f t="shared" si="20"/>
        <v>-</v>
      </c>
      <c r="BQ20" s="84" t="str">
        <f t="shared" si="20"/>
        <v>-</v>
      </c>
    </row>
    <row r="21" spans="1:69" x14ac:dyDescent="0.25">
      <c r="A21" s="16" t="s">
        <v>105</v>
      </c>
      <c r="B21" s="16" t="s">
        <v>62</v>
      </c>
      <c r="C21" s="81">
        <f t="shared" ref="C21:C28" si="21">INDEX(U21:AF21,$B$2)</f>
        <v>0</v>
      </c>
      <c r="D21" s="81">
        <f t="shared" ref="D21:D28" si="22">INDEX(AG21:AR21,$B$2)</f>
        <v>0</v>
      </c>
      <c r="E21" s="81">
        <f t="shared" ref="E21:E28" si="23">INDEX(AS21:BD21,$B$2)</f>
        <v>0</v>
      </c>
      <c r="F21" s="65" t="str">
        <f t="shared" ref="F21:F27" si="24">IFERROR(E21/D21,"")</f>
        <v/>
      </c>
      <c r="H21" s="4">
        <f t="shared" ref="H21:H28" si="25">W21</f>
        <v>0</v>
      </c>
      <c r="I21" s="4">
        <f t="shared" ref="I21:I28" si="26">Z21</f>
        <v>0</v>
      </c>
      <c r="J21" s="4">
        <f t="shared" ref="J21:J28" si="27">AC21</f>
        <v>0</v>
      </c>
      <c r="K21" s="69">
        <f t="shared" ref="K21:K28" si="28">AF21</f>
        <v>0</v>
      </c>
      <c r="L21" s="4">
        <f t="shared" ref="L21:L28" si="29">AI21</f>
        <v>0</v>
      </c>
      <c r="M21" s="4">
        <f t="shared" ref="M21:M28" si="30">AL21</f>
        <v>0</v>
      </c>
      <c r="N21" s="4">
        <f t="shared" ref="N21:N28" si="31">AO21</f>
        <v>0</v>
      </c>
      <c r="O21" s="4">
        <f t="shared" ref="O21:O28" si="32">AR21</f>
        <v>0</v>
      </c>
      <c r="P21" s="4">
        <f t="shared" ref="P21:P28" si="33">INDEX(AS21:AU21,IF($B$2&gt;3,3,$B$2))</f>
        <v>0</v>
      </c>
      <c r="Q21" s="4">
        <f t="shared" ref="Q21:Q28" si="34">INDEX(AV21:AX21,IF($B$2&gt;6,3,$B$2-3))</f>
        <v>0</v>
      </c>
      <c r="R21" s="4">
        <f>IFERROR(INDEX(AY21:BA21,IF($B$2&gt;9,3,$B$2-6)),"-")</f>
        <v>0</v>
      </c>
      <c r="S21" s="69" t="str">
        <f t="shared" ref="S21:S28" si="35">IFERROR(INDEX(BB21:BD21,IF($B$2&gt;12,3,$B$2-9)),"-")</f>
        <v>-</v>
      </c>
      <c r="T21" s="1"/>
      <c r="U21" s="37" t="n">
        <v>1142.0</v>
      </c>
      <c r="V21" s="37" t="n">
        <v>1203.0</v>
      </c>
      <c r="W21" s="37" t="n">
        <v>1332.0</v>
      </c>
      <c r="X21" s="37" t="n">
        <v>1503.0</v>
      </c>
      <c r="Y21" s="37" t="n">
        <v>1459.0</v>
      </c>
      <c r="Z21" s="37" t="n">
        <v>1485.0</v>
      </c>
      <c r="AA21" s="37" t="n">
        <v>1485.0</v>
      </c>
      <c r="AB21" s="37" t="n">
        <v>1572.0</v>
      </c>
      <c r="AC21" s="37" t="n">
        <v>1732.0</v>
      </c>
      <c r="AD21" s="37" t="n">
        <v>1852.0</v>
      </c>
      <c r="AE21" s="37" t="n">
        <v>2108.0</v>
      </c>
      <c r="AF21" s="37" t="n">
        <v>2192.0</v>
      </c>
      <c r="AG21" s="37" t="n">
        <v>2219.0</v>
      </c>
      <c r="AH21" s="37" t="n">
        <v>2130.0</v>
      </c>
      <c r="AI21" s="37" t="n">
        <v>2259.0</v>
      </c>
      <c r="AJ21" s="37" t="n">
        <v>2385.0</v>
      </c>
      <c r="AK21" s="37" t="n">
        <v>2733.0</v>
      </c>
      <c r="AL21" s="37" t="n">
        <v>3526.0</v>
      </c>
      <c r="AM21" s="37" t="n">
        <v>3957.0</v>
      </c>
      <c r="AN21" s="37" t="n">
        <v>4470.0</v>
      </c>
      <c r="AO21" s="37" t="n">
        <v>5082.0</v>
      </c>
      <c r="AP21" s="37" t="n">
        <v>5596.0</v>
      </c>
      <c r="AQ21" s="37" t="n">
        <v>6020.0</v>
      </c>
      <c r="AR21" s="37" t="n">
        <v>6701.0</v>
      </c>
      <c r="AS21" s="11" t="n">
        <v>6810.0</v>
      </c>
      <c r="AT21" s="11" t="n">
        <v>5112.0</v>
      </c>
      <c r="AU21" s="11" t="n">
        <v>5243.0</v>
      </c>
      <c r="AV21" s="11" t="n">
        <v>4730.0</v>
      </c>
      <c r="AW21" s="11" t="n">
        <v>4944.0</v>
      </c>
      <c r="AX21" s="11" t="n">
        <v>5524.0</v>
      </c>
      <c r="AY21" s="11" t="n">
        <v>5453.0</v>
      </c>
      <c r="AZ21" s="11" t="n">
        <v>5361.0</v>
      </c>
      <c r="BA21" s="11"/>
      <c r="BB21" s="11"/>
      <c r="BC21" s="11"/>
      <c r="BD21" s="11"/>
      <c r="BF21" s="84" t="str">
        <f t="shared" si="20"/>
        <v>-</v>
      </c>
      <c r="BG21" s="84" t="str">
        <f t="shared" si="20"/>
        <v>-</v>
      </c>
      <c r="BH21" s="84" t="str">
        <f t="shared" si="20"/>
        <v>-</v>
      </c>
      <c r="BI21" s="84" t="str">
        <f t="shared" si="20"/>
        <v>-</v>
      </c>
      <c r="BJ21" s="84" t="str">
        <f t="shared" si="20"/>
        <v>-</v>
      </c>
      <c r="BK21" s="84" t="str">
        <f t="shared" si="20"/>
        <v>-</v>
      </c>
      <c r="BL21" s="84" t="str">
        <f t="shared" si="20"/>
        <v>-</v>
      </c>
      <c r="BM21" s="84" t="str">
        <f t="shared" si="20"/>
        <v>-</v>
      </c>
      <c r="BN21" s="84" t="str">
        <f t="shared" si="20"/>
        <v>-</v>
      </c>
      <c r="BO21" s="84" t="str">
        <f t="shared" si="20"/>
        <v>-</v>
      </c>
      <c r="BP21" s="84" t="str">
        <f t="shared" si="20"/>
        <v>-</v>
      </c>
      <c r="BQ21" s="84" t="str">
        <f t="shared" si="20"/>
        <v>-</v>
      </c>
    </row>
    <row r="22" spans="1:69" x14ac:dyDescent="0.25">
      <c r="A22" s="16" t="s">
        <v>106</v>
      </c>
      <c r="B22" s="16" t="s">
        <v>63</v>
      </c>
      <c r="C22" s="81">
        <f t="shared" si="21"/>
        <v>0</v>
      </c>
      <c r="D22" s="81">
        <f t="shared" si="22"/>
        <v>0</v>
      </c>
      <c r="E22" s="81">
        <f t="shared" si="23"/>
        <v>0</v>
      </c>
      <c r="F22" s="65" t="str">
        <f t="shared" si="24"/>
        <v/>
      </c>
      <c r="H22" s="4">
        <f t="shared" si="25"/>
        <v>0</v>
      </c>
      <c r="I22" s="4">
        <f t="shared" si="26"/>
        <v>0</v>
      </c>
      <c r="J22" s="4">
        <f t="shared" si="27"/>
        <v>0</v>
      </c>
      <c r="K22" s="69">
        <f t="shared" si="28"/>
        <v>0</v>
      </c>
      <c r="L22" s="4">
        <f t="shared" si="29"/>
        <v>0</v>
      </c>
      <c r="M22" s="4">
        <f t="shared" si="30"/>
        <v>0</v>
      </c>
      <c r="N22" s="4">
        <f t="shared" si="31"/>
        <v>0</v>
      </c>
      <c r="O22" s="4">
        <f t="shared" si="32"/>
        <v>0</v>
      </c>
      <c r="P22" s="4">
        <f t="shared" si="33"/>
        <v>0</v>
      </c>
      <c r="Q22" s="4">
        <f t="shared" si="34"/>
        <v>0</v>
      </c>
      <c r="R22" s="4">
        <f>IFERROR(INDEX(AY22:BA22,IF($B$2&gt;9,3,$B$2-6)),"-")</f>
        <v>0</v>
      </c>
      <c r="S22" s="69" t="str">
        <f t="shared" si="35"/>
        <v>-</v>
      </c>
      <c r="T22" s="1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11"/>
      <c r="AT22" s="11" t="n">
        <v>1555.0</v>
      </c>
      <c r="AU22" s="11" t="n">
        <v>1709.0</v>
      </c>
      <c r="AV22" s="11" t="n">
        <v>2366.0</v>
      </c>
      <c r="AW22" s="11" t="n">
        <v>2740.0</v>
      </c>
      <c r="AX22" s="11" t="n">
        <v>3299.0</v>
      </c>
      <c r="AY22" s="11" t="n">
        <v>4093.0</v>
      </c>
      <c r="AZ22" s="11" t="n">
        <v>4883.0</v>
      </c>
      <c r="BA22" s="11"/>
      <c r="BB22" s="11"/>
      <c r="BC22" s="11"/>
      <c r="BD22" s="11"/>
      <c r="BF22" s="84" t="str">
        <f t="shared" si="20"/>
        <v>-</v>
      </c>
      <c r="BG22" s="84" t="str">
        <f t="shared" si="20"/>
        <v>-</v>
      </c>
      <c r="BH22" s="84" t="str">
        <f t="shared" si="20"/>
        <v>-</v>
      </c>
      <c r="BI22" s="84" t="str">
        <f t="shared" si="20"/>
        <v>-</v>
      </c>
      <c r="BJ22" s="84" t="str">
        <f t="shared" si="20"/>
        <v>-</v>
      </c>
      <c r="BK22" s="84" t="str">
        <f t="shared" si="20"/>
        <v>-</v>
      </c>
      <c r="BL22" s="84" t="str">
        <f t="shared" si="20"/>
        <v>-</v>
      </c>
      <c r="BM22" s="84" t="str">
        <f t="shared" si="20"/>
        <v>-</v>
      </c>
      <c r="BN22" s="84" t="str">
        <f t="shared" si="20"/>
        <v>-</v>
      </c>
      <c r="BO22" s="84" t="str">
        <f t="shared" si="20"/>
        <v>-</v>
      </c>
      <c r="BP22" s="84" t="str">
        <f t="shared" si="20"/>
        <v>-</v>
      </c>
      <c r="BQ22" s="84" t="str">
        <f t="shared" si="20"/>
        <v>-</v>
      </c>
    </row>
    <row r="23" spans="1:69" x14ac:dyDescent="0.25">
      <c r="A23" s="16" t="s">
        <v>107</v>
      </c>
      <c r="B23" s="16" t="s">
        <v>72</v>
      </c>
      <c r="C23" s="81">
        <f t="shared" si="21"/>
        <v>0</v>
      </c>
      <c r="D23" s="81">
        <f t="shared" si="22"/>
        <v>0</v>
      </c>
      <c r="E23" s="81">
        <f t="shared" si="23"/>
        <v>0</v>
      </c>
      <c r="F23" s="65" t="str">
        <f t="shared" si="24"/>
        <v/>
      </c>
      <c r="H23" s="4">
        <f t="shared" si="25"/>
        <v>0</v>
      </c>
      <c r="I23" s="4">
        <f t="shared" si="26"/>
        <v>0</v>
      </c>
      <c r="J23" s="4">
        <f t="shared" si="27"/>
        <v>0</v>
      </c>
      <c r="K23" s="69">
        <f t="shared" si="28"/>
        <v>0</v>
      </c>
      <c r="L23" s="4">
        <f t="shared" si="29"/>
        <v>0</v>
      </c>
      <c r="M23" s="4">
        <f t="shared" si="30"/>
        <v>0</v>
      </c>
      <c r="N23" s="4">
        <f t="shared" si="31"/>
        <v>0</v>
      </c>
      <c r="O23" s="4">
        <f t="shared" si="32"/>
        <v>0</v>
      </c>
      <c r="P23" s="4">
        <f t="shared" si="33"/>
        <v>0</v>
      </c>
      <c r="Q23" s="4">
        <f t="shared" si="34"/>
        <v>0</v>
      </c>
      <c r="R23" s="4">
        <f t="shared" ref="R23:R28" si="36">IFERROR(INDEX(AY23:BA23,IF($B$2&gt;9,3,$B$2-6)),"-")</f>
        <v>0</v>
      </c>
      <c r="S23" s="69" t="str">
        <f>IFERROR(INDEX(BB23:BD23,IF($B$2&gt;12,3,$B$2-9)),"-")</f>
        <v>-</v>
      </c>
      <c r="U23" s="4" t="n">
        <v>845.0</v>
      </c>
      <c r="V23" s="4" t="n">
        <v>883.0</v>
      </c>
      <c r="W23" s="4" t="n">
        <v>997.0</v>
      </c>
      <c r="X23" s="4" t="n">
        <v>1127.0</v>
      </c>
      <c r="Y23" s="4" t="n">
        <v>1061.0</v>
      </c>
      <c r="Z23" s="4" t="n">
        <v>1105.0</v>
      </c>
      <c r="AA23" s="4" t="n">
        <v>1101.0</v>
      </c>
      <c r="AB23" s="4" t="n">
        <v>1199.0</v>
      </c>
      <c r="AC23" s="4" t="n">
        <v>1297.0</v>
      </c>
      <c r="AD23" s="4" t="n">
        <v>1387.0</v>
      </c>
      <c r="AE23" s="4" t="n">
        <v>1621.0</v>
      </c>
      <c r="AF23" s="4" t="n">
        <v>1704.0</v>
      </c>
      <c r="AG23" s="4" t="n">
        <v>1716.0</v>
      </c>
      <c r="AH23" s="4" t="n">
        <v>1621.0</v>
      </c>
      <c r="AI23" s="4" t="n">
        <v>1726.0</v>
      </c>
      <c r="AJ23" s="4" t="n">
        <v>1792.0</v>
      </c>
      <c r="AK23" s="4" t="n">
        <v>2080.0</v>
      </c>
      <c r="AL23" s="4" t="n">
        <v>2766.0</v>
      </c>
      <c r="AM23" s="4" t="n">
        <v>3156.0</v>
      </c>
      <c r="AN23" s="4" t="n">
        <v>3577.0</v>
      </c>
      <c r="AO23" s="4" t="n">
        <v>4038.0</v>
      </c>
      <c r="AP23" s="4" t="n">
        <v>4438.0</v>
      </c>
      <c r="AQ23" s="4" t="n">
        <v>4775.0</v>
      </c>
      <c r="AR23" s="4" t="n">
        <v>5348.0</v>
      </c>
      <c r="AS23" s="11" t="n">
        <v>5455.0</v>
      </c>
      <c r="AT23" s="11" t="n">
        <v>3696.0</v>
      </c>
      <c r="AU23" s="11" t="n">
        <v>3844.0</v>
      </c>
      <c r="AV23" s="11" t="n">
        <v>3460.0</v>
      </c>
      <c r="AW23" s="11" t="n">
        <v>3625.0</v>
      </c>
      <c r="AX23" s="11" t="n">
        <v>4210.0</v>
      </c>
      <c r="AY23" s="11" t="n">
        <v>4273.0</v>
      </c>
      <c r="AZ23" s="11" t="n">
        <v>4202.0</v>
      </c>
      <c r="BA23" s="11"/>
      <c r="BB23" s="11"/>
      <c r="BC23" s="11"/>
      <c r="BD23" s="11"/>
      <c r="BF23" s="84" t="str">
        <f t="shared" si="20"/>
        <v>-</v>
      </c>
      <c r="BG23" s="84" t="str">
        <f t="shared" si="20"/>
        <v>-</v>
      </c>
      <c r="BH23" s="84" t="str">
        <f t="shared" si="20"/>
        <v>-</v>
      </c>
      <c r="BI23" s="84" t="str">
        <f t="shared" si="20"/>
        <v>-</v>
      </c>
      <c r="BJ23" s="84" t="str">
        <f t="shared" si="20"/>
        <v>-</v>
      </c>
      <c r="BK23" s="84" t="str">
        <f t="shared" si="20"/>
        <v>-</v>
      </c>
      <c r="BL23" s="84" t="str">
        <f t="shared" si="20"/>
        <v>-</v>
      </c>
      <c r="BM23" s="84" t="str">
        <f t="shared" si="20"/>
        <v>-</v>
      </c>
      <c r="BN23" s="84" t="str">
        <f t="shared" si="20"/>
        <v>-</v>
      </c>
      <c r="BO23" s="84" t="str">
        <f t="shared" si="20"/>
        <v>-</v>
      </c>
      <c r="BP23" s="84" t="str">
        <f t="shared" si="20"/>
        <v>-</v>
      </c>
      <c r="BQ23" s="84" t="str">
        <f t="shared" si="20"/>
        <v>-</v>
      </c>
    </row>
    <row r="24" spans="1:69" x14ac:dyDescent="0.25">
      <c r="A24" s="16" t="s">
        <v>108</v>
      </c>
      <c r="B24" s="16" t="s">
        <v>73</v>
      </c>
      <c r="C24" s="81">
        <f t="shared" si="21"/>
        <v>0</v>
      </c>
      <c r="D24" s="81">
        <f t="shared" si="22"/>
        <v>0</v>
      </c>
      <c r="E24" s="81">
        <f t="shared" si="23"/>
        <v>0</v>
      </c>
      <c r="F24" s="65" t="str">
        <f t="shared" si="24"/>
        <v/>
      </c>
      <c r="H24" s="4">
        <f t="shared" si="25"/>
        <v>0</v>
      </c>
      <c r="I24" s="4">
        <f t="shared" si="26"/>
        <v>0</v>
      </c>
      <c r="J24" s="4">
        <f t="shared" si="27"/>
        <v>0</v>
      </c>
      <c r="K24" s="69">
        <f t="shared" si="28"/>
        <v>0</v>
      </c>
      <c r="L24" s="4">
        <f t="shared" si="29"/>
        <v>0</v>
      </c>
      <c r="M24" s="4">
        <f t="shared" si="30"/>
        <v>0</v>
      </c>
      <c r="N24" s="4">
        <f t="shared" si="31"/>
        <v>0</v>
      </c>
      <c r="O24" s="4">
        <f t="shared" si="32"/>
        <v>0</v>
      </c>
      <c r="P24" s="4">
        <f t="shared" si="33"/>
        <v>0</v>
      </c>
      <c r="Q24" s="4">
        <f t="shared" si="34"/>
        <v>0</v>
      </c>
      <c r="R24" s="4">
        <f t="shared" si="36"/>
        <v>0</v>
      </c>
      <c r="S24" s="69" t="str">
        <f t="shared" si="35"/>
        <v>-</v>
      </c>
      <c r="U24" s="4" t="n">
        <v>57.0</v>
      </c>
      <c r="V24" s="4" t="n">
        <v>65.0</v>
      </c>
      <c r="W24" s="4" t="n">
        <v>65.0</v>
      </c>
      <c r="X24" s="4" t="n">
        <v>63.0</v>
      </c>
      <c r="Y24" s="4" t="n">
        <v>62.0</v>
      </c>
      <c r="Z24" s="4" t="n">
        <v>49.0</v>
      </c>
      <c r="AA24" s="4" t="n">
        <v>43.0</v>
      </c>
      <c r="AB24" s="4" t="n">
        <v>37.0</v>
      </c>
      <c r="AC24" s="4" t="n">
        <v>39.0</v>
      </c>
      <c r="AD24" s="4" t="n">
        <v>47.0</v>
      </c>
      <c r="AE24" s="4" t="n">
        <v>55.0</v>
      </c>
      <c r="AF24" s="4" t="n">
        <v>58.0</v>
      </c>
      <c r="AG24" s="4" t="n">
        <v>68.0</v>
      </c>
      <c r="AH24" s="4" t="n">
        <v>78.0</v>
      </c>
      <c r="AI24" s="4" t="n">
        <v>87.0</v>
      </c>
      <c r="AJ24" s="4" t="n">
        <v>110.0</v>
      </c>
      <c r="AK24" s="4" t="n">
        <v>114.0</v>
      </c>
      <c r="AL24" s="4" t="n">
        <v>115.0</v>
      </c>
      <c r="AM24" s="4" t="n">
        <v>127.0</v>
      </c>
      <c r="AN24" s="4" t="n">
        <v>147.0</v>
      </c>
      <c r="AO24" s="4" t="n">
        <v>178.0</v>
      </c>
      <c r="AP24" s="4" t="n">
        <v>194.0</v>
      </c>
      <c r="AQ24" s="4" t="n">
        <v>206.0</v>
      </c>
      <c r="AR24" s="4" t="n">
        <v>237.0</v>
      </c>
      <c r="AS24" s="11" t="n">
        <v>253.0</v>
      </c>
      <c r="AT24" s="11" t="n">
        <v>272.0</v>
      </c>
      <c r="AU24" s="11" t="n">
        <v>287.0</v>
      </c>
      <c r="AV24" s="11" t="n">
        <v>295.0</v>
      </c>
      <c r="AW24" s="11" t="n">
        <v>313.0</v>
      </c>
      <c r="AX24" s="11" t="n">
        <v>324.0</v>
      </c>
      <c r="AY24" s="11" t="n">
        <v>308.0</v>
      </c>
      <c r="AZ24" s="11" t="n">
        <v>298.0</v>
      </c>
      <c r="BA24" s="11"/>
      <c r="BB24" s="11"/>
      <c r="BC24" s="11"/>
      <c r="BD24" s="11"/>
      <c r="BF24" s="84" t="str">
        <f t="shared" si="20"/>
        <v>-</v>
      </c>
      <c r="BG24" s="84" t="str">
        <f t="shared" si="20"/>
        <v>-</v>
      </c>
      <c r="BH24" s="84" t="str">
        <f t="shared" si="20"/>
        <v>-</v>
      </c>
      <c r="BI24" s="84" t="str">
        <f t="shared" si="20"/>
        <v>-</v>
      </c>
      <c r="BJ24" s="84" t="str">
        <f t="shared" si="20"/>
        <v>-</v>
      </c>
      <c r="BK24" s="84" t="str">
        <f t="shared" si="20"/>
        <v>-</v>
      </c>
      <c r="BL24" s="84" t="str">
        <f t="shared" si="20"/>
        <v>-</v>
      </c>
      <c r="BM24" s="84" t="str">
        <f t="shared" si="20"/>
        <v>-</v>
      </c>
      <c r="BN24" s="84" t="str">
        <f t="shared" si="20"/>
        <v>-</v>
      </c>
      <c r="BO24" s="84" t="str">
        <f t="shared" si="20"/>
        <v>-</v>
      </c>
      <c r="BP24" s="84" t="str">
        <f t="shared" si="20"/>
        <v>-</v>
      </c>
      <c r="BQ24" s="84" t="str">
        <f t="shared" si="20"/>
        <v>-</v>
      </c>
    </row>
    <row r="25" spans="1:69" x14ac:dyDescent="0.25">
      <c r="A25" s="16" t="s">
        <v>109</v>
      </c>
      <c r="B25" s="16" t="s">
        <v>74</v>
      </c>
      <c r="C25" s="81">
        <f t="shared" si="21"/>
        <v>0</v>
      </c>
      <c r="D25" s="81">
        <f t="shared" si="22"/>
        <v>0</v>
      </c>
      <c r="E25" s="81">
        <f t="shared" si="23"/>
        <v>0</v>
      </c>
      <c r="F25" s="65" t="str">
        <f t="shared" si="24"/>
        <v/>
      </c>
      <c r="H25" s="4">
        <f t="shared" si="25"/>
        <v>0</v>
      </c>
      <c r="I25" s="4">
        <f t="shared" si="26"/>
        <v>0</v>
      </c>
      <c r="J25" s="4">
        <f t="shared" si="27"/>
        <v>0</v>
      </c>
      <c r="K25" s="69">
        <f t="shared" si="28"/>
        <v>0</v>
      </c>
      <c r="L25" s="4">
        <f t="shared" si="29"/>
        <v>0</v>
      </c>
      <c r="M25" s="4">
        <f t="shared" si="30"/>
        <v>0</v>
      </c>
      <c r="N25" s="4">
        <f t="shared" si="31"/>
        <v>0</v>
      </c>
      <c r="O25" s="4">
        <f t="shared" si="32"/>
        <v>0</v>
      </c>
      <c r="P25" s="4">
        <f t="shared" si="33"/>
        <v>0</v>
      </c>
      <c r="Q25" s="4">
        <f t="shared" si="34"/>
        <v>0</v>
      </c>
      <c r="R25" s="4">
        <f t="shared" si="36"/>
        <v>0</v>
      </c>
      <c r="S25" s="69" t="str">
        <f t="shared" si="35"/>
        <v>-</v>
      </c>
      <c r="U25" s="4" t="n">
        <v>157.0</v>
      </c>
      <c r="V25" s="4" t="n">
        <v>169.0</v>
      </c>
      <c r="W25" s="4" t="n">
        <v>175.0</v>
      </c>
      <c r="X25" s="4" t="n">
        <v>202.0</v>
      </c>
      <c r="Y25" s="4" t="n">
        <v>214.0</v>
      </c>
      <c r="Z25" s="4" t="n">
        <v>208.0</v>
      </c>
      <c r="AA25" s="4" t="n">
        <v>213.0</v>
      </c>
      <c r="AB25" s="4" t="n">
        <v>211.0</v>
      </c>
      <c r="AC25" s="4" t="n">
        <v>253.0</v>
      </c>
      <c r="AD25" s="4" t="n">
        <v>272.0</v>
      </c>
      <c r="AE25" s="4" t="n">
        <v>289.0</v>
      </c>
      <c r="AF25" s="4" t="n">
        <v>288.0</v>
      </c>
      <c r="AG25" s="4" t="n">
        <v>290.0</v>
      </c>
      <c r="AH25" s="4" t="n">
        <v>284.0</v>
      </c>
      <c r="AI25" s="4" t="n">
        <v>293.0</v>
      </c>
      <c r="AJ25" s="4" t="n">
        <v>311.0</v>
      </c>
      <c r="AK25" s="4" t="n">
        <v>348.0</v>
      </c>
      <c r="AL25" s="4" t="n">
        <v>428.0</v>
      </c>
      <c r="AM25" s="4" t="n">
        <v>444.0</v>
      </c>
      <c r="AN25" s="4" t="n">
        <v>494.0</v>
      </c>
      <c r="AO25" s="4" t="n">
        <v>568.0</v>
      </c>
      <c r="AP25" s="4" t="n">
        <v>640.0</v>
      </c>
      <c r="AQ25" s="4" t="n">
        <v>688.0</v>
      </c>
      <c r="AR25" s="4" t="n">
        <v>738.0</v>
      </c>
      <c r="AS25" s="11" t="n">
        <v>722.0</v>
      </c>
      <c r="AT25" s="11" t="n">
        <v>749.0</v>
      </c>
      <c r="AU25" s="11" t="n">
        <v>729.0</v>
      </c>
      <c r="AV25" s="11" t="n">
        <v>602.0</v>
      </c>
      <c r="AW25" s="11" t="n">
        <v>630.0</v>
      </c>
      <c r="AX25" s="11" t="n">
        <v>634.0</v>
      </c>
      <c r="AY25" s="11" t="n">
        <v>541.0</v>
      </c>
      <c r="AZ25" s="11" t="n">
        <v>542.0</v>
      </c>
      <c r="BA25" s="11"/>
      <c r="BB25" s="11"/>
      <c r="BC25" s="11"/>
      <c r="BD25" s="11"/>
      <c r="BF25" s="84" t="str">
        <f t="shared" si="20"/>
        <v>-</v>
      </c>
      <c r="BG25" s="84" t="str">
        <f t="shared" si="20"/>
        <v>-</v>
      </c>
      <c r="BH25" s="84" t="str">
        <f t="shared" si="20"/>
        <v>-</v>
      </c>
      <c r="BI25" s="84" t="str">
        <f t="shared" si="20"/>
        <v>-</v>
      </c>
      <c r="BJ25" s="84" t="str">
        <f t="shared" si="20"/>
        <v>-</v>
      </c>
      <c r="BK25" s="84" t="str">
        <f t="shared" si="20"/>
        <v>-</v>
      </c>
      <c r="BL25" s="84" t="str">
        <f t="shared" si="20"/>
        <v>-</v>
      </c>
      <c r="BM25" s="84" t="str">
        <f t="shared" si="20"/>
        <v>-</v>
      </c>
      <c r="BN25" s="84" t="str">
        <f t="shared" si="20"/>
        <v>-</v>
      </c>
      <c r="BO25" s="84" t="str">
        <f t="shared" si="20"/>
        <v>-</v>
      </c>
      <c r="BP25" s="84" t="str">
        <f t="shared" si="20"/>
        <v>-</v>
      </c>
      <c r="BQ25" s="84" t="str">
        <f t="shared" si="20"/>
        <v>-</v>
      </c>
    </row>
    <row r="26" spans="1:69" x14ac:dyDescent="0.25">
      <c r="A26" s="16" t="s">
        <v>110</v>
      </c>
      <c r="B26" s="16" t="s">
        <v>75</v>
      </c>
      <c r="C26" s="81">
        <f t="shared" si="21"/>
        <v>0</v>
      </c>
      <c r="D26" s="81">
        <f t="shared" si="22"/>
        <v>0</v>
      </c>
      <c r="E26" s="81">
        <f t="shared" si="23"/>
        <v>0</v>
      </c>
      <c r="F26" s="65" t="str">
        <f t="shared" si="24"/>
        <v/>
      </c>
      <c r="H26" s="4">
        <f t="shared" si="25"/>
        <v>0</v>
      </c>
      <c r="I26" s="4">
        <f t="shared" si="26"/>
        <v>0</v>
      </c>
      <c r="J26" s="4">
        <f t="shared" si="27"/>
        <v>0</v>
      </c>
      <c r="K26" s="69">
        <f t="shared" si="28"/>
        <v>0</v>
      </c>
      <c r="L26" s="4">
        <f t="shared" si="29"/>
        <v>0</v>
      </c>
      <c r="M26" s="4">
        <f t="shared" si="30"/>
        <v>0</v>
      </c>
      <c r="N26" s="4">
        <f t="shared" si="31"/>
        <v>0</v>
      </c>
      <c r="O26" s="4">
        <f t="shared" si="32"/>
        <v>0</v>
      </c>
      <c r="P26" s="4">
        <f t="shared" si="33"/>
        <v>0</v>
      </c>
      <c r="Q26" s="4">
        <f t="shared" si="34"/>
        <v>0</v>
      </c>
      <c r="R26" s="4">
        <f t="shared" si="36"/>
        <v>0</v>
      </c>
      <c r="S26" s="69" t="str">
        <f t="shared" si="35"/>
        <v>-</v>
      </c>
      <c r="U26" s="4" t="n">
        <v>52.0</v>
      </c>
      <c r="V26" s="4" t="n">
        <v>54.0</v>
      </c>
      <c r="W26" s="4" t="n">
        <v>60.0</v>
      </c>
      <c r="X26" s="4" t="n">
        <v>70.0</v>
      </c>
      <c r="Y26" s="4" t="n">
        <v>80.0</v>
      </c>
      <c r="Z26" s="4" t="n">
        <v>81.0</v>
      </c>
      <c r="AA26" s="4" t="n">
        <v>82.0</v>
      </c>
      <c r="AB26" s="4" t="n">
        <v>80.0</v>
      </c>
      <c r="AC26" s="4" t="n">
        <v>94.0</v>
      </c>
      <c r="AD26" s="4" t="n">
        <v>97.0</v>
      </c>
      <c r="AE26" s="4" t="n">
        <v>95.0</v>
      </c>
      <c r="AF26" s="4" t="n">
        <v>93.0</v>
      </c>
      <c r="AG26" s="4" t="n">
        <v>94.0</v>
      </c>
      <c r="AH26" s="4" t="n">
        <v>96.0</v>
      </c>
      <c r="AI26" s="4" t="n">
        <v>99.0</v>
      </c>
      <c r="AJ26" s="4" t="n">
        <v>114.0</v>
      </c>
      <c r="AK26" s="4" t="n">
        <v>131.0</v>
      </c>
      <c r="AL26" s="4" t="n">
        <v>148.0</v>
      </c>
      <c r="AM26" s="4" t="n">
        <v>156.0</v>
      </c>
      <c r="AN26" s="4" t="n">
        <v>172.0</v>
      </c>
      <c r="AO26" s="4" t="n">
        <v>197.0</v>
      </c>
      <c r="AP26" s="4" t="n">
        <v>210.0</v>
      </c>
      <c r="AQ26" s="4" t="n">
        <v>231.0</v>
      </c>
      <c r="AR26" s="4" t="n">
        <v>251.0</v>
      </c>
      <c r="AS26" s="11" t="n">
        <v>255.0</v>
      </c>
      <c r="AT26" s="11" t="n">
        <v>259.0</v>
      </c>
      <c r="AU26" s="11" t="n">
        <v>249.0</v>
      </c>
      <c r="AV26" s="11" t="n">
        <v>238.0</v>
      </c>
      <c r="AW26" s="11" t="n">
        <v>241.0</v>
      </c>
      <c r="AX26" s="11" t="n">
        <v>225.0</v>
      </c>
      <c r="AY26" s="11" t="n">
        <v>216.0</v>
      </c>
      <c r="AZ26" s="11" t="n">
        <v>209.0</v>
      </c>
      <c r="BA26" s="11"/>
      <c r="BB26" s="11"/>
      <c r="BC26" s="11"/>
      <c r="BD26" s="11"/>
      <c r="BF26" s="84" t="str">
        <f t="shared" si="20"/>
        <v>-</v>
      </c>
      <c r="BG26" s="84" t="str">
        <f t="shared" si="20"/>
        <v>-</v>
      </c>
      <c r="BH26" s="84" t="str">
        <f t="shared" si="20"/>
        <v>-</v>
      </c>
      <c r="BI26" s="84" t="str">
        <f t="shared" si="20"/>
        <v>-</v>
      </c>
      <c r="BJ26" s="84" t="str">
        <f t="shared" si="20"/>
        <v>-</v>
      </c>
      <c r="BK26" s="84" t="str">
        <f t="shared" si="20"/>
        <v>-</v>
      </c>
      <c r="BL26" s="84" t="str">
        <f t="shared" si="20"/>
        <v>-</v>
      </c>
      <c r="BM26" s="84" t="str">
        <f t="shared" si="20"/>
        <v>-</v>
      </c>
      <c r="BN26" s="84" t="str">
        <f t="shared" si="20"/>
        <v>-</v>
      </c>
      <c r="BO26" s="84" t="str">
        <f t="shared" si="20"/>
        <v>-</v>
      </c>
      <c r="BP26" s="84" t="str">
        <f t="shared" si="20"/>
        <v>-</v>
      </c>
      <c r="BQ26" s="84" t="str">
        <f t="shared" si="20"/>
        <v>-</v>
      </c>
    </row>
    <row r="27" spans="1:69" x14ac:dyDescent="0.25">
      <c r="A27" s="16" t="s">
        <v>111</v>
      </c>
      <c r="B27" s="16" t="s">
        <v>76</v>
      </c>
      <c r="C27" s="81">
        <f t="shared" si="21"/>
        <v>0</v>
      </c>
      <c r="D27" s="81">
        <f t="shared" si="22"/>
        <v>0</v>
      </c>
      <c r="E27" s="81">
        <f t="shared" si="23"/>
        <v>0</v>
      </c>
      <c r="F27" s="65" t="str">
        <f t="shared" si="24"/>
        <v/>
      </c>
      <c r="H27" s="4">
        <f t="shared" si="25"/>
        <v>0</v>
      </c>
      <c r="I27" s="4">
        <f t="shared" si="26"/>
        <v>0</v>
      </c>
      <c r="J27" s="4">
        <f t="shared" si="27"/>
        <v>0</v>
      </c>
      <c r="K27" s="69">
        <f t="shared" si="28"/>
        <v>0</v>
      </c>
      <c r="L27" s="4">
        <f t="shared" si="29"/>
        <v>0</v>
      </c>
      <c r="M27" s="4">
        <f t="shared" si="30"/>
        <v>0</v>
      </c>
      <c r="N27" s="4">
        <f t="shared" si="31"/>
        <v>0</v>
      </c>
      <c r="O27" s="4">
        <f t="shared" si="32"/>
        <v>0</v>
      </c>
      <c r="P27" s="4">
        <f t="shared" si="33"/>
        <v>0</v>
      </c>
      <c r="Q27" s="4">
        <f t="shared" si="34"/>
        <v>0</v>
      </c>
      <c r="R27" s="4">
        <f t="shared" si="36"/>
        <v>0</v>
      </c>
      <c r="S27" s="69" t="str">
        <f t="shared" si="35"/>
        <v>-</v>
      </c>
      <c r="U27" s="4" t="n">
        <v>24.0</v>
      </c>
      <c r="V27" s="4" t="n">
        <v>24.0</v>
      </c>
      <c r="W27" s="4" t="n">
        <v>27.0</v>
      </c>
      <c r="X27" s="4" t="n">
        <v>31.0</v>
      </c>
      <c r="Y27" s="4" t="n">
        <v>30.0</v>
      </c>
      <c r="Z27" s="4" t="n">
        <v>29.0</v>
      </c>
      <c r="AA27" s="4" t="n">
        <v>29.0</v>
      </c>
      <c r="AB27" s="4" t="n">
        <v>26.0</v>
      </c>
      <c r="AC27" s="4" t="n">
        <v>28.0</v>
      </c>
      <c r="AD27" s="4" t="n">
        <v>29.0</v>
      </c>
      <c r="AE27" s="4" t="n">
        <v>28.0</v>
      </c>
      <c r="AF27" s="4" t="n">
        <v>28.0</v>
      </c>
      <c r="AG27" s="4" t="n">
        <v>30.0</v>
      </c>
      <c r="AH27" s="4" t="n">
        <v>29.0</v>
      </c>
      <c r="AI27" s="4" t="n">
        <v>29.0</v>
      </c>
      <c r="AJ27" s="4" t="n">
        <v>31.0</v>
      </c>
      <c r="AK27" s="4" t="n">
        <v>33.0</v>
      </c>
      <c r="AL27" s="4" t="n">
        <v>36.0</v>
      </c>
      <c r="AM27" s="4" t="n">
        <v>39.0</v>
      </c>
      <c r="AN27" s="4" t="n">
        <v>42.0</v>
      </c>
      <c r="AO27" s="4" t="n">
        <v>57.0</v>
      </c>
      <c r="AP27" s="4" t="n">
        <v>67.0</v>
      </c>
      <c r="AQ27" s="4" t="n">
        <v>70.0</v>
      </c>
      <c r="AR27" s="4" t="n">
        <v>73.0</v>
      </c>
      <c r="AS27" s="11" t="n">
        <v>74.0</v>
      </c>
      <c r="AT27" s="11" t="n">
        <v>83.0</v>
      </c>
      <c r="AU27" s="11" t="n">
        <v>82.0</v>
      </c>
      <c r="AV27" s="11" t="n">
        <v>82.0</v>
      </c>
      <c r="AW27" s="11" t="n">
        <v>81.0</v>
      </c>
      <c r="AX27" s="11" t="n">
        <v>80.0</v>
      </c>
      <c r="AY27" s="11" t="n">
        <v>74.0</v>
      </c>
      <c r="AZ27" s="11" t="n">
        <v>70.0</v>
      </c>
      <c r="BA27" s="11"/>
      <c r="BB27" s="11"/>
      <c r="BC27" s="11"/>
      <c r="BD27" s="11"/>
      <c r="BF27" s="84" t="str">
        <f t="shared" si="20"/>
        <v>-</v>
      </c>
      <c r="BG27" s="84" t="str">
        <f t="shared" si="20"/>
        <v>-</v>
      </c>
      <c r="BH27" s="84" t="str">
        <f t="shared" si="20"/>
        <v>-</v>
      </c>
      <c r="BI27" s="84" t="str">
        <f t="shared" si="20"/>
        <v>-</v>
      </c>
      <c r="BJ27" s="84" t="str">
        <f t="shared" si="20"/>
        <v>-</v>
      </c>
      <c r="BK27" s="84" t="str">
        <f t="shared" si="20"/>
        <v>-</v>
      </c>
      <c r="BL27" s="84" t="str">
        <f t="shared" si="20"/>
        <v>-</v>
      </c>
      <c r="BM27" s="84" t="str">
        <f t="shared" si="20"/>
        <v>-</v>
      </c>
      <c r="BN27" s="84" t="str">
        <f t="shared" si="20"/>
        <v>-</v>
      </c>
      <c r="BO27" s="84" t="str">
        <f t="shared" si="20"/>
        <v>-</v>
      </c>
      <c r="BP27" s="84" t="str">
        <f t="shared" si="20"/>
        <v>-</v>
      </c>
      <c r="BQ27" s="84" t="str">
        <f t="shared" si="20"/>
        <v>-</v>
      </c>
    </row>
    <row r="28" spans="1:69" x14ac:dyDescent="0.25">
      <c r="A28" s="16" t="s">
        <v>112</v>
      </c>
      <c r="B28" s="16" t="s">
        <v>77</v>
      </c>
      <c r="C28" s="81">
        <f t="shared" si="21"/>
        <v>0</v>
      </c>
      <c r="D28" s="81">
        <f t="shared" si="22"/>
        <v>0</v>
      </c>
      <c r="E28" s="81">
        <f t="shared" si="23"/>
        <v>0</v>
      </c>
      <c r="F28" s="65" t="str">
        <f>IFERROR(E28/D28,"")</f>
        <v/>
      </c>
      <c r="H28" s="4">
        <f t="shared" si="25"/>
        <v>0</v>
      </c>
      <c r="I28" s="4">
        <f t="shared" si="26"/>
        <v>0</v>
      </c>
      <c r="J28" s="4">
        <f t="shared" si="27"/>
        <v>0</v>
      </c>
      <c r="K28" s="69">
        <f t="shared" si="28"/>
        <v>0</v>
      </c>
      <c r="L28" s="4">
        <f t="shared" si="29"/>
        <v>0</v>
      </c>
      <c r="M28" s="4">
        <f t="shared" si="30"/>
        <v>0</v>
      </c>
      <c r="N28" s="4">
        <f t="shared" si="31"/>
        <v>0</v>
      </c>
      <c r="O28" s="4">
        <f t="shared" si="32"/>
        <v>0</v>
      </c>
      <c r="P28" s="4">
        <f t="shared" si="33"/>
        <v>0</v>
      </c>
      <c r="Q28" s="4">
        <f t="shared" si="34"/>
        <v>0</v>
      </c>
      <c r="R28" s="4">
        <f t="shared" si="36"/>
        <v>0</v>
      </c>
      <c r="S28" s="69" t="str">
        <f t="shared" si="35"/>
        <v>-</v>
      </c>
      <c r="U28" s="4" t="n">
        <v>7.0</v>
      </c>
      <c r="V28" s="4" t="n">
        <v>8.0</v>
      </c>
      <c r="W28" s="4" t="n">
        <v>8.0</v>
      </c>
      <c r="X28" s="4" t="n">
        <v>10.0</v>
      </c>
      <c r="Y28" s="4" t="n">
        <v>12.0</v>
      </c>
      <c r="Z28" s="4" t="n">
        <v>13.0</v>
      </c>
      <c r="AA28" s="4" t="n">
        <v>17.0</v>
      </c>
      <c r="AB28" s="4" t="n">
        <v>19.0</v>
      </c>
      <c r="AC28" s="4" t="n">
        <v>21.0</v>
      </c>
      <c r="AD28" s="4" t="n">
        <v>20.0</v>
      </c>
      <c r="AE28" s="4" t="n">
        <v>20.0</v>
      </c>
      <c r="AF28" s="4" t="n">
        <v>21.0</v>
      </c>
      <c r="AG28" s="4" t="n">
        <v>21.0</v>
      </c>
      <c r="AH28" s="4" t="n">
        <v>22.0</v>
      </c>
      <c r="AI28" s="4" t="n">
        <v>25.0</v>
      </c>
      <c r="AJ28" s="4" t="n">
        <v>27.0</v>
      </c>
      <c r="AK28" s="4" t="n">
        <v>27.0</v>
      </c>
      <c r="AL28" s="4" t="n">
        <v>33.0</v>
      </c>
      <c r="AM28" s="4" t="n">
        <v>35.0</v>
      </c>
      <c r="AN28" s="4" t="n">
        <v>38.0</v>
      </c>
      <c r="AO28" s="4" t="n">
        <v>44.0</v>
      </c>
      <c r="AP28" s="4" t="n">
        <v>47.0</v>
      </c>
      <c r="AQ28" s="4" t="n">
        <v>50.0</v>
      </c>
      <c r="AR28" s="4" t="n">
        <v>54.0</v>
      </c>
      <c r="AS28" s="11" t="n">
        <v>51.0</v>
      </c>
      <c r="AT28" s="11" t="n">
        <v>53.0</v>
      </c>
      <c r="AU28" s="11" t="n">
        <v>52.0</v>
      </c>
      <c r="AV28" s="11" t="n">
        <v>53.0</v>
      </c>
      <c r="AW28" s="11" t="n">
        <v>54.0</v>
      </c>
      <c r="AX28" s="11" t="n">
        <v>51.0</v>
      </c>
      <c r="AY28" s="11" t="n">
        <v>41.0</v>
      </c>
      <c r="AZ28" s="11" t="n">
        <v>40.0</v>
      </c>
      <c r="BA28" s="11"/>
      <c r="BB28" s="11"/>
      <c r="BC28" s="11"/>
      <c r="BD28" s="11"/>
      <c r="BF28" s="84" t="str">
        <f t="shared" si="20"/>
        <v>-</v>
      </c>
      <c r="BG28" s="84" t="str">
        <f t="shared" si="20"/>
        <v>-</v>
      </c>
      <c r="BH28" s="84" t="str">
        <f t="shared" si="20"/>
        <v>-</v>
      </c>
      <c r="BI28" s="84" t="str">
        <f t="shared" si="20"/>
        <v>-</v>
      </c>
      <c r="BJ28" s="84" t="str">
        <f t="shared" si="20"/>
        <v>-</v>
      </c>
      <c r="BK28" s="84" t="str">
        <f t="shared" si="20"/>
        <v>-</v>
      </c>
      <c r="BL28" s="84" t="str">
        <f t="shared" si="20"/>
        <v>-</v>
      </c>
      <c r="BM28" s="84" t="str">
        <f t="shared" si="20"/>
        <v>-</v>
      </c>
      <c r="BN28" s="84" t="str">
        <f t="shared" si="20"/>
        <v>-</v>
      </c>
      <c r="BO28" s="84" t="str">
        <f t="shared" si="20"/>
        <v>-</v>
      </c>
      <c r="BP28" s="84" t="str">
        <f t="shared" si="20"/>
        <v>-</v>
      </c>
      <c r="BQ28" s="84" t="str">
        <f t="shared" si="20"/>
        <v>-</v>
      </c>
    </row>
    <row r="29" spans="1:69" x14ac:dyDescent="0.25">
      <c r="A29" s="42" t="s">
        <v>33</v>
      </c>
    </row>
    <row r="30" spans="1:69" x14ac:dyDescent="0.25">
      <c r="A30" s="42" t="s">
        <v>33</v>
      </c>
      <c r="B30" s="23" t="s">
        <v>42</v>
      </c>
      <c r="C30" s="21" t="str">
        <f>$C$3</f>
        <v>YTD '15</v>
      </c>
      <c r="D30" s="21" t="str">
        <f>$D$3</f>
        <v>YTD '16</v>
      </c>
      <c r="E30" s="21" t="str">
        <f>$E$3</f>
        <v>YTD '17</v>
      </c>
      <c r="F30" s="21" t="str">
        <f>$F$3</f>
        <v>YoY</v>
      </c>
      <c r="G30" s="2" t="s">
        <v>33</v>
      </c>
      <c r="H30" s="27" t="str">
        <f>$H$3</f>
        <v>Q1 '15</v>
      </c>
      <c r="I30" s="27" t="str">
        <f>$I$3</f>
        <v>Q2 '15</v>
      </c>
      <c r="J30" s="27" t="str">
        <f>$J$3</f>
        <v>Q3 '15</v>
      </c>
      <c r="K30" s="27" t="str">
        <f>$K$3</f>
        <v>Q4 '15</v>
      </c>
      <c r="L30" s="30" t="str">
        <f>$L$3</f>
        <v>Q1 '16</v>
      </c>
      <c r="M30" s="30" t="str">
        <f>$M$3</f>
        <v>Q2 '16</v>
      </c>
      <c r="N30" s="30" t="str">
        <f>$N$3</f>
        <v>Q3 '16</v>
      </c>
      <c r="O30" s="30" t="str">
        <f>$O$3</f>
        <v>Q4 '16</v>
      </c>
      <c r="P30" s="27" t="str">
        <f>$P$3</f>
        <v>Q1 '17</v>
      </c>
      <c r="Q30" s="27" t="str">
        <f>$Q$3</f>
        <v>Q2 '17</v>
      </c>
      <c r="R30" s="27" t="str">
        <f>$R$3</f>
        <v>Q3 '17</v>
      </c>
      <c r="S30" s="27" t="str">
        <f>$S$3</f>
        <v>Q4 '17</v>
      </c>
      <c r="T30" s="17" t="s">
        <v>33</v>
      </c>
      <c r="U30" s="27" t="s">
        <v>1</v>
      </c>
      <c r="V30" s="27" t="s">
        <v>2</v>
      </c>
      <c r="W30" s="27" t="s">
        <v>3</v>
      </c>
      <c r="X30" s="27" t="s">
        <v>4</v>
      </c>
      <c r="Y30" s="27" t="s">
        <v>5</v>
      </c>
      <c r="Z30" s="27" t="s">
        <v>6</v>
      </c>
      <c r="AA30" s="27" t="s">
        <v>7</v>
      </c>
      <c r="AB30" s="27" t="s">
        <v>8</v>
      </c>
      <c r="AC30" s="27" t="s">
        <v>9</v>
      </c>
      <c r="AD30" s="27" t="s">
        <v>10</v>
      </c>
      <c r="AE30" s="27" t="s">
        <v>11</v>
      </c>
      <c r="AF30" s="27" t="s">
        <v>12</v>
      </c>
      <c r="AG30" s="29" t="s">
        <v>13</v>
      </c>
      <c r="AH30" s="29" t="s">
        <v>14</v>
      </c>
      <c r="AI30" s="29" t="s">
        <v>15</v>
      </c>
      <c r="AJ30" s="29" t="s">
        <v>16</v>
      </c>
      <c r="AK30" s="29" t="s">
        <v>17</v>
      </c>
      <c r="AL30" s="29" t="s">
        <v>18</v>
      </c>
      <c r="AM30" s="29" t="s">
        <v>19</v>
      </c>
      <c r="AN30" s="29" t="s">
        <v>20</v>
      </c>
      <c r="AO30" s="29" t="s">
        <v>21</v>
      </c>
      <c r="AP30" s="29" t="s">
        <v>22</v>
      </c>
      <c r="AQ30" s="29" t="s">
        <v>23</v>
      </c>
      <c r="AR30" s="29" t="s">
        <v>24</v>
      </c>
      <c r="AS30" s="25" t="s">
        <v>25</v>
      </c>
      <c r="AT30" s="25" t="s">
        <v>26</v>
      </c>
      <c r="AU30" s="25" t="s">
        <v>27</v>
      </c>
      <c r="AV30" s="25" t="s">
        <v>28</v>
      </c>
      <c r="AW30" s="25" t="s">
        <v>29</v>
      </c>
      <c r="AX30" s="25" t="s">
        <v>30</v>
      </c>
      <c r="AY30" s="31" t="s">
        <v>99</v>
      </c>
      <c r="AZ30" s="31" t="s">
        <v>100</v>
      </c>
      <c r="BA30" s="31" t="s">
        <v>101</v>
      </c>
      <c r="BB30" s="31" t="s">
        <v>102</v>
      </c>
      <c r="BC30" s="31" t="s">
        <v>103</v>
      </c>
      <c r="BD30" s="31" t="s">
        <v>104</v>
      </c>
      <c r="BF30" s="32">
        <v>42736</v>
      </c>
      <c r="BG30" s="32">
        <v>42767</v>
      </c>
      <c r="BH30" s="32">
        <v>42795</v>
      </c>
      <c r="BI30" s="32">
        <v>42826</v>
      </c>
      <c r="BJ30" s="32">
        <v>42856</v>
      </c>
      <c r="BK30" s="32">
        <v>42887</v>
      </c>
      <c r="BL30" s="32">
        <v>42917</v>
      </c>
      <c r="BM30" s="32">
        <v>42948</v>
      </c>
      <c r="BN30" s="32">
        <v>42979</v>
      </c>
      <c r="BO30" s="32">
        <v>43009</v>
      </c>
      <c r="BP30" s="32">
        <v>43040</v>
      </c>
      <c r="BQ30" s="32">
        <v>43070</v>
      </c>
    </row>
    <row r="31" spans="1:69" x14ac:dyDescent="0.25">
      <c r="A31" s="16" t="s">
        <v>204</v>
      </c>
      <c r="B31" s="16" t="s">
        <v>78</v>
      </c>
      <c r="C31" s="71">
        <f>SUM(U31                                                   : INDEX(U31:AF31,$B$2))</f>
        <v>0</v>
      </c>
      <c r="D31" s="71">
        <f>SUM(AG31                                               : INDEX(AG31:AR31,$B$2))</f>
        <v>0</v>
      </c>
      <c r="E31" s="71">
        <f>SUM(AS31                                                : INDEX(AS31:BD31,$B$2))</f>
        <v>0</v>
      </c>
      <c r="F31" s="67" t="str">
        <f>IFERROR(E31/D31,"-")</f>
        <v>-</v>
      </c>
      <c r="H31" s="4">
        <f>SUM(U31:W31)</f>
        <v>0</v>
      </c>
      <c r="I31" s="4">
        <f>SUM(X31:Z31)</f>
        <v>0</v>
      </c>
      <c r="J31" s="4">
        <f>SUM(AA31:AC31)</f>
        <v>0</v>
      </c>
      <c r="K31" s="4">
        <f>SUM(AD31:AF31)</f>
        <v>0</v>
      </c>
      <c r="L31" s="4">
        <f>SUM(AG31:AI31)</f>
        <v>0</v>
      </c>
      <c r="M31" s="4">
        <f>SUM(AJ31:AL31)</f>
        <v>0</v>
      </c>
      <c r="N31" s="4">
        <f>SUM(AM31:AO31)</f>
        <v>0</v>
      </c>
      <c r="O31" s="4">
        <f>SUM(AP31:AR31)</f>
        <v>0</v>
      </c>
      <c r="P31" s="4">
        <f>SUM(AS31:AU31)</f>
        <v>0</v>
      </c>
      <c r="Q31" s="4">
        <f>SUM(AV31:AX31)</f>
        <v>0</v>
      </c>
      <c r="R31" s="4">
        <f>SUM(AY31:BA31)</f>
        <v>0</v>
      </c>
      <c r="S31" s="4">
        <f>SUM(BB31:BD31)</f>
        <v>0</v>
      </c>
      <c r="T31" s="1"/>
      <c r="U31" s="4" t="n">
        <v>222.0</v>
      </c>
      <c r="V31" s="4" t="n">
        <v>143.0</v>
      </c>
      <c r="W31" s="4" t="n">
        <v>230.0</v>
      </c>
      <c r="X31" s="4" t="n">
        <v>283.0</v>
      </c>
      <c r="Y31" s="4" t="n">
        <v>250.0</v>
      </c>
      <c r="Z31" s="4" t="n">
        <v>246.0</v>
      </c>
      <c r="AA31" s="4" t="n">
        <v>276.0</v>
      </c>
      <c r="AB31" s="4" t="n">
        <v>263.0</v>
      </c>
      <c r="AC31" s="4" t="n">
        <v>352.0</v>
      </c>
      <c r="AD31" s="4" t="n">
        <v>280.0</v>
      </c>
      <c r="AE31" s="4" t="n">
        <v>499.0</v>
      </c>
      <c r="AF31" s="4" t="n">
        <v>348.0</v>
      </c>
      <c r="AG31" s="4" t="n">
        <v>134.0</v>
      </c>
      <c r="AH31" s="4" t="n">
        <v>123.0</v>
      </c>
      <c r="AI31" s="4" t="n">
        <v>370.0</v>
      </c>
      <c r="AJ31" s="4" t="n">
        <v>346.0</v>
      </c>
      <c r="AK31" s="4" t="n">
        <v>538.0</v>
      </c>
      <c r="AL31" s="4" t="n">
        <v>990.0</v>
      </c>
      <c r="AM31" s="4" t="n">
        <v>683.0</v>
      </c>
      <c r="AN31" s="4" t="n">
        <v>822.0</v>
      </c>
      <c r="AO31" s="4" t="n">
        <v>945.0</v>
      </c>
      <c r="AP31" s="4" t="n">
        <v>883.0</v>
      </c>
      <c r="AQ31" s="4" t="n">
        <v>942.0</v>
      </c>
      <c r="AR31" s="4" t="n">
        <v>1124.0</v>
      </c>
      <c r="AS31" s="49" t="n">
        <v>320.0</v>
      </c>
      <c r="AT31" s="49" t="n">
        <v>671.0</v>
      </c>
      <c r="AU31" s="49" t="n">
        <v>861.0</v>
      </c>
      <c r="AV31" s="49" t="n">
        <v>668.0</v>
      </c>
      <c r="AW31" s="49" t="n">
        <v>601.0</v>
      </c>
      <c r="AX31" s="49" t="n">
        <v>1327.0</v>
      </c>
      <c r="AY31" s="49" t="n">
        <v>826.0</v>
      </c>
      <c r="AZ31" s="49" t="n">
        <v>887.0</v>
      </c>
      <c r="BA31" s="49"/>
      <c r="BB31" s="49"/>
      <c r="BC31" s="49"/>
      <c r="BD31" s="49"/>
      <c r="BF31" s="84" t="str">
        <f t="shared" ref="BF31:BL38" si="37">IFERROR(AS31/AG31,"-")</f>
        <v>-</v>
      </c>
      <c r="BG31" s="84" t="str">
        <f t="shared" si="37"/>
        <v>-</v>
      </c>
      <c r="BH31" s="84" t="str">
        <f t="shared" si="37"/>
        <v>-</v>
      </c>
      <c r="BI31" s="84" t="str">
        <f t="shared" si="37"/>
        <v>-</v>
      </c>
      <c r="BJ31" s="84" t="str">
        <f t="shared" si="37"/>
        <v>-</v>
      </c>
      <c r="BK31" s="84" t="str">
        <f t="shared" si="37"/>
        <v>-</v>
      </c>
      <c r="BL31" s="84" t="str">
        <f>IFERROR(AY31/AM31,"-")</f>
        <v>-</v>
      </c>
      <c r="BM31" s="84" t="str">
        <f t="shared" ref="BM31:BQ38" si="38">IFERROR(AZ31/AN31,"-")</f>
        <v>-</v>
      </c>
      <c r="BN31" s="84" t="str">
        <f t="shared" si="38"/>
        <v>-</v>
      </c>
      <c r="BO31" s="84" t="str">
        <f t="shared" si="38"/>
        <v>-</v>
      </c>
      <c r="BP31" s="84" t="str">
        <f t="shared" si="38"/>
        <v>-</v>
      </c>
      <c r="BQ31" s="84" t="str">
        <f t="shared" si="38"/>
        <v>-</v>
      </c>
    </row>
    <row r="32" spans="1:69" x14ac:dyDescent="0.25">
      <c r="A32" s="16" t="s">
        <v>114</v>
      </c>
      <c r="B32" s="16" t="s">
        <v>36</v>
      </c>
      <c r="C32" s="71">
        <f>SUM(U32                                               : INDEX(U32:AF32,$B$2))</f>
        <v>0</v>
      </c>
      <c r="D32" s="71">
        <f>SUM(AG32                                                : INDEX(AG32:AR32,$B$2))</f>
        <v>0</v>
      </c>
      <c r="E32" s="71">
        <f>SUM(AS32                                                : INDEX(AS32:BD32,$B$2))</f>
        <v>0</v>
      </c>
      <c r="F32" s="67" t="str">
        <f t="shared" ref="F32:F38" si="39">IFERROR(E32/D32,"-")</f>
        <v>-</v>
      </c>
      <c r="H32" s="4">
        <f t="shared" ref="H32:H38" si="40">SUM(U32:W32)</f>
        <v>0</v>
      </c>
      <c r="I32" s="4">
        <f t="shared" ref="I32:I38" si="41">SUM(X32:Z32)</f>
        <v>0</v>
      </c>
      <c r="J32" s="4">
        <f t="shared" ref="J32:J38" si="42">SUM(AA32:AC32)</f>
        <v>0</v>
      </c>
      <c r="K32" s="4">
        <f t="shared" ref="K32:K37" si="43">SUM(AD32:AF32)</f>
        <v>0</v>
      </c>
      <c r="L32" s="4">
        <f t="shared" ref="L32:L38" si="44">SUM(AG32:AI32)</f>
        <v>0</v>
      </c>
      <c r="M32" s="4">
        <f t="shared" ref="M32:M38" si="45">SUM(AJ32:AL32)</f>
        <v>0</v>
      </c>
      <c r="N32" s="4">
        <f t="shared" ref="N32:N38" si="46">SUM(AM32:AO32)</f>
        <v>0</v>
      </c>
      <c r="O32" s="4">
        <f t="shared" ref="O32:O38" si="47">SUM(AP32:AR32)</f>
        <v>0</v>
      </c>
      <c r="P32" s="4">
        <f t="shared" ref="P32:P38" si="48">SUM(AS32:AU32)</f>
        <v>0</v>
      </c>
      <c r="Q32" s="4">
        <f t="shared" ref="Q32:Q38" si="49">SUM(AV32:AX32)</f>
        <v>0</v>
      </c>
      <c r="R32" s="4">
        <f t="shared" ref="R32:R38" si="50">SUM(AY32:BA32)</f>
        <v>0</v>
      </c>
      <c r="S32" s="4">
        <f t="shared" ref="S32:S38" si="51">SUM(BB32:BD32)</f>
        <v>0</v>
      </c>
      <c r="T32" s="1"/>
      <c r="U32" s="4" t="n">
        <v>175.0</v>
      </c>
      <c r="V32" s="4" t="n">
        <v>125.0</v>
      </c>
      <c r="W32" s="4" t="n">
        <v>208.0</v>
      </c>
      <c r="X32" s="4" t="n">
        <v>233.0</v>
      </c>
      <c r="Y32" s="4" t="n">
        <v>216.0</v>
      </c>
      <c r="Z32" s="4" t="n">
        <v>206.0</v>
      </c>
      <c r="AA32" s="4" t="n">
        <v>240.0</v>
      </c>
      <c r="AB32" s="4" t="n">
        <v>224.0</v>
      </c>
      <c r="AC32" s="4" t="n">
        <v>285.0</v>
      </c>
      <c r="AD32" s="4" t="n">
        <v>246.0</v>
      </c>
      <c r="AE32" s="4" t="n">
        <v>450.0</v>
      </c>
      <c r="AF32" s="4" t="n">
        <v>316.0</v>
      </c>
      <c r="AG32" s="4" t="n">
        <v>126.0</v>
      </c>
      <c r="AH32" s="4" t="n">
        <v>116.0</v>
      </c>
      <c r="AI32" s="4" t="n">
        <v>338.0</v>
      </c>
      <c r="AJ32" s="4" t="n">
        <v>288.0</v>
      </c>
      <c r="AK32" s="4" t="n">
        <v>448.0</v>
      </c>
      <c r="AL32" s="4" t="n">
        <v>854.0</v>
      </c>
      <c r="AM32" s="4" t="n">
        <v>602.0</v>
      </c>
      <c r="AN32" s="4" t="n">
        <v>738.0</v>
      </c>
      <c r="AO32" s="4" t="n">
        <v>794.0</v>
      </c>
      <c r="AP32" s="4" t="n">
        <v>761.0</v>
      </c>
      <c r="AQ32" s="4" t="n">
        <v>793.0</v>
      </c>
      <c r="AR32" s="4" t="n">
        <v>1010.0</v>
      </c>
      <c r="AS32" s="49" t="n">
        <v>281.0</v>
      </c>
      <c r="AT32" s="49" t="n">
        <v>597.0</v>
      </c>
      <c r="AU32" s="49" t="n">
        <v>823.0</v>
      </c>
      <c r="AV32" s="49" t="n">
        <v>633.0</v>
      </c>
      <c r="AW32" s="49" t="n">
        <v>565.0</v>
      </c>
      <c r="AX32" s="49" t="n">
        <v>1292.0</v>
      </c>
      <c r="AY32" s="49" t="n">
        <v>794.0</v>
      </c>
      <c r="AZ32" s="49" t="n">
        <v>854.0</v>
      </c>
      <c r="BA32" s="49"/>
      <c r="BB32" s="49"/>
      <c r="BC32" s="49"/>
      <c r="BD32" s="49"/>
      <c r="BF32" s="84" t="str">
        <f t="shared" si="37"/>
        <v>-</v>
      </c>
      <c r="BG32" s="84" t="str">
        <f t="shared" si="37"/>
        <v>-</v>
      </c>
      <c r="BH32" s="84" t="str">
        <f t="shared" si="37"/>
        <v>-</v>
      </c>
      <c r="BI32" s="84" t="str">
        <f t="shared" si="37"/>
        <v>-</v>
      </c>
      <c r="BJ32" s="84" t="str">
        <f t="shared" si="37"/>
        <v>-</v>
      </c>
      <c r="BK32" s="84" t="str">
        <f t="shared" si="37"/>
        <v>-</v>
      </c>
      <c r="BL32" s="84" t="str">
        <f t="shared" si="37"/>
        <v>-</v>
      </c>
      <c r="BM32" s="84" t="str">
        <f t="shared" si="38"/>
        <v>-</v>
      </c>
      <c r="BN32" s="84" t="str">
        <f t="shared" si="38"/>
        <v>-</v>
      </c>
      <c r="BO32" s="84" t="str">
        <f t="shared" si="38"/>
        <v>-</v>
      </c>
      <c r="BP32" s="84" t="str">
        <f t="shared" si="38"/>
        <v>-</v>
      </c>
      <c r="BQ32" s="84" t="str">
        <f t="shared" si="38"/>
        <v>-</v>
      </c>
    </row>
    <row r="33" spans="1:69" x14ac:dyDescent="0.25">
      <c r="A33" s="16" t="s">
        <v>230</v>
      </c>
      <c r="B33" s="16" t="s">
        <v>79</v>
      </c>
      <c r="C33" s="71">
        <f>SUM(U33                                               : INDEX(U33:AF33,$B$2))</f>
        <v>0</v>
      </c>
      <c r="D33" s="71">
        <f>SUM(AG33                                               : INDEX(AG33:AR33,$B$2))</f>
        <v>0</v>
      </c>
      <c r="E33" s="71">
        <f>SUM(AS33                                                : INDEX(AS33:BD33,$B$2))</f>
        <v>0</v>
      </c>
      <c r="F33" s="67" t="str">
        <f t="shared" si="39"/>
        <v>-</v>
      </c>
      <c r="H33" s="4">
        <f t="shared" si="40"/>
        <v>0</v>
      </c>
      <c r="I33" s="4">
        <f t="shared" si="41"/>
        <v>0</v>
      </c>
      <c r="J33" s="4">
        <f t="shared" si="42"/>
        <v>0</v>
      </c>
      <c r="K33" s="4">
        <f t="shared" si="43"/>
        <v>0</v>
      </c>
      <c r="L33" s="4">
        <f t="shared" si="44"/>
        <v>0</v>
      </c>
      <c r="M33" s="4">
        <f t="shared" si="45"/>
        <v>0</v>
      </c>
      <c r="N33" s="4">
        <f t="shared" si="46"/>
        <v>0</v>
      </c>
      <c r="O33" s="4">
        <f t="shared" si="47"/>
        <v>0</v>
      </c>
      <c r="P33" s="4">
        <f t="shared" si="48"/>
        <v>0</v>
      </c>
      <c r="Q33" s="4">
        <f t="shared" si="49"/>
        <v>0</v>
      </c>
      <c r="R33" s="4">
        <f t="shared" si="50"/>
        <v>0</v>
      </c>
      <c r="S33" s="4">
        <f t="shared" si="51"/>
        <v>0</v>
      </c>
      <c r="T33" s="1"/>
      <c r="U33" s="4" t="n">
        <v>49.0</v>
      </c>
      <c r="V33" s="4" t="n">
        <v>20.0</v>
      </c>
      <c r="W33" s="4" t="n">
        <v>24.0</v>
      </c>
      <c r="X33" s="4" t="n">
        <v>53.0</v>
      </c>
      <c r="Y33" s="4" t="n">
        <v>36.0</v>
      </c>
      <c r="Z33" s="4" t="n">
        <v>40.0</v>
      </c>
      <c r="AA33" s="4" t="n">
        <v>37.0</v>
      </c>
      <c r="AB33" s="4" t="n">
        <v>39.0</v>
      </c>
      <c r="AC33" s="4" t="n">
        <v>67.0</v>
      </c>
      <c r="AD33" s="4" t="n">
        <v>33.0</v>
      </c>
      <c r="AE33" s="4" t="n">
        <v>49.0</v>
      </c>
      <c r="AF33" s="4" t="n">
        <v>32.0</v>
      </c>
      <c r="AG33" s="4" t="n">
        <v>8.0</v>
      </c>
      <c r="AH33" s="4" t="n">
        <v>8.0</v>
      </c>
      <c r="AI33" s="4" t="n">
        <v>31.0</v>
      </c>
      <c r="AJ33" s="4" t="n">
        <v>57.0</v>
      </c>
      <c r="AK33" s="4" t="n">
        <v>91.0</v>
      </c>
      <c r="AL33" s="4" t="n">
        <v>136.0</v>
      </c>
      <c r="AM33" s="4" t="n">
        <v>81.0</v>
      </c>
      <c r="AN33" s="4" t="n">
        <v>84.0</v>
      </c>
      <c r="AO33" s="4" t="n">
        <v>151.0</v>
      </c>
      <c r="AP33" s="4" t="n">
        <v>122.0</v>
      </c>
      <c r="AQ33" s="4" t="n">
        <v>149.0</v>
      </c>
      <c r="AR33" s="4" t="n">
        <v>114.0</v>
      </c>
      <c r="AS33" s="49" t="n">
        <v>39.0</v>
      </c>
      <c r="AT33" s="49" t="n">
        <v>74.0</v>
      </c>
      <c r="AU33" s="49" t="n">
        <v>38.0</v>
      </c>
      <c r="AV33" s="49" t="n">
        <v>35.0</v>
      </c>
      <c r="AW33" s="49" t="n">
        <v>36.0</v>
      </c>
      <c r="AX33" s="49" t="n">
        <v>35.0</v>
      </c>
      <c r="AY33" s="49" t="n">
        <v>32.0</v>
      </c>
      <c r="AZ33" s="49" t="n">
        <v>33.0</v>
      </c>
      <c r="BA33" s="49"/>
      <c r="BB33" s="49"/>
      <c r="BC33" s="49"/>
      <c r="BD33" s="49"/>
      <c r="BF33" s="84" t="str">
        <f t="shared" si="37"/>
        <v>-</v>
      </c>
      <c r="BG33" s="84" t="str">
        <f t="shared" si="37"/>
        <v>-</v>
      </c>
      <c r="BH33" s="84" t="str">
        <f t="shared" si="37"/>
        <v>-</v>
      </c>
      <c r="BI33" s="84" t="str">
        <f t="shared" si="37"/>
        <v>-</v>
      </c>
      <c r="BJ33" s="84" t="str">
        <f t="shared" si="37"/>
        <v>-</v>
      </c>
      <c r="BK33" s="84" t="str">
        <f t="shared" si="37"/>
        <v>-</v>
      </c>
      <c r="BL33" s="84" t="str">
        <f t="shared" si="37"/>
        <v>-</v>
      </c>
      <c r="BM33" s="84" t="str">
        <f t="shared" si="38"/>
        <v>-</v>
      </c>
      <c r="BN33" s="84" t="str">
        <f t="shared" si="38"/>
        <v>-</v>
      </c>
      <c r="BO33" s="84" t="str">
        <f t="shared" si="38"/>
        <v>-</v>
      </c>
      <c r="BP33" s="84" t="str">
        <f t="shared" si="38"/>
        <v>-</v>
      </c>
      <c r="BQ33" s="84" t="str">
        <f t="shared" si="38"/>
        <v>-</v>
      </c>
    </row>
    <row r="34" spans="1:69" x14ac:dyDescent="0.25">
      <c r="A34" s="16" t="s">
        <v>115</v>
      </c>
      <c r="B34" s="16" t="s">
        <v>37</v>
      </c>
      <c r="C34" s="71">
        <f>SUM(U34                                               : INDEX(U34:AF34,$B$2))</f>
        <v>0</v>
      </c>
      <c r="D34" s="71">
        <f>SUM(AG34                                               : INDEX(AG34:AR34,$B$2))</f>
        <v>0</v>
      </c>
      <c r="E34" s="71">
        <f>SUM(AS34                                                : INDEX(AS34:BD34,$B$2))</f>
        <v>0</v>
      </c>
      <c r="F34" s="67" t="str">
        <f t="shared" si="39"/>
        <v>-</v>
      </c>
      <c r="H34" s="4">
        <f t="shared" si="40"/>
        <v>0</v>
      </c>
      <c r="I34" s="4">
        <f t="shared" si="41"/>
        <v>0</v>
      </c>
      <c r="J34" s="4">
        <f t="shared" si="42"/>
        <v>0</v>
      </c>
      <c r="K34" s="4">
        <f t="shared" si="43"/>
        <v>0</v>
      </c>
      <c r="L34" s="4">
        <f t="shared" si="44"/>
        <v>0</v>
      </c>
      <c r="M34" s="4">
        <f t="shared" si="45"/>
        <v>0</v>
      </c>
      <c r="N34" s="4">
        <f t="shared" si="46"/>
        <v>0</v>
      </c>
      <c r="O34" s="4">
        <f t="shared" si="47"/>
        <v>0</v>
      </c>
      <c r="P34" s="4">
        <f t="shared" si="48"/>
        <v>0</v>
      </c>
      <c r="Q34" s="4">
        <f t="shared" si="49"/>
        <v>0</v>
      </c>
      <c r="R34" s="4">
        <f t="shared" si="50"/>
        <v>0</v>
      </c>
      <c r="S34" s="4">
        <f t="shared" si="51"/>
        <v>0</v>
      </c>
      <c r="T34" s="1"/>
      <c r="U34" s="1" t="n">
        <v>8.0</v>
      </c>
      <c r="V34" s="1" t="n">
        <v>4.0</v>
      </c>
      <c r="W34" s="1" t="n">
        <v>2.0</v>
      </c>
      <c r="X34" s="1" t="n">
        <v>1.0</v>
      </c>
      <c r="Y34" s="1" t="n">
        <v>1.0</v>
      </c>
      <c r="Z34" s="1"/>
      <c r="AA34" s="1"/>
      <c r="AB34" s="1"/>
      <c r="AC34" s="1"/>
      <c r="AD34" s="1"/>
      <c r="AE34" s="1"/>
      <c r="AF34" s="1" t="n">
        <v>0.0</v>
      </c>
      <c r="AG34" s="1"/>
      <c r="AH34" s="1"/>
      <c r="AI34" s="1"/>
      <c r="AJ34" s="1"/>
      <c r="AK34" s="1"/>
      <c r="AL34" s="1"/>
      <c r="AM34" s="1"/>
      <c r="AN34" s="1"/>
      <c r="AO34" s="1" t="n">
        <v>0.0</v>
      </c>
      <c r="AP34" s="1"/>
      <c r="AQ34" s="1"/>
      <c r="AR34" s="1"/>
      <c r="AS34" s="49"/>
      <c r="AT34" s="49" t="n">
        <v>1.0</v>
      </c>
      <c r="AU34" s="49"/>
      <c r="AV34" s="49"/>
      <c r="AW34" s="49"/>
      <c r="AX34" s="49" t="n">
        <v>2.0</v>
      </c>
      <c r="AY34" s="49" t="n">
        <v>0.0</v>
      </c>
      <c r="AZ34" s="49"/>
      <c r="BA34" s="49"/>
      <c r="BB34" s="49"/>
      <c r="BC34" s="49"/>
      <c r="BD34" s="49"/>
      <c r="BF34" s="84" t="str">
        <f t="shared" si="37"/>
        <v>-</v>
      </c>
      <c r="BG34" s="84" t="str">
        <f t="shared" si="37"/>
        <v>-</v>
      </c>
      <c r="BH34" s="84" t="str">
        <f t="shared" si="37"/>
        <v>-</v>
      </c>
      <c r="BI34" s="84" t="str">
        <f t="shared" si="37"/>
        <v>-</v>
      </c>
      <c r="BJ34" s="84" t="str">
        <f t="shared" si="37"/>
        <v>-</v>
      </c>
      <c r="BK34" s="84" t="str">
        <f t="shared" si="37"/>
        <v>-</v>
      </c>
      <c r="BL34" s="84" t="str">
        <f t="shared" si="37"/>
        <v>-</v>
      </c>
      <c r="BM34" s="84" t="str">
        <f t="shared" si="38"/>
        <v>-</v>
      </c>
      <c r="BN34" s="84" t="str">
        <f t="shared" si="38"/>
        <v>-</v>
      </c>
      <c r="BO34" s="84" t="str">
        <f t="shared" si="38"/>
        <v>-</v>
      </c>
      <c r="BP34" s="84" t="str">
        <f t="shared" si="38"/>
        <v>-</v>
      </c>
      <c r="BQ34" s="84" t="str">
        <f t="shared" si="38"/>
        <v>-</v>
      </c>
    </row>
    <row r="35" spans="1:69" x14ac:dyDescent="0.25">
      <c r="A35" s="16" t="s">
        <v>116</v>
      </c>
      <c r="B35" s="16" t="s">
        <v>38</v>
      </c>
      <c r="C35" s="71">
        <f>SUM(U35                                               : INDEX(U35:AF35,$B$2))</f>
        <v>0</v>
      </c>
      <c r="D35" s="71">
        <f>SUM(AG35                                               : INDEX(AG35:AR35,$B$2))</f>
        <v>0</v>
      </c>
      <c r="E35" s="71">
        <f>SUM(AS35                                                : INDEX(AS35:BD35,$B$2))</f>
        <v>0</v>
      </c>
      <c r="F35" s="67" t="str">
        <f t="shared" si="39"/>
        <v>-</v>
      </c>
      <c r="H35" s="4">
        <f t="shared" si="40"/>
        <v>0</v>
      </c>
      <c r="I35" s="4">
        <f t="shared" si="41"/>
        <v>0</v>
      </c>
      <c r="J35" s="4">
        <f t="shared" si="42"/>
        <v>0</v>
      </c>
      <c r="K35" s="4">
        <f>SUM(AD35:AF35)</f>
        <v>0</v>
      </c>
      <c r="L35" s="4">
        <f t="shared" si="44"/>
        <v>0</v>
      </c>
      <c r="M35" s="4">
        <f t="shared" si="45"/>
        <v>0</v>
      </c>
      <c r="N35" s="4">
        <f t="shared" si="46"/>
        <v>0</v>
      </c>
      <c r="O35" s="4">
        <f t="shared" si="47"/>
        <v>0</v>
      </c>
      <c r="P35" s="4">
        <f t="shared" si="48"/>
        <v>0</v>
      </c>
      <c r="Q35" s="4">
        <f t="shared" si="49"/>
        <v>0</v>
      </c>
      <c r="R35" s="4">
        <f t="shared" si="50"/>
        <v>0</v>
      </c>
      <c r="S35" s="4">
        <f t="shared" si="51"/>
        <v>0</v>
      </c>
      <c r="T35" s="1"/>
      <c r="U35" s="1" t="n">
        <v>28.0</v>
      </c>
      <c r="V35" s="1" t="n">
        <v>11.0</v>
      </c>
      <c r="W35" s="1" t="n">
        <v>13.0</v>
      </c>
      <c r="X35" s="1" t="n">
        <v>34.0</v>
      </c>
      <c r="Y35" s="1" t="n">
        <v>23.0</v>
      </c>
      <c r="Z35" s="1" t="n">
        <v>28.0</v>
      </c>
      <c r="AA35" s="1" t="n">
        <v>25.0</v>
      </c>
      <c r="AB35" s="1" t="n">
        <v>30.0</v>
      </c>
      <c r="AC35" s="1" t="n">
        <v>48.0</v>
      </c>
      <c r="AD35" s="1" t="n">
        <v>28.0</v>
      </c>
      <c r="AE35" s="1" t="n">
        <v>40.0</v>
      </c>
      <c r="AF35" s="1" t="n">
        <v>24.0</v>
      </c>
      <c r="AG35" s="1" t="n">
        <v>7.0</v>
      </c>
      <c r="AH35" s="1" t="n">
        <v>4.0</v>
      </c>
      <c r="AI35" s="1" t="n">
        <v>22.0</v>
      </c>
      <c r="AJ35" s="1" t="n">
        <v>37.0</v>
      </c>
      <c r="AK35" s="1" t="n">
        <v>67.0</v>
      </c>
      <c r="AL35" s="1" t="n">
        <v>102.0</v>
      </c>
      <c r="AM35" s="1" t="n">
        <v>62.0</v>
      </c>
      <c r="AN35" s="1" t="n">
        <v>61.0</v>
      </c>
      <c r="AO35" s="1" t="n">
        <v>98.0</v>
      </c>
      <c r="AP35" s="1" t="n">
        <v>90.0</v>
      </c>
      <c r="AQ35" s="1" t="n">
        <v>109.0</v>
      </c>
      <c r="AR35" s="1" t="n">
        <v>84.0</v>
      </c>
      <c r="AS35" s="49" t="n">
        <v>30.0</v>
      </c>
      <c r="AT35" s="49" t="n">
        <v>48.0</v>
      </c>
      <c r="AU35" s="49" t="n">
        <v>27.0</v>
      </c>
      <c r="AV35" s="49" t="n">
        <v>27.0</v>
      </c>
      <c r="AW35" s="49" t="n">
        <v>23.0</v>
      </c>
      <c r="AX35" s="49" t="n">
        <v>28.0</v>
      </c>
      <c r="AY35" s="49" t="n">
        <v>23.0</v>
      </c>
      <c r="AZ35" s="49" t="n">
        <v>25.0</v>
      </c>
      <c r="BA35" s="49"/>
      <c r="BB35" s="49"/>
      <c r="BC35" s="49"/>
      <c r="BD35" s="49"/>
      <c r="BF35" s="84" t="str">
        <f t="shared" si="37"/>
        <v>-</v>
      </c>
      <c r="BG35" s="84" t="str">
        <f t="shared" si="37"/>
        <v>-</v>
      </c>
      <c r="BH35" s="84" t="str">
        <f t="shared" si="37"/>
        <v>-</v>
      </c>
      <c r="BI35" s="84" t="str">
        <f t="shared" si="37"/>
        <v>-</v>
      </c>
      <c r="BJ35" s="84" t="str">
        <f t="shared" si="37"/>
        <v>-</v>
      </c>
      <c r="BK35" s="84" t="str">
        <f t="shared" si="37"/>
        <v>-</v>
      </c>
      <c r="BL35" s="84" t="str">
        <f t="shared" si="37"/>
        <v>-</v>
      </c>
      <c r="BM35" s="84" t="str">
        <f t="shared" si="38"/>
        <v>-</v>
      </c>
      <c r="BN35" s="84" t="str">
        <f t="shared" si="38"/>
        <v>-</v>
      </c>
      <c r="BO35" s="84" t="str">
        <f t="shared" si="38"/>
        <v>-</v>
      </c>
      <c r="BP35" s="84" t="str">
        <f t="shared" si="38"/>
        <v>-</v>
      </c>
      <c r="BQ35" s="84" t="str">
        <f t="shared" si="38"/>
        <v>-</v>
      </c>
    </row>
    <row r="36" spans="1:69" x14ac:dyDescent="0.25">
      <c r="A36" s="16" t="s">
        <v>117</v>
      </c>
      <c r="B36" s="16" t="s">
        <v>39</v>
      </c>
      <c r="C36" s="71">
        <f>SUM(U36                                               : INDEX(U36:AF36,$B$2))</f>
        <v>0</v>
      </c>
      <c r="D36" s="71">
        <f>SUM(AG36                                               : INDEX(AG36:AR36,$B$2))</f>
        <v>0</v>
      </c>
      <c r="E36" s="71">
        <f>SUM(AS36                                                : INDEX(AS36:BD36,$B$2))</f>
        <v>0</v>
      </c>
      <c r="F36" s="67" t="str">
        <f t="shared" si="39"/>
        <v>-</v>
      </c>
      <c r="H36" s="4">
        <f t="shared" si="40"/>
        <v>0</v>
      </c>
      <c r="I36" s="4">
        <f t="shared" si="41"/>
        <v>0</v>
      </c>
      <c r="J36" s="4">
        <f t="shared" si="42"/>
        <v>0</v>
      </c>
      <c r="K36" s="4">
        <f>SUM(AD36:AF36)</f>
        <v>0</v>
      </c>
      <c r="L36" s="4">
        <f t="shared" si="44"/>
        <v>0</v>
      </c>
      <c r="M36" s="4">
        <f t="shared" si="45"/>
        <v>0</v>
      </c>
      <c r="N36" s="4">
        <f t="shared" si="46"/>
        <v>0</v>
      </c>
      <c r="O36" s="4">
        <f t="shared" si="47"/>
        <v>0</v>
      </c>
      <c r="P36" s="4">
        <f t="shared" si="48"/>
        <v>0</v>
      </c>
      <c r="Q36" s="4">
        <f t="shared" si="49"/>
        <v>0</v>
      </c>
      <c r="R36" s="4">
        <f t="shared" si="50"/>
        <v>0</v>
      </c>
      <c r="S36" s="4">
        <f t="shared" si="51"/>
        <v>0</v>
      </c>
      <c r="T36" s="1"/>
      <c r="U36" s="1" t="n">
        <v>7.0</v>
      </c>
      <c r="V36" s="1" t="n">
        <v>1.0</v>
      </c>
      <c r="W36" s="1" t="n">
        <v>4.0</v>
      </c>
      <c r="X36" s="1" t="n">
        <v>11.0</v>
      </c>
      <c r="Y36" s="1" t="n">
        <v>8.0</v>
      </c>
      <c r="Z36" s="1" t="n">
        <v>10.0</v>
      </c>
      <c r="AA36" s="1" t="n">
        <v>8.0</v>
      </c>
      <c r="AB36" s="1" t="n">
        <v>7.0</v>
      </c>
      <c r="AC36" s="1" t="n">
        <v>14.0</v>
      </c>
      <c r="AD36" s="1" t="n">
        <v>3.0</v>
      </c>
      <c r="AE36" s="1" t="n">
        <v>7.0</v>
      </c>
      <c r="AF36" s="1" t="n">
        <v>6.0</v>
      </c>
      <c r="AG36" s="1" t="n">
        <v>1.0</v>
      </c>
      <c r="AH36" s="1" t="n">
        <v>1.0</v>
      </c>
      <c r="AI36" s="1" t="n">
        <v>7.0</v>
      </c>
      <c r="AJ36" s="1" t="n">
        <v>16.0</v>
      </c>
      <c r="AK36" s="1" t="n">
        <v>16.0</v>
      </c>
      <c r="AL36" s="1" t="n">
        <v>22.0</v>
      </c>
      <c r="AM36" s="1" t="n">
        <v>13.0</v>
      </c>
      <c r="AN36" s="1" t="n">
        <v>14.0</v>
      </c>
      <c r="AO36" s="1" t="n">
        <v>31.0</v>
      </c>
      <c r="AP36" s="1" t="n">
        <v>18.0</v>
      </c>
      <c r="AQ36" s="1" t="n">
        <v>28.0</v>
      </c>
      <c r="AR36" s="1" t="n">
        <v>22.0</v>
      </c>
      <c r="AS36" s="49" t="n">
        <v>8.0</v>
      </c>
      <c r="AT36" s="49" t="n">
        <v>15.0</v>
      </c>
      <c r="AU36" s="49" t="n">
        <v>10.0</v>
      </c>
      <c r="AV36" s="49" t="n">
        <v>4.0</v>
      </c>
      <c r="AW36" s="49" t="n">
        <v>8.0</v>
      </c>
      <c r="AX36" s="49" t="n">
        <v>2.0</v>
      </c>
      <c r="AY36" s="49" t="n">
        <v>4.0</v>
      </c>
      <c r="AZ36" s="49" t="n">
        <v>7.0</v>
      </c>
      <c r="BA36" s="49"/>
      <c r="BB36" s="49"/>
      <c r="BC36" s="49"/>
      <c r="BD36" s="49"/>
      <c r="BF36" s="84" t="str">
        <f t="shared" si="37"/>
        <v>-</v>
      </c>
      <c r="BG36" s="84" t="str">
        <f t="shared" si="37"/>
        <v>-</v>
      </c>
      <c r="BH36" s="84" t="str">
        <f t="shared" si="37"/>
        <v>-</v>
      </c>
      <c r="BI36" s="84" t="str">
        <f t="shared" si="37"/>
        <v>-</v>
      </c>
      <c r="BJ36" s="84" t="str">
        <f t="shared" si="37"/>
        <v>-</v>
      </c>
      <c r="BK36" s="84" t="str">
        <f t="shared" si="37"/>
        <v>-</v>
      </c>
      <c r="BL36" s="84" t="str">
        <f t="shared" si="37"/>
        <v>-</v>
      </c>
      <c r="BM36" s="84" t="str">
        <f t="shared" si="38"/>
        <v>-</v>
      </c>
      <c r="BN36" s="84" t="str">
        <f t="shared" si="38"/>
        <v>-</v>
      </c>
      <c r="BO36" s="84" t="str">
        <f t="shared" si="38"/>
        <v>-</v>
      </c>
      <c r="BP36" s="84" t="str">
        <f t="shared" si="38"/>
        <v>-</v>
      </c>
      <c r="BQ36" s="84" t="str">
        <f t="shared" si="38"/>
        <v>-</v>
      </c>
    </row>
    <row r="37" spans="1:69" x14ac:dyDescent="0.25">
      <c r="A37" s="16" t="s">
        <v>118</v>
      </c>
      <c r="B37" s="16" t="s">
        <v>40</v>
      </c>
      <c r="C37" s="71">
        <f>SUM(U37                                               : INDEX(U37:AF37,$B$2))</f>
        <v>0</v>
      </c>
      <c r="D37" s="71">
        <f>SUM(AG37                                               : INDEX(AG37:AR37,$B$2))</f>
        <v>0</v>
      </c>
      <c r="E37" s="71">
        <f>SUM(AS37                                                : INDEX(AS37:BD37,$B$2))</f>
        <v>0</v>
      </c>
      <c r="F37" s="67" t="str">
        <f t="shared" si="39"/>
        <v>-</v>
      </c>
      <c r="H37" s="4">
        <f t="shared" si="40"/>
        <v>0</v>
      </c>
      <c r="I37" s="4">
        <f t="shared" si="41"/>
        <v>0</v>
      </c>
      <c r="J37" s="4">
        <f t="shared" si="42"/>
        <v>0</v>
      </c>
      <c r="K37" s="4">
        <f t="shared" si="43"/>
        <v>0</v>
      </c>
      <c r="L37" s="4">
        <f t="shared" si="44"/>
        <v>0</v>
      </c>
      <c r="M37" s="4">
        <f t="shared" si="45"/>
        <v>0</v>
      </c>
      <c r="N37" s="4">
        <f t="shared" si="46"/>
        <v>0</v>
      </c>
      <c r="O37" s="4">
        <f t="shared" si="47"/>
        <v>0</v>
      </c>
      <c r="P37" s="4">
        <f t="shared" si="48"/>
        <v>0</v>
      </c>
      <c r="Q37" s="4">
        <f>SUM(AV37:AX37)</f>
        <v>0</v>
      </c>
      <c r="R37" s="4">
        <f t="shared" si="50"/>
        <v>0</v>
      </c>
      <c r="S37" s="4">
        <f t="shared" si="51"/>
        <v>0</v>
      </c>
      <c r="T37" s="1"/>
      <c r="U37" s="1" t="n">
        <v>4.0</v>
      </c>
      <c r="V37" s="1" t="n">
        <v>1.0</v>
      </c>
      <c r="W37" s="1" t="n">
        <v>3.0</v>
      </c>
      <c r="X37" s="1" t="n">
        <v>2.0</v>
      </c>
      <c r="Y37" s="1" t="n">
        <v>1.0</v>
      </c>
      <c r="Z37" s="1" t="n">
        <v>1.0</v>
      </c>
      <c r="AA37" s="1" t="n">
        <v>1.0</v>
      </c>
      <c r="AB37" s="1" t="n">
        <v>1.0</v>
      </c>
      <c r="AC37" s="1" t="n">
        <v>3.0</v>
      </c>
      <c r="AD37" s="1" t="n">
        <v>2.0</v>
      </c>
      <c r="AE37" s="1" t="n">
        <v>2.0</v>
      </c>
      <c r="AF37" s="1" t="n">
        <v>1.0</v>
      </c>
      <c r="AG37" s="1"/>
      <c r="AH37" s="1" t="n">
        <v>1.0</v>
      </c>
      <c r="AI37" s="1"/>
      <c r="AJ37" s="1" t="n">
        <v>2.0</v>
      </c>
      <c r="AK37" s="1" t="n">
        <v>5.0</v>
      </c>
      <c r="AL37" s="1" t="n">
        <v>6.0</v>
      </c>
      <c r="AM37" s="1" t="n">
        <v>3.0</v>
      </c>
      <c r="AN37" s="1" t="n">
        <v>5.0</v>
      </c>
      <c r="AO37" s="1" t="n">
        <v>15.0</v>
      </c>
      <c r="AP37" s="1" t="n">
        <v>10.0</v>
      </c>
      <c r="AQ37" s="1" t="n">
        <v>8.0</v>
      </c>
      <c r="AR37" s="1" t="n">
        <v>4.0</v>
      </c>
      <c r="AS37" s="49" t="n">
        <v>1.0</v>
      </c>
      <c r="AT37" s="49" t="n">
        <v>8.0</v>
      </c>
      <c r="AU37" s="49" t="n">
        <v>1.0</v>
      </c>
      <c r="AV37" s="49" t="n">
        <v>1.0</v>
      </c>
      <c r="AW37" s="49" t="n">
        <v>4.0</v>
      </c>
      <c r="AX37" s="49" t="n">
        <v>2.0</v>
      </c>
      <c r="AY37" s="49" t="n">
        <v>3.0</v>
      </c>
      <c r="AZ37" s="49"/>
      <c r="BA37" s="49"/>
      <c r="BB37" s="49"/>
      <c r="BC37" s="49"/>
      <c r="BD37" s="49"/>
      <c r="BF37" s="84" t="str">
        <f t="shared" si="37"/>
        <v>-</v>
      </c>
      <c r="BG37" s="84" t="str">
        <f t="shared" si="37"/>
        <v>-</v>
      </c>
      <c r="BH37" s="84" t="str">
        <f t="shared" si="37"/>
        <v>-</v>
      </c>
      <c r="BI37" s="84" t="str">
        <f t="shared" si="37"/>
        <v>-</v>
      </c>
      <c r="BJ37" s="84" t="str">
        <f t="shared" si="37"/>
        <v>-</v>
      </c>
      <c r="BK37" s="84" t="str">
        <f t="shared" si="37"/>
        <v>-</v>
      </c>
      <c r="BL37" s="84" t="str">
        <f t="shared" si="37"/>
        <v>-</v>
      </c>
      <c r="BM37" s="84" t="str">
        <f t="shared" si="38"/>
        <v>-</v>
      </c>
      <c r="BN37" s="84" t="str">
        <f t="shared" si="38"/>
        <v>-</v>
      </c>
      <c r="BO37" s="84" t="str">
        <f t="shared" si="38"/>
        <v>-</v>
      </c>
      <c r="BP37" s="84" t="str">
        <f t="shared" si="38"/>
        <v>-</v>
      </c>
      <c r="BQ37" s="84" t="str">
        <f t="shared" si="38"/>
        <v>-</v>
      </c>
    </row>
    <row r="38" spans="1:69" x14ac:dyDescent="0.25">
      <c r="A38" s="16" t="s">
        <v>119</v>
      </c>
      <c r="B38" s="16" t="s">
        <v>41</v>
      </c>
      <c r="C38" s="71">
        <f>SUM(U38                                               : INDEX(U38:AF38,$B$2))</f>
        <v>0</v>
      </c>
      <c r="D38" s="71">
        <f>SUM(AG38                                               : INDEX(AG38:AR38,$B$2))</f>
        <v>0</v>
      </c>
      <c r="E38" s="71">
        <f>SUM(AS38                                                : INDEX(AS38:BD38,$B$2))</f>
        <v>0</v>
      </c>
      <c r="F38" s="67" t="str">
        <f t="shared" si="39"/>
        <v>-</v>
      </c>
      <c r="H38" s="4">
        <f t="shared" si="40"/>
        <v>0</v>
      </c>
      <c r="I38" s="4">
        <f t="shared" si="41"/>
        <v>0</v>
      </c>
      <c r="J38" s="4">
        <f t="shared" si="42"/>
        <v>0</v>
      </c>
      <c r="K38" s="4">
        <f>SUM(AD38:AF38)</f>
        <v>0</v>
      </c>
      <c r="L38" s="4">
        <f t="shared" si="44"/>
        <v>0</v>
      </c>
      <c r="M38" s="4">
        <f t="shared" si="45"/>
        <v>0</v>
      </c>
      <c r="N38" s="4">
        <f t="shared" si="46"/>
        <v>0</v>
      </c>
      <c r="O38" s="4">
        <f t="shared" si="47"/>
        <v>0</v>
      </c>
      <c r="P38" s="4">
        <f t="shared" si="48"/>
        <v>0</v>
      </c>
      <c r="Q38" s="4">
        <f t="shared" si="49"/>
        <v>0</v>
      </c>
      <c r="R38" s="4">
        <f t="shared" si="50"/>
        <v>0</v>
      </c>
      <c r="S38" s="4">
        <f t="shared" si="51"/>
        <v>0</v>
      </c>
      <c r="T38" s="1"/>
      <c r="U38" s="1"/>
      <c r="V38" s="1" t="n">
        <v>1.0</v>
      </c>
      <c r="W38" s="1"/>
      <c r="X38" s="1" t="n">
        <v>2.0</v>
      </c>
      <c r="Y38" s="1" t="n">
        <v>1.0</v>
      </c>
      <c r="Z38" s="1" t="n">
        <v>1.0</v>
      </c>
      <c r="AA38" s="1" t="n">
        <v>2.0</v>
      </c>
      <c r="AB38" s="1" t="n">
        <v>1.0</v>
      </c>
      <c r="AC38" s="1" t="n">
        <v>2.0</v>
      </c>
      <c r="AD38" s="1" t="n">
        <v>1.0</v>
      </c>
      <c r="AE38" s="1"/>
      <c r="AF38" s="1" t="n">
        <v>1.0</v>
      </c>
      <c r="AG38" s="1"/>
      <c r="AH38" s="1" t="n">
        <v>1.0</v>
      </c>
      <c r="AI38" s="1" t="n">
        <v>3.0</v>
      </c>
      <c r="AJ38" s="1" t="n">
        <v>3.0</v>
      </c>
      <c r="AK38" s="1" t="n">
        <v>2.0</v>
      </c>
      <c r="AL38" s="1" t="n">
        <v>6.0</v>
      </c>
      <c r="AM38" s="1" t="n">
        <v>3.0</v>
      </c>
      <c r="AN38" s="1" t="n">
        <v>4.0</v>
      </c>
      <c r="AO38" s="1" t="n">
        <v>7.0</v>
      </c>
      <c r="AP38" s="1" t="n">
        <v>4.0</v>
      </c>
      <c r="AQ38" s="1" t="n">
        <v>4.0</v>
      </c>
      <c r="AR38" s="1" t="n">
        <v>4.0</v>
      </c>
      <c r="AS38" s="49"/>
      <c r="AT38" s="49" t="n">
        <v>2.0</v>
      </c>
      <c r="AU38" s="49"/>
      <c r="AV38" s="49" t="n">
        <v>3.0</v>
      </c>
      <c r="AW38" s="49" t="n">
        <v>1.0</v>
      </c>
      <c r="AX38" s="49" t="n">
        <v>1.0</v>
      </c>
      <c r="AY38" s="49" t="n">
        <v>2.0</v>
      </c>
      <c r="AZ38" s="49" t="n">
        <v>1.0</v>
      </c>
      <c r="BA38" s="49"/>
      <c r="BB38" s="49"/>
      <c r="BC38" s="49"/>
      <c r="BD38" s="49"/>
      <c r="BF38" s="84" t="str">
        <f t="shared" si="37"/>
        <v>-</v>
      </c>
      <c r="BG38" s="84" t="str">
        <f t="shared" si="37"/>
        <v>-</v>
      </c>
      <c r="BH38" s="84" t="str">
        <f t="shared" si="37"/>
        <v>-</v>
      </c>
      <c r="BI38" s="84" t="str">
        <f t="shared" si="37"/>
        <v>-</v>
      </c>
      <c r="BJ38" s="84" t="str">
        <f t="shared" si="37"/>
        <v>-</v>
      </c>
      <c r="BK38" s="84" t="str">
        <f t="shared" si="37"/>
        <v>-</v>
      </c>
      <c r="BL38" s="84" t="str">
        <f t="shared" si="37"/>
        <v>-</v>
      </c>
      <c r="BM38" s="84" t="str">
        <f t="shared" si="38"/>
        <v>-</v>
      </c>
      <c r="BN38" s="84" t="str">
        <f t="shared" si="38"/>
        <v>-</v>
      </c>
      <c r="BO38" s="84" t="str">
        <f t="shared" si="38"/>
        <v>-</v>
      </c>
      <c r="BP38" s="84" t="str">
        <f t="shared" si="38"/>
        <v>-</v>
      </c>
      <c r="BQ38" s="84" t="str">
        <f t="shared" si="38"/>
        <v>-</v>
      </c>
    </row>
    <row r="39" spans="1:69" x14ac:dyDescent="0.25">
      <c r="A39" s="42" t="s">
        <v>33</v>
      </c>
      <c r="L39" s="4"/>
      <c r="M39" s="4"/>
      <c r="N39" s="4"/>
      <c r="O39" s="4"/>
    </row>
    <row r="40" spans="1:69" x14ac:dyDescent="0.25">
      <c r="A40" s="43"/>
      <c r="B40" s="23" t="s">
        <v>43</v>
      </c>
      <c r="C40" s="21" t="str">
        <f>$C$3</f>
        <v>YTD '15</v>
      </c>
      <c r="D40" s="21" t="str">
        <f>$D$3</f>
        <v>YTD '16</v>
      </c>
      <c r="E40" s="21" t="str">
        <f>$E$3</f>
        <v>YTD '17</v>
      </c>
      <c r="F40" s="21" t="str">
        <f>$F$3</f>
        <v>YoY</v>
      </c>
      <c r="G40" s="2" t="s">
        <v>33</v>
      </c>
      <c r="H40" s="27" t="str">
        <f>$H$3</f>
        <v>Q1 '15</v>
      </c>
      <c r="I40" s="27" t="str">
        <f>$I$3</f>
        <v>Q2 '15</v>
      </c>
      <c r="J40" s="27" t="str">
        <f>$J$3</f>
        <v>Q3 '15</v>
      </c>
      <c r="K40" s="27" t="str">
        <f>$K$3</f>
        <v>Q4 '15</v>
      </c>
      <c r="L40" s="30" t="str">
        <f>$L$3</f>
        <v>Q1 '16</v>
      </c>
      <c r="M40" s="30" t="str">
        <f>$M$3</f>
        <v>Q2 '16</v>
      </c>
      <c r="N40" s="30" t="str">
        <f>$N$3</f>
        <v>Q3 '16</v>
      </c>
      <c r="O40" s="30" t="str">
        <f>$O$3</f>
        <v>Q4 '16</v>
      </c>
      <c r="P40" s="27" t="str">
        <f>$P$3</f>
        <v>Q1 '17</v>
      </c>
      <c r="Q40" s="27" t="str">
        <f>$Q$3</f>
        <v>Q2 '17</v>
      </c>
      <c r="R40" s="27" t="str">
        <f>$R$3</f>
        <v>Q3 '17</v>
      </c>
      <c r="S40" s="27" t="str">
        <f>$S$3</f>
        <v>Q4 '17</v>
      </c>
      <c r="T40" s="17" t="s">
        <v>33</v>
      </c>
      <c r="U40" s="27" t="s">
        <v>1</v>
      </c>
      <c r="V40" s="27" t="s">
        <v>2</v>
      </c>
      <c r="W40" s="27" t="s">
        <v>3</v>
      </c>
      <c r="X40" s="27" t="s">
        <v>4</v>
      </c>
      <c r="Y40" s="27" t="s">
        <v>5</v>
      </c>
      <c r="Z40" s="27" t="s">
        <v>6</v>
      </c>
      <c r="AA40" s="27" t="s">
        <v>7</v>
      </c>
      <c r="AB40" s="27" t="s">
        <v>8</v>
      </c>
      <c r="AC40" s="27" t="s">
        <v>9</v>
      </c>
      <c r="AD40" s="27" t="s">
        <v>10</v>
      </c>
      <c r="AE40" s="27" t="s">
        <v>11</v>
      </c>
      <c r="AF40" s="27" t="s">
        <v>12</v>
      </c>
      <c r="AG40" s="29" t="s">
        <v>13</v>
      </c>
      <c r="AH40" s="29" t="s">
        <v>14</v>
      </c>
      <c r="AI40" s="29" t="s">
        <v>15</v>
      </c>
      <c r="AJ40" s="29" t="s">
        <v>16</v>
      </c>
      <c r="AK40" s="29" t="s">
        <v>17</v>
      </c>
      <c r="AL40" s="29" t="s">
        <v>18</v>
      </c>
      <c r="AM40" s="29" t="s">
        <v>19</v>
      </c>
      <c r="AN40" s="29" t="s">
        <v>20</v>
      </c>
      <c r="AO40" s="29" t="s">
        <v>21</v>
      </c>
      <c r="AP40" s="29" t="s">
        <v>22</v>
      </c>
      <c r="AQ40" s="29" t="s">
        <v>23</v>
      </c>
      <c r="AR40" s="29" t="s">
        <v>24</v>
      </c>
      <c r="AS40" s="25" t="s">
        <v>25</v>
      </c>
      <c r="AT40" s="25" t="s">
        <v>26</v>
      </c>
      <c r="AU40" s="25" t="s">
        <v>27</v>
      </c>
      <c r="AV40" s="25" t="s">
        <v>28</v>
      </c>
      <c r="AW40" s="25" t="s">
        <v>29</v>
      </c>
      <c r="AX40" s="25" t="s">
        <v>30</v>
      </c>
      <c r="AY40" s="31" t="s">
        <v>99</v>
      </c>
      <c r="AZ40" s="31" t="s">
        <v>100</v>
      </c>
      <c r="BA40" s="31" t="s">
        <v>101</v>
      </c>
      <c r="BB40" s="31" t="s">
        <v>102</v>
      </c>
      <c r="BC40" s="31" t="s">
        <v>103</v>
      </c>
      <c r="BD40" s="31" t="s">
        <v>104</v>
      </c>
      <c r="BF40" s="32">
        <v>42736</v>
      </c>
      <c r="BG40" s="32">
        <v>42767</v>
      </c>
      <c r="BH40" s="32">
        <v>42795</v>
      </c>
      <c r="BI40" s="32">
        <v>42826</v>
      </c>
      <c r="BJ40" s="32">
        <v>42856</v>
      </c>
      <c r="BK40" s="32">
        <v>42887</v>
      </c>
      <c r="BL40" s="32">
        <v>42917</v>
      </c>
      <c r="BM40" s="32">
        <v>42948</v>
      </c>
      <c r="BN40" s="32">
        <v>42979</v>
      </c>
      <c r="BO40" s="32">
        <v>43009</v>
      </c>
      <c r="BP40" s="32">
        <v>43040</v>
      </c>
      <c r="BQ40" s="32">
        <v>43070</v>
      </c>
    </row>
    <row r="41" spans="1:69" x14ac:dyDescent="0.25">
      <c r="B41" s="22" t="s">
        <v>87</v>
      </c>
      <c r="C41" s="71">
        <f>INDEX(U41:AF41,$B$2)</f>
        <v>0</v>
      </c>
      <c r="D41" s="71">
        <f>INDEX(AG41:AR41,$B$2)</f>
        <v>0</v>
      </c>
      <c r="E41" s="71">
        <f xml:space="preserve"> INDEX(AS41:BD41,$B$2)</f>
        <v>0</v>
      </c>
      <c r="F41" s="67" t="str">
        <f>IFERROR(E41/D41,"-")</f>
        <v>-</v>
      </c>
      <c r="H41" s="4">
        <f>SUM(U41:W41)</f>
        <v>0</v>
      </c>
      <c r="I41" s="4">
        <f>SUM(X41:Z41)</f>
        <v>0</v>
      </c>
      <c r="J41" s="4">
        <f>SUM(AA41:AC41)</f>
        <v>0</v>
      </c>
      <c r="K41" s="4">
        <f>SUM(AD41:AF41)</f>
        <v>0</v>
      </c>
      <c r="L41" s="4">
        <f>SUM(AG41:AI41)</f>
        <v>0</v>
      </c>
      <c r="M41" s="4">
        <f>SUM(AJ41:AL41)</f>
        <v>0</v>
      </c>
      <c r="N41" s="4">
        <f>SUM(AM41:AO41)</f>
        <v>0</v>
      </c>
      <c r="O41" s="4">
        <f>SUM(AP41:AR41)</f>
        <v>0</v>
      </c>
      <c r="P41" s="4">
        <f>SUM(AS41:AU41)</f>
        <v>0</v>
      </c>
      <c r="Q41" s="4">
        <f>SUM(AV41:AX41)</f>
        <v>0</v>
      </c>
      <c r="R41" s="4">
        <f>SUM(AY41:BA41)</f>
        <v>0</v>
      </c>
      <c r="S41" s="4">
        <f>SUM(BB41:BD41)</f>
        <v>0</v>
      </c>
      <c r="T41" s="1"/>
      <c r="U41" s="4">
        <f>SUM(U24:U28)</f>
        <v>0</v>
      </c>
      <c r="V41" s="4">
        <f t="shared" ref="V41:BD41" si="52">SUM(V24:V28)</f>
        <v>0</v>
      </c>
      <c r="W41" s="4">
        <f t="shared" si="52"/>
        <v>0</v>
      </c>
      <c r="X41" s="4">
        <f t="shared" si="52"/>
        <v>0</v>
      </c>
      <c r="Y41" s="4">
        <f t="shared" si="52"/>
        <v>0</v>
      </c>
      <c r="Z41" s="4">
        <f t="shared" si="52"/>
        <v>0</v>
      </c>
      <c r="AA41" s="4">
        <f t="shared" si="52"/>
        <v>0</v>
      </c>
      <c r="AB41" s="4">
        <f t="shared" si="52"/>
        <v>0</v>
      </c>
      <c r="AC41" s="4">
        <f t="shared" si="52"/>
        <v>0</v>
      </c>
      <c r="AD41" s="4">
        <f t="shared" si="52"/>
        <v>0</v>
      </c>
      <c r="AE41" s="4">
        <f t="shared" si="52"/>
        <v>0</v>
      </c>
      <c r="AF41" s="4">
        <f t="shared" si="52"/>
        <v>0</v>
      </c>
      <c r="AG41" s="4">
        <f t="shared" si="52"/>
        <v>0</v>
      </c>
      <c r="AH41" s="4">
        <f t="shared" si="52"/>
        <v>0</v>
      </c>
      <c r="AI41" s="4">
        <f t="shared" si="52"/>
        <v>0</v>
      </c>
      <c r="AJ41" s="4">
        <f t="shared" si="52"/>
        <v>0</v>
      </c>
      <c r="AK41" s="4">
        <f t="shared" si="52"/>
        <v>0</v>
      </c>
      <c r="AL41" s="4">
        <f t="shared" si="52"/>
        <v>0</v>
      </c>
      <c r="AM41" s="4">
        <f t="shared" si="52"/>
        <v>0</v>
      </c>
      <c r="AN41" s="4">
        <f t="shared" si="52"/>
        <v>0</v>
      </c>
      <c r="AO41" s="4">
        <f t="shared" si="52"/>
        <v>0</v>
      </c>
      <c r="AP41" s="4">
        <f t="shared" si="52"/>
        <v>0</v>
      </c>
      <c r="AQ41" s="4">
        <f t="shared" si="52"/>
        <v>0</v>
      </c>
      <c r="AR41" s="4">
        <f t="shared" si="52"/>
        <v>0</v>
      </c>
      <c r="AS41" s="4">
        <f t="shared" si="52"/>
        <v>0</v>
      </c>
      <c r="AT41" s="4">
        <f t="shared" si="52"/>
        <v>0</v>
      </c>
      <c r="AU41" s="4">
        <f t="shared" si="52"/>
        <v>0</v>
      </c>
      <c r="AV41" s="4">
        <f t="shared" si="52"/>
        <v>0</v>
      </c>
      <c r="AW41" s="4">
        <f t="shared" si="52"/>
        <v>0</v>
      </c>
      <c r="AX41" s="4">
        <f t="shared" si="52"/>
        <v>0</v>
      </c>
      <c r="AY41" s="4">
        <f t="shared" si="52"/>
        <v>0</v>
      </c>
      <c r="AZ41" s="4">
        <f t="shared" si="52"/>
        <v>0</v>
      </c>
      <c r="BA41" s="4">
        <f t="shared" si="52"/>
        <v>0</v>
      </c>
      <c r="BB41" s="4">
        <f t="shared" si="52"/>
        <v>0</v>
      </c>
      <c r="BC41" s="4">
        <f t="shared" si="52"/>
        <v>0</v>
      </c>
      <c r="BD41" s="4">
        <f t="shared" si="52"/>
        <v>0</v>
      </c>
      <c r="BF41" s="84" t="str">
        <f t="shared" ref="BF41:BQ45" si="53">IFERROR(AS41/AG41,"-")</f>
        <v>-</v>
      </c>
      <c r="BG41" s="84" t="str">
        <f t="shared" si="53"/>
        <v>-</v>
      </c>
      <c r="BH41" s="84" t="str">
        <f t="shared" si="53"/>
        <v>-</v>
      </c>
      <c r="BI41" s="84" t="str">
        <f t="shared" si="53"/>
        <v>-</v>
      </c>
      <c r="BJ41" s="84" t="str">
        <f t="shared" si="53"/>
        <v>-</v>
      </c>
      <c r="BK41" s="84" t="str">
        <f t="shared" si="53"/>
        <v>-</v>
      </c>
      <c r="BL41" s="84" t="str">
        <f t="shared" si="53"/>
        <v>-</v>
      </c>
      <c r="BM41" s="84" t="str">
        <f t="shared" si="53"/>
        <v>-</v>
      </c>
      <c r="BN41" s="84" t="str">
        <f t="shared" si="53"/>
        <v>-</v>
      </c>
      <c r="BO41" s="84" t="str">
        <f t="shared" si="53"/>
        <v>-</v>
      </c>
      <c r="BP41" s="84" t="str">
        <f t="shared" si="53"/>
        <v>-</v>
      </c>
      <c r="BQ41" s="84" t="str">
        <f t="shared" si="53"/>
        <v>-</v>
      </c>
    </row>
    <row r="42" spans="1:69" x14ac:dyDescent="0.25">
      <c r="A42" s="88"/>
      <c r="B42" s="22" t="s">
        <v>81</v>
      </c>
      <c r="C42" s="73" t="str">
        <f>IFERROR(C43/SUM(C24:C28),"-")</f>
        <v>-</v>
      </c>
      <c r="D42" s="73" t="str">
        <f t="shared" ref="D42" si="54">IFERROR(D43/SUM(D24:D28),"-")</f>
        <v>-</v>
      </c>
      <c r="E42" s="73" t="str">
        <f>IFERROR(E43/SUM(E24:E28),"-")</f>
        <v>-</v>
      </c>
      <c r="F42" s="67" t="str">
        <f>IFERROR(E42/D42,"-")</f>
        <v>-</v>
      </c>
      <c r="H42" s="73" t="str">
        <f t="shared" ref="H42:S42" si="55">IFERROR(H43/SUM(H24:H28),"-")</f>
        <v>-</v>
      </c>
      <c r="I42" s="73" t="str">
        <f t="shared" si="55"/>
        <v>-</v>
      </c>
      <c r="J42" s="73" t="str">
        <f t="shared" si="55"/>
        <v>-</v>
      </c>
      <c r="K42" s="73" t="str">
        <f t="shared" si="55"/>
        <v>-</v>
      </c>
      <c r="L42" s="73" t="str">
        <f t="shared" si="55"/>
        <v>-</v>
      </c>
      <c r="M42" s="73" t="str">
        <f>IFERROR(M43/SUM(M24:M28),"-")</f>
        <v>-</v>
      </c>
      <c r="N42" s="73" t="str">
        <f t="shared" si="55"/>
        <v>-</v>
      </c>
      <c r="O42" s="73" t="str">
        <f t="shared" si="55"/>
        <v>-</v>
      </c>
      <c r="P42" s="73" t="str">
        <f t="shared" si="55"/>
        <v>-</v>
      </c>
      <c r="Q42" s="73" t="str">
        <f t="shared" si="55"/>
        <v>-</v>
      </c>
      <c r="R42" s="73" t="str">
        <f t="shared" si="55"/>
        <v>-</v>
      </c>
      <c r="S42" s="73" t="str">
        <f t="shared" si="55"/>
        <v>-</v>
      </c>
      <c r="T42" s="1"/>
      <c r="U42" s="73" t="str">
        <f t="shared" ref="U42:BC42" si="56">IFERROR(U43/SUM(U24:U28),"-")</f>
        <v>-</v>
      </c>
      <c r="V42" s="73" t="str">
        <f t="shared" si="56"/>
        <v>-</v>
      </c>
      <c r="W42" s="73" t="str">
        <f t="shared" si="56"/>
        <v>-</v>
      </c>
      <c r="X42" s="73" t="str">
        <f t="shared" si="56"/>
        <v>-</v>
      </c>
      <c r="Y42" s="73" t="str">
        <f t="shared" si="56"/>
        <v>-</v>
      </c>
      <c r="Z42" s="73" t="str">
        <f t="shared" si="56"/>
        <v>-</v>
      </c>
      <c r="AA42" s="73" t="str">
        <f t="shared" si="56"/>
        <v>-</v>
      </c>
      <c r="AB42" s="73" t="str">
        <f t="shared" si="56"/>
        <v>-</v>
      </c>
      <c r="AC42" s="73" t="str">
        <f t="shared" si="56"/>
        <v>-</v>
      </c>
      <c r="AD42" s="73" t="str">
        <f t="shared" si="56"/>
        <v>-</v>
      </c>
      <c r="AE42" s="73" t="str">
        <f t="shared" si="56"/>
        <v>-</v>
      </c>
      <c r="AF42" s="73" t="str">
        <f t="shared" si="56"/>
        <v>-</v>
      </c>
      <c r="AG42" s="73" t="str">
        <f t="shared" si="56"/>
        <v>-</v>
      </c>
      <c r="AH42" s="73" t="str">
        <f t="shared" si="56"/>
        <v>-</v>
      </c>
      <c r="AI42" s="73" t="str">
        <f t="shared" si="56"/>
        <v>-</v>
      </c>
      <c r="AJ42" s="73" t="str">
        <f t="shared" si="56"/>
        <v>-</v>
      </c>
      <c r="AK42" s="73" t="str">
        <f t="shared" si="56"/>
        <v>-</v>
      </c>
      <c r="AL42" s="73" t="str">
        <f t="shared" si="56"/>
        <v>-</v>
      </c>
      <c r="AM42" s="73" t="str">
        <f t="shared" si="56"/>
        <v>-</v>
      </c>
      <c r="AN42" s="73" t="str">
        <f t="shared" si="56"/>
        <v>-</v>
      </c>
      <c r="AO42" s="73" t="str">
        <f t="shared" si="56"/>
        <v>-</v>
      </c>
      <c r="AP42" s="73" t="str">
        <f t="shared" si="56"/>
        <v>-</v>
      </c>
      <c r="AQ42" s="73" t="str">
        <f t="shared" si="56"/>
        <v>-</v>
      </c>
      <c r="AR42" s="73" t="str">
        <f t="shared" si="56"/>
        <v>-</v>
      </c>
      <c r="AS42" s="73" t="str">
        <f t="shared" si="56"/>
        <v>-</v>
      </c>
      <c r="AT42" s="73" t="str">
        <f t="shared" si="56"/>
        <v>-</v>
      </c>
      <c r="AU42" s="73" t="str">
        <f t="shared" si="56"/>
        <v>-</v>
      </c>
      <c r="AV42" s="73" t="str">
        <f t="shared" si="56"/>
        <v>-</v>
      </c>
      <c r="AW42" s="73" t="str">
        <f t="shared" si="56"/>
        <v>-</v>
      </c>
      <c r="AX42" s="73" t="str">
        <f t="shared" si="56"/>
        <v>-</v>
      </c>
      <c r="AY42" s="73" t="str">
        <f t="shared" si="56"/>
        <v>-</v>
      </c>
      <c r="AZ42" s="73" t="str">
        <f t="shared" si="56"/>
        <v>-</v>
      </c>
      <c r="BA42" s="73" t="str">
        <f t="shared" si="56"/>
        <v>-</v>
      </c>
      <c r="BB42" s="73" t="str">
        <f t="shared" si="56"/>
        <v>-</v>
      </c>
      <c r="BC42" s="73" t="str">
        <f t="shared" si="56"/>
        <v>-</v>
      </c>
      <c r="BD42" s="73" t="str">
        <f>IFERROR(BD43/SUM(BD24:BD28),"-")</f>
        <v>-</v>
      </c>
      <c r="BF42" s="84" t="str">
        <f t="shared" si="53"/>
        <v>-</v>
      </c>
      <c r="BG42" s="84" t="str">
        <f t="shared" si="53"/>
        <v>-</v>
      </c>
      <c r="BH42" s="84" t="str">
        <f t="shared" si="53"/>
        <v>-</v>
      </c>
      <c r="BI42" s="84" t="str">
        <f t="shared" si="53"/>
        <v>-</v>
      </c>
      <c r="BJ42" s="84" t="str">
        <f t="shared" si="53"/>
        <v>-</v>
      </c>
      <c r="BK42" s="84" t="str">
        <f t="shared" si="53"/>
        <v>-</v>
      </c>
      <c r="BL42" s="84" t="str">
        <f t="shared" si="53"/>
        <v>-</v>
      </c>
      <c r="BM42" s="84" t="str">
        <f t="shared" si="53"/>
        <v>-</v>
      </c>
      <c r="BN42" s="84" t="str">
        <f t="shared" si="53"/>
        <v>-</v>
      </c>
      <c r="BO42" s="84" t="str">
        <f t="shared" si="53"/>
        <v>-</v>
      </c>
      <c r="BP42" s="84" t="str">
        <f t="shared" si="53"/>
        <v>-</v>
      </c>
      <c r="BQ42" s="84" t="str">
        <f t="shared" si="53"/>
        <v>-</v>
      </c>
    </row>
    <row r="43" spans="1:69" x14ac:dyDescent="0.25">
      <c r="A43" s="88" t="s">
        <v>231</v>
      </c>
      <c r="B43" s="22" t="s">
        <v>88</v>
      </c>
      <c r="C43" s="71">
        <f>INDEX(U43:AF43,$B$2)</f>
        <v>0</v>
      </c>
      <c r="D43" s="71">
        <f xml:space="preserve"> INDEX(AG43:AR43,$B$2)</f>
        <v>0</v>
      </c>
      <c r="E43" s="71">
        <f xml:space="preserve"> INDEX(AS43:BD43,$B$2)</f>
        <v>0</v>
      </c>
      <c r="F43" s="67" t="str">
        <f>IFERROR(E43/D43,"-")</f>
        <v>-</v>
      </c>
      <c r="H43" s="4">
        <f>SUM(U43:W43)</f>
        <v>0</v>
      </c>
      <c r="I43" s="4">
        <f>SUM(X43:Z43)</f>
        <v>0</v>
      </c>
      <c r="J43" s="4">
        <f>SUM(AA43:AC43)</f>
        <v>0</v>
      </c>
      <c r="K43" s="4">
        <f>SUM(AD43:AF43)</f>
        <v>0</v>
      </c>
      <c r="L43" s="4">
        <f>SUM(AG43:AI43)</f>
        <v>0</v>
      </c>
      <c r="M43" s="4">
        <f>SUM(AJ43:AL43)</f>
        <v>0</v>
      </c>
      <c r="N43" s="4">
        <f>SUM(AM43:AO43)</f>
        <v>0</v>
      </c>
      <c r="O43" s="4">
        <f>SUM(AP43:AR43)</f>
        <v>0</v>
      </c>
      <c r="P43" s="4">
        <f>SUM(AS43:AU43)</f>
        <v>0</v>
      </c>
      <c r="Q43" s="4">
        <f>SUM(AV43:AX43)</f>
        <v>0</v>
      </c>
      <c r="R43" s="4">
        <f>SUM(AY43:BA43)</f>
        <v>0</v>
      </c>
      <c r="S43" s="4">
        <f>SUM(BB43:BD43)</f>
        <v>0</v>
      </c>
      <c r="T43" s="1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 t="n">
        <v>96.0</v>
      </c>
      <c r="AH43" s="4" t="n">
        <v>80.0</v>
      </c>
      <c r="AI43" s="4" t="n">
        <v>193.0</v>
      </c>
      <c r="AJ43" s="4" t="n">
        <v>168.0</v>
      </c>
      <c r="AK43" s="4" t="n">
        <v>256.0</v>
      </c>
      <c r="AL43" s="4" t="n">
        <v>367.0</v>
      </c>
      <c r="AM43" s="4" t="n">
        <v>313.0</v>
      </c>
      <c r="AN43" s="4" t="n">
        <v>342.0</v>
      </c>
      <c r="AO43" s="4" t="n">
        <v>434.0</v>
      </c>
      <c r="AP43" s="4" t="n">
        <v>420.0</v>
      </c>
      <c r="AQ43" s="4" t="n">
        <v>451.0</v>
      </c>
      <c r="AR43" s="4" t="n">
        <v>528.0</v>
      </c>
      <c r="AS43" s="4" t="n">
        <v>206.0</v>
      </c>
      <c r="AT43" s="4" t="n">
        <v>341.0</v>
      </c>
      <c r="AU43" s="4" t="n">
        <v>394.0</v>
      </c>
      <c r="AV43" s="4" t="n">
        <v>316.0</v>
      </c>
      <c r="AW43" s="4" t="n">
        <v>292.0</v>
      </c>
      <c r="AX43" s="4" t="n">
        <v>488.0</v>
      </c>
      <c r="AY43" s="4" t="n">
        <v>322.0</v>
      </c>
      <c r="AZ43" s="4" t="n">
        <v>344.0</v>
      </c>
      <c r="BA43" s="4"/>
      <c r="BB43" s="4"/>
      <c r="BC43" s="4"/>
      <c r="BD43" s="4"/>
      <c r="BF43" s="84" t="str">
        <f t="shared" si="53"/>
        <v>-</v>
      </c>
      <c r="BG43" s="84" t="str">
        <f t="shared" si="53"/>
        <v>-</v>
      </c>
      <c r="BH43" s="84" t="str">
        <f t="shared" si="53"/>
        <v>-</v>
      </c>
      <c r="BI43" s="84" t="str">
        <f t="shared" si="53"/>
        <v>-</v>
      </c>
      <c r="BJ43" s="84" t="str">
        <f t="shared" si="53"/>
        <v>-</v>
      </c>
      <c r="BK43" s="84" t="str">
        <f t="shared" si="53"/>
        <v>-</v>
      </c>
      <c r="BL43" s="84" t="str">
        <f t="shared" si="53"/>
        <v>-</v>
      </c>
      <c r="BM43" s="84" t="str">
        <f t="shared" si="53"/>
        <v>-</v>
      </c>
      <c r="BN43" s="84" t="str">
        <f t="shared" si="53"/>
        <v>-</v>
      </c>
      <c r="BO43" s="84" t="str">
        <f t="shared" si="53"/>
        <v>-</v>
      </c>
      <c r="BP43" s="84" t="str">
        <f t="shared" si="53"/>
        <v>-</v>
      </c>
      <c r="BQ43" s="84" t="str">
        <f t="shared" si="53"/>
        <v>-</v>
      </c>
    </row>
    <row r="44" spans="1:69" x14ac:dyDescent="0.25">
      <c r="A44" s="88"/>
      <c r="B44" s="22" t="s">
        <v>82</v>
      </c>
      <c r="C44" s="66" t="str">
        <f>IFERROR(C77/C43,"-")</f>
        <v>-</v>
      </c>
      <c r="D44" s="66" t="str">
        <f>IFERROR(D77/D43,"-")</f>
        <v>-</v>
      </c>
      <c r="E44" s="66" t="str">
        <f>IFERROR(E77/E43,"-")</f>
        <v>-</v>
      </c>
      <c r="F44" s="67" t="str">
        <f>IFERROR(E44/D44,"-")</f>
        <v>-</v>
      </c>
      <c r="H44" s="66" t="str">
        <f t="shared" ref="H44:S44" si="57">IFERROR(H77/H43,"-")</f>
        <v>-</v>
      </c>
      <c r="I44" s="66" t="str">
        <f t="shared" si="57"/>
        <v>-</v>
      </c>
      <c r="J44" s="66" t="str">
        <f t="shared" si="57"/>
        <v>-</v>
      </c>
      <c r="K44" s="66" t="str">
        <f t="shared" si="57"/>
        <v>-</v>
      </c>
      <c r="L44" s="66" t="str">
        <f t="shared" si="57"/>
        <v>-</v>
      </c>
      <c r="M44" s="66" t="str">
        <f t="shared" si="57"/>
        <v>-</v>
      </c>
      <c r="N44" s="66" t="str">
        <f t="shared" si="57"/>
        <v>-</v>
      </c>
      <c r="O44" s="66" t="str">
        <f t="shared" si="57"/>
        <v>-</v>
      </c>
      <c r="P44" s="66" t="str">
        <f t="shared" si="57"/>
        <v>-</v>
      </c>
      <c r="Q44" s="66" t="str">
        <f t="shared" si="57"/>
        <v>-</v>
      </c>
      <c r="R44" s="66" t="str">
        <f t="shared" si="57"/>
        <v>-</v>
      </c>
      <c r="S44" s="66" t="str">
        <f t="shared" si="57"/>
        <v>-</v>
      </c>
      <c r="T44" s="1"/>
      <c r="U44" s="66" t="str">
        <f t="shared" ref="U44:BD44" si="58">IFERROR(U77/U43,"-")</f>
        <v>-</v>
      </c>
      <c r="V44" s="66" t="str">
        <f t="shared" si="58"/>
        <v>-</v>
      </c>
      <c r="W44" s="66" t="str">
        <f t="shared" si="58"/>
        <v>-</v>
      </c>
      <c r="X44" s="66" t="str">
        <f t="shared" si="58"/>
        <v>-</v>
      </c>
      <c r="Y44" s="66" t="str">
        <f t="shared" si="58"/>
        <v>-</v>
      </c>
      <c r="Z44" s="66" t="str">
        <f t="shared" si="58"/>
        <v>-</v>
      </c>
      <c r="AA44" s="66" t="str">
        <f t="shared" si="58"/>
        <v>-</v>
      </c>
      <c r="AB44" s="66" t="str">
        <f t="shared" si="58"/>
        <v>-</v>
      </c>
      <c r="AC44" s="66" t="str">
        <f t="shared" si="58"/>
        <v>-</v>
      </c>
      <c r="AD44" s="66" t="str">
        <f t="shared" si="58"/>
        <v>-</v>
      </c>
      <c r="AE44" s="66" t="str">
        <f t="shared" si="58"/>
        <v>-</v>
      </c>
      <c r="AF44" s="66" t="str">
        <f t="shared" si="58"/>
        <v>-</v>
      </c>
      <c r="AG44" s="66" t="str">
        <f t="shared" si="58"/>
        <v>-</v>
      </c>
      <c r="AH44" s="66" t="str">
        <f t="shared" si="58"/>
        <v>-</v>
      </c>
      <c r="AI44" s="66" t="str">
        <f t="shared" si="58"/>
        <v>-</v>
      </c>
      <c r="AJ44" s="66" t="str">
        <f t="shared" si="58"/>
        <v>-</v>
      </c>
      <c r="AK44" s="66" t="str">
        <f t="shared" si="58"/>
        <v>-</v>
      </c>
      <c r="AL44" s="66" t="str">
        <f t="shared" si="58"/>
        <v>-</v>
      </c>
      <c r="AM44" s="66" t="str">
        <f t="shared" si="58"/>
        <v>-</v>
      </c>
      <c r="AN44" s="66" t="str">
        <f t="shared" si="58"/>
        <v>-</v>
      </c>
      <c r="AO44" s="66" t="str">
        <f t="shared" si="58"/>
        <v>-</v>
      </c>
      <c r="AP44" s="66" t="str">
        <f t="shared" si="58"/>
        <v>-</v>
      </c>
      <c r="AQ44" s="66" t="str">
        <f t="shared" si="58"/>
        <v>-</v>
      </c>
      <c r="AR44" s="66" t="str">
        <f t="shared" si="58"/>
        <v>-</v>
      </c>
      <c r="AS44" s="66" t="str">
        <f t="shared" si="58"/>
        <v>-</v>
      </c>
      <c r="AT44" s="66" t="str">
        <f t="shared" si="58"/>
        <v>-</v>
      </c>
      <c r="AU44" s="66" t="str">
        <f t="shared" si="58"/>
        <v>-</v>
      </c>
      <c r="AV44" s="66" t="str">
        <f t="shared" si="58"/>
        <v>-</v>
      </c>
      <c r="AW44" s="66" t="str">
        <f t="shared" si="58"/>
        <v>-</v>
      </c>
      <c r="AX44" s="66" t="str">
        <f t="shared" si="58"/>
        <v>-</v>
      </c>
      <c r="AY44" s="66" t="str">
        <f t="shared" si="58"/>
        <v>-</v>
      </c>
      <c r="AZ44" s="66" t="str">
        <f t="shared" si="58"/>
        <v>-</v>
      </c>
      <c r="BA44" s="66" t="str">
        <f t="shared" si="58"/>
        <v>-</v>
      </c>
      <c r="BB44" s="66" t="str">
        <f t="shared" si="58"/>
        <v>-</v>
      </c>
      <c r="BC44" s="66" t="str">
        <f t="shared" si="58"/>
        <v>-</v>
      </c>
      <c r="BD44" s="66" t="str">
        <f t="shared" si="58"/>
        <v>-</v>
      </c>
      <c r="BF44" s="84" t="str">
        <f t="shared" si="53"/>
        <v>-</v>
      </c>
      <c r="BG44" s="84" t="str">
        <f t="shared" si="53"/>
        <v>-</v>
      </c>
      <c r="BH44" s="84" t="str">
        <f t="shared" si="53"/>
        <v>-</v>
      </c>
      <c r="BI44" s="84" t="str">
        <f t="shared" si="53"/>
        <v>-</v>
      </c>
      <c r="BJ44" s="84" t="str">
        <f t="shared" si="53"/>
        <v>-</v>
      </c>
      <c r="BK44" s="84" t="str">
        <f t="shared" si="53"/>
        <v>-</v>
      </c>
      <c r="BL44" s="84" t="str">
        <f t="shared" si="53"/>
        <v>-</v>
      </c>
      <c r="BM44" s="84" t="str">
        <f t="shared" si="53"/>
        <v>-</v>
      </c>
      <c r="BN44" s="84" t="str">
        <f t="shared" si="53"/>
        <v>-</v>
      </c>
      <c r="BO44" s="84" t="str">
        <f t="shared" si="53"/>
        <v>-</v>
      </c>
      <c r="BP44" s="84" t="str">
        <f t="shared" si="53"/>
        <v>-</v>
      </c>
      <c r="BQ44" s="84" t="str">
        <f t="shared" si="53"/>
        <v>-</v>
      </c>
    </row>
    <row r="45" spans="1:69" x14ac:dyDescent="0.25">
      <c r="A45" s="16" t="s">
        <v>230</v>
      </c>
      <c r="B45" s="22" t="s">
        <v>80</v>
      </c>
      <c r="C45" s="71">
        <f>SUM(U45                                                    : INDEX(U45:AF45,$B$2))</f>
        <v>0</v>
      </c>
      <c r="D45" s="71">
        <f>SUM(AG45                                                 : INDEX(AG45:AR45,$B$2))</f>
        <v>0</v>
      </c>
      <c r="E45" s="71">
        <f>SUM(AS45                                                 : INDEX(AS45:BD45,$B$2))</f>
        <v>0</v>
      </c>
      <c r="F45" s="67" t="str">
        <f>IFERROR(E45/D45,"-")</f>
        <v>-</v>
      </c>
      <c r="H45" s="1"/>
      <c r="I45" s="1"/>
      <c r="J45" s="1"/>
      <c r="K45" s="1"/>
      <c r="L45" s="92"/>
      <c r="M45" s="92"/>
      <c r="N45" s="92"/>
      <c r="O45" s="92"/>
      <c r="P45" s="92"/>
      <c r="Q45" s="92"/>
      <c r="R45" s="11"/>
      <c r="S45" s="11"/>
      <c r="T45" s="1"/>
      <c r="U45" s="4" t="n">
        <v>49.0</v>
      </c>
      <c r="V45" s="4" t="n">
        <v>20.0</v>
      </c>
      <c r="W45" s="4" t="n">
        <v>24.0</v>
      </c>
      <c r="X45" s="4" t="n">
        <v>53.0</v>
      </c>
      <c r="Y45" s="4" t="n">
        <v>36.0</v>
      </c>
      <c r="Z45" s="4" t="n">
        <v>40.0</v>
      </c>
      <c r="AA45" s="4" t="n">
        <v>37.0</v>
      </c>
      <c r="AB45" s="4" t="n">
        <v>39.0</v>
      </c>
      <c r="AC45" s="4" t="n">
        <v>67.0</v>
      </c>
      <c r="AD45" s="4" t="n">
        <v>33.0</v>
      </c>
      <c r="AE45" s="4" t="n">
        <v>49.0</v>
      </c>
      <c r="AF45" s="4" t="n">
        <v>32.0</v>
      </c>
      <c r="AG45" s="4" t="n">
        <v>8.0</v>
      </c>
      <c r="AH45" s="4" t="n">
        <v>8.0</v>
      </c>
      <c r="AI45" s="4" t="n">
        <v>31.0</v>
      </c>
      <c r="AJ45" s="4" t="n">
        <v>57.0</v>
      </c>
      <c r="AK45" s="4" t="n">
        <v>91.0</v>
      </c>
      <c r="AL45" s="4" t="n">
        <v>136.0</v>
      </c>
      <c r="AM45" s="4" t="n">
        <v>81.0</v>
      </c>
      <c r="AN45" s="4" t="n">
        <v>84.0</v>
      </c>
      <c r="AO45" s="4" t="n">
        <v>151.0</v>
      </c>
      <c r="AP45" s="4" t="n">
        <v>122.0</v>
      </c>
      <c r="AQ45" s="4" t="n">
        <v>149.0</v>
      </c>
      <c r="AR45" s="4" t="n">
        <v>114.0</v>
      </c>
      <c r="AS45" s="4" t="n">
        <v>39.0</v>
      </c>
      <c r="AT45" s="4" t="n">
        <v>74.0</v>
      </c>
      <c r="AU45" s="4" t="n">
        <v>38.0</v>
      </c>
      <c r="AV45" s="4" t="n">
        <v>35.0</v>
      </c>
      <c r="AW45" s="4" t="n">
        <v>36.0</v>
      </c>
      <c r="AX45" s="4" t="n">
        <v>35.0</v>
      </c>
      <c r="AY45" s="4" t="n">
        <v>32.0</v>
      </c>
      <c r="AZ45" s="4" t="n">
        <v>33.0</v>
      </c>
      <c r="BA45" s="4"/>
      <c r="BB45" s="4"/>
      <c r="BC45" s="4"/>
      <c r="BD45" s="4"/>
      <c r="BF45" s="84" t="str">
        <f t="shared" si="53"/>
        <v>-</v>
      </c>
      <c r="BG45" s="84" t="str">
        <f t="shared" si="53"/>
        <v>-</v>
      </c>
      <c r="BH45" s="84" t="str">
        <f t="shared" si="53"/>
        <v>-</v>
      </c>
      <c r="BI45" s="84" t="str">
        <f t="shared" si="53"/>
        <v>-</v>
      </c>
      <c r="BJ45" s="84" t="str">
        <f t="shared" si="53"/>
        <v>-</v>
      </c>
      <c r="BK45" s="84" t="str">
        <f t="shared" si="53"/>
        <v>-</v>
      </c>
      <c r="BL45" s="84" t="str">
        <f t="shared" si="53"/>
        <v>-</v>
      </c>
      <c r="BM45" s="84" t="str">
        <f t="shared" si="53"/>
        <v>-</v>
      </c>
      <c r="BN45" s="84" t="str">
        <f t="shared" si="53"/>
        <v>-</v>
      </c>
      <c r="BO45" s="84" t="str">
        <f t="shared" si="53"/>
        <v>-</v>
      </c>
      <c r="BP45" s="84" t="str">
        <f t="shared" si="53"/>
        <v>-</v>
      </c>
      <c r="BQ45" s="84" t="str">
        <f t="shared" si="53"/>
        <v>-</v>
      </c>
    </row>
    <row r="46" spans="1:69" x14ac:dyDescent="0.25">
      <c r="A46" s="42" t="s">
        <v>33</v>
      </c>
      <c r="B46" s="22"/>
      <c r="C46" s="66"/>
      <c r="D46" s="66"/>
      <c r="E46" s="66"/>
      <c r="F46" s="6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</row>
    <row r="47" spans="1:69" x14ac:dyDescent="0.25">
      <c r="A47" s="42" t="s">
        <v>33</v>
      </c>
    </row>
    <row r="48" spans="1:69" x14ac:dyDescent="0.25">
      <c r="A48" s="43" t="s">
        <v>211</v>
      </c>
      <c r="B48" s="23" t="s">
        <v>51</v>
      </c>
      <c r="C48" s="21" t="str">
        <f>$C$3</f>
        <v>YTD '15</v>
      </c>
      <c r="D48" s="21" t="str">
        <f>$D$3</f>
        <v>YTD '16</v>
      </c>
      <c r="E48" s="21" t="str">
        <f>$E$3</f>
        <v>YTD '17</v>
      </c>
      <c r="F48" s="21" t="str">
        <f>$F$3</f>
        <v>YoY</v>
      </c>
      <c r="G48" s="2" t="s">
        <v>33</v>
      </c>
      <c r="H48" s="27" t="str">
        <f>$H$3</f>
        <v>Q1 '15</v>
      </c>
      <c r="I48" s="27" t="str">
        <f>$I$3</f>
        <v>Q2 '15</v>
      </c>
      <c r="J48" s="27" t="str">
        <f>$J$3</f>
        <v>Q3 '15</v>
      </c>
      <c r="K48" s="27" t="str">
        <f>$K$3</f>
        <v>Q4 '15</v>
      </c>
      <c r="L48" s="30" t="str">
        <f>$L$3</f>
        <v>Q1 '16</v>
      </c>
      <c r="M48" s="30" t="str">
        <f>$M$3</f>
        <v>Q2 '16</v>
      </c>
      <c r="N48" s="30" t="str">
        <f>$N$3</f>
        <v>Q3 '16</v>
      </c>
      <c r="O48" s="30" t="str">
        <f>$O$3</f>
        <v>Q4 '16</v>
      </c>
      <c r="P48" s="27" t="str">
        <f>$P$3</f>
        <v>Q1 '17</v>
      </c>
      <c r="Q48" s="27" t="str">
        <f>$Q$3</f>
        <v>Q2 '17</v>
      </c>
      <c r="R48" s="27" t="str">
        <f>$R$3</f>
        <v>Q3 '17</v>
      </c>
      <c r="S48" s="27" t="str">
        <f>$S$3</f>
        <v>Q4 '17</v>
      </c>
      <c r="T48" s="17" t="s">
        <v>33</v>
      </c>
      <c r="U48" s="27" t="s">
        <v>1</v>
      </c>
      <c r="V48" s="27" t="s">
        <v>2</v>
      </c>
      <c r="W48" s="27" t="s">
        <v>3</v>
      </c>
      <c r="X48" s="27" t="s">
        <v>4</v>
      </c>
      <c r="Y48" s="27" t="s">
        <v>5</v>
      </c>
      <c r="Z48" s="27" t="s">
        <v>6</v>
      </c>
      <c r="AA48" s="27" t="s">
        <v>7</v>
      </c>
      <c r="AB48" s="27" t="s">
        <v>8</v>
      </c>
      <c r="AC48" s="27" t="s">
        <v>9</v>
      </c>
      <c r="AD48" s="27" t="s">
        <v>10</v>
      </c>
      <c r="AE48" s="27" t="s">
        <v>11</v>
      </c>
      <c r="AF48" s="27" t="s">
        <v>12</v>
      </c>
      <c r="AG48" s="29" t="s">
        <v>13</v>
      </c>
      <c r="AH48" s="29" t="s">
        <v>14</v>
      </c>
      <c r="AI48" s="29" t="s">
        <v>15</v>
      </c>
      <c r="AJ48" s="29" t="s">
        <v>16</v>
      </c>
      <c r="AK48" s="29" t="s">
        <v>17</v>
      </c>
      <c r="AL48" s="29" t="s">
        <v>18</v>
      </c>
      <c r="AM48" s="29" t="s">
        <v>19</v>
      </c>
      <c r="AN48" s="29" t="s">
        <v>20</v>
      </c>
      <c r="AO48" s="29" t="s">
        <v>21</v>
      </c>
      <c r="AP48" s="29" t="s">
        <v>22</v>
      </c>
      <c r="AQ48" s="29" t="s">
        <v>23</v>
      </c>
      <c r="AR48" s="29" t="s">
        <v>24</v>
      </c>
      <c r="AS48" s="25" t="s">
        <v>25</v>
      </c>
      <c r="AT48" s="25" t="s">
        <v>26</v>
      </c>
      <c r="AU48" s="25" t="s">
        <v>27</v>
      </c>
      <c r="AV48" s="25" t="s">
        <v>28</v>
      </c>
      <c r="AW48" s="25" t="s">
        <v>29</v>
      </c>
      <c r="AX48" s="25" t="s">
        <v>30</v>
      </c>
      <c r="AY48" s="31" t="s">
        <v>99</v>
      </c>
      <c r="AZ48" s="31" t="s">
        <v>100</v>
      </c>
      <c r="BA48" s="31" t="s">
        <v>101</v>
      </c>
      <c r="BB48" s="31" t="s">
        <v>102</v>
      </c>
      <c r="BC48" s="31" t="s">
        <v>103</v>
      </c>
      <c r="BD48" s="31" t="s">
        <v>104</v>
      </c>
      <c r="BF48" s="32">
        <v>42736</v>
      </c>
      <c r="BG48" s="32">
        <v>42767</v>
      </c>
      <c r="BH48" s="32">
        <v>42795</v>
      </c>
      <c r="BI48" s="32">
        <v>42826</v>
      </c>
      <c r="BJ48" s="32">
        <v>42856</v>
      </c>
      <c r="BK48" s="32">
        <v>42887</v>
      </c>
      <c r="BL48" s="32">
        <v>42917</v>
      </c>
      <c r="BM48" s="32">
        <v>42948</v>
      </c>
      <c r="BN48" s="32">
        <v>42979</v>
      </c>
      <c r="BO48" s="32">
        <v>43009</v>
      </c>
      <c r="BP48" s="32">
        <v>43040</v>
      </c>
      <c r="BQ48" s="32">
        <v>43070</v>
      </c>
    </row>
    <row r="49" spans="1:70" x14ac:dyDescent="0.25">
      <c r="A49" s="16" t="s">
        <v>186</v>
      </c>
      <c r="B49" s="16" t="s">
        <v>58</v>
      </c>
      <c r="C49" s="71">
        <f>SUM(U49                                               : INDEX(U49:AF49,$B$2))</f>
        <v>0</v>
      </c>
      <c r="D49" s="71">
        <f>SUM(AG49                                               : INDEX(AG49:AR49,$B$2))</f>
        <v>0</v>
      </c>
      <c r="E49" s="71">
        <f>SUM(AS49                                                : INDEX(AS49:BD49,$B$2))</f>
        <v>0</v>
      </c>
      <c r="F49" s="67" t="str">
        <f>IFERROR(E49/D49,"-")</f>
        <v>-</v>
      </c>
      <c r="G49" s="4"/>
      <c r="H49" s="4">
        <f t="shared" ref="H49:H56" si="59">SUM(U49:W49)</f>
        <v>0</v>
      </c>
      <c r="I49" s="4">
        <f t="shared" ref="I49:I59" si="60">SUM(X49:Z49)</f>
        <v>0</v>
      </c>
      <c r="J49" s="4">
        <f t="shared" ref="J49:J59" si="61">SUM(AA49:AC49)</f>
        <v>0</v>
      </c>
      <c r="K49" s="4">
        <f t="shared" ref="K49:K59" si="62">SUM(AD49:AF49)</f>
        <v>0</v>
      </c>
      <c r="L49" s="4">
        <f t="shared" ref="L49:L59" si="63">SUM(AG49:AI49)</f>
        <v>0</v>
      </c>
      <c r="M49" s="4">
        <f t="shared" ref="M49:M59" si="64">SUM(AJ49:AL49)</f>
        <v>0</v>
      </c>
      <c r="N49" s="4">
        <f t="shared" ref="N49:N59" si="65">SUM(AM49:AO49)</f>
        <v>0</v>
      </c>
      <c r="O49" s="4">
        <f t="shared" ref="O49:O59" si="66">SUM(AP49:AR49)</f>
        <v>0</v>
      </c>
      <c r="P49" s="4">
        <f t="shared" ref="P49:P59" si="67">SUM(AS49:AU49)</f>
        <v>0</v>
      </c>
      <c r="Q49" s="4">
        <f t="shared" ref="Q49:Q59" si="68">SUM(AV49:AX49)</f>
        <v>0</v>
      </c>
      <c r="R49" s="4">
        <f t="shared" ref="R49:R59" si="69">SUM(AY49:BA49)</f>
        <v>0</v>
      </c>
      <c r="S49" s="4">
        <f t="shared" ref="S49:S59" si="70">SUM(BB49:BD49)</f>
        <v>0</v>
      </c>
      <c r="T49" s="4"/>
      <c r="U49" s="61" t="n">
        <v>578.757</v>
      </c>
      <c r="V49" s="61" t="n">
        <v>225.527</v>
      </c>
      <c r="W49" s="61" t="n">
        <v>1937.243</v>
      </c>
      <c r="X49" s="61" t="n">
        <v>841.632</v>
      </c>
      <c r="Y49" s="61" t="n">
        <v>590.967</v>
      </c>
      <c r="Z49" s="61" t="n">
        <v>511.755</v>
      </c>
      <c r="AA49" s="61" t="n">
        <v>2684.682</v>
      </c>
      <c r="AB49" s="61" t="n">
        <v>508.129</v>
      </c>
      <c r="AC49" s="61" t="n">
        <v>1319.056</v>
      </c>
      <c r="AD49" s="61" t="n">
        <v>723.474</v>
      </c>
      <c r="AE49" s="61" t="n">
        <v>1315.093</v>
      </c>
      <c r="AF49" s="61" t="n">
        <v>3179.1135</v>
      </c>
      <c r="AG49" s="61" t="n">
        <v>672.328</v>
      </c>
      <c r="AH49" s="61" t="n">
        <v>439.19</v>
      </c>
      <c r="AI49" s="61" t="n">
        <v>760.675</v>
      </c>
      <c r="AJ49" s="61" t="n">
        <v>1140.295</v>
      </c>
      <c r="AK49" s="61" t="n">
        <v>1084.577</v>
      </c>
      <c r="AL49" s="4" t="n">
        <v>1344.498</v>
      </c>
      <c r="AM49" s="4" t="n">
        <v>1045.515</v>
      </c>
      <c r="AN49" s="4" t="n">
        <v>678.625</v>
      </c>
      <c r="AO49" s="4" t="n">
        <v>1128.618</v>
      </c>
      <c r="AP49" s="4" t="n">
        <v>523.582</v>
      </c>
      <c r="AQ49" s="4" t="n">
        <v>653.015</v>
      </c>
      <c r="AR49" s="4" t="n">
        <v>1904.2725</v>
      </c>
      <c r="AS49" s="4" t="n">
        <v>1097.587</v>
      </c>
      <c r="AT49" s="4" t="n">
        <v>2116.5275</v>
      </c>
      <c r="AU49" s="4" t="n">
        <v>2115.21</v>
      </c>
      <c r="AV49" s="4" t="n">
        <v>4994.85</v>
      </c>
      <c r="AW49" s="4" t="n">
        <v>3824.19</v>
      </c>
      <c r="AX49" s="4" t="n">
        <v>3126.56</v>
      </c>
      <c r="AY49" s="4" t="n">
        <v>3895.51</v>
      </c>
      <c r="AZ49" s="4" t="n">
        <v>4065.506</v>
      </c>
      <c r="BA49" s="4"/>
      <c r="BB49" s="4"/>
      <c r="BC49" s="4"/>
      <c r="BD49" s="4"/>
      <c r="BE49" s="4"/>
      <c r="BF49" s="84" t="str">
        <f t="shared" ref="BF49:BQ56" si="71">IFERROR(AS49/AG49,"-")</f>
        <v>-</v>
      </c>
      <c r="BG49" s="84" t="str">
        <f t="shared" si="71"/>
        <v>-</v>
      </c>
      <c r="BH49" s="84" t="str">
        <f t="shared" si="71"/>
        <v>-</v>
      </c>
      <c r="BI49" s="84" t="str">
        <f t="shared" si="71"/>
        <v>-</v>
      </c>
      <c r="BJ49" s="84" t="str">
        <f t="shared" si="71"/>
        <v>-</v>
      </c>
      <c r="BK49" s="84" t="str">
        <f t="shared" si="71"/>
        <v>-</v>
      </c>
      <c r="BL49" s="84" t="str">
        <f t="shared" si="71"/>
        <v>-</v>
      </c>
      <c r="BM49" s="84" t="str">
        <f t="shared" si="71"/>
        <v>-</v>
      </c>
      <c r="BN49" s="84" t="str">
        <f t="shared" si="71"/>
        <v>-</v>
      </c>
      <c r="BO49" s="84" t="str">
        <f t="shared" si="71"/>
        <v>-</v>
      </c>
      <c r="BP49" s="84" t="str">
        <f t="shared" si="71"/>
        <v>-</v>
      </c>
      <c r="BQ49" s="84" t="str">
        <f t="shared" si="71"/>
        <v>-</v>
      </c>
    </row>
    <row r="50" spans="1:70" x14ac:dyDescent="0.25">
      <c r="A50" s="16" t="s">
        <v>187</v>
      </c>
      <c r="B50" s="16" t="s">
        <v>44</v>
      </c>
      <c r="C50" s="71">
        <f>SUM(U50                                              : INDEX(U50:AF50,$B$2))</f>
        <v>0</v>
      </c>
      <c r="D50" s="71">
        <f>SUM(AG50                                                : INDEX(AG50:AR50,$B$2))</f>
        <v>0</v>
      </c>
      <c r="E50" s="71">
        <f>SUM(AS50                                                : INDEX(AS50:BD50,$B$2))</f>
        <v>0</v>
      </c>
      <c r="F50" s="67" t="str">
        <f t="shared" ref="F50:F58" si="72">IFERROR(E50/D50,"-")</f>
        <v>-</v>
      </c>
      <c r="G50" s="4"/>
      <c r="H50" s="4">
        <f t="shared" si="59"/>
        <v>0</v>
      </c>
      <c r="I50" s="4">
        <f t="shared" si="60"/>
        <v>0</v>
      </c>
      <c r="J50" s="4">
        <f t="shared" si="61"/>
        <v>0</v>
      </c>
      <c r="K50" s="4">
        <f t="shared" si="62"/>
        <v>0</v>
      </c>
      <c r="L50" s="4">
        <f t="shared" si="63"/>
        <v>0</v>
      </c>
      <c r="M50" s="4">
        <f t="shared" si="64"/>
        <v>0</v>
      </c>
      <c r="N50" s="4">
        <f t="shared" si="65"/>
        <v>0</v>
      </c>
      <c r="O50" s="4">
        <f t="shared" si="66"/>
        <v>0</v>
      </c>
      <c r="P50" s="4">
        <f t="shared" si="67"/>
        <v>0</v>
      </c>
      <c r="Q50" s="4">
        <f t="shared" si="68"/>
        <v>0</v>
      </c>
      <c r="R50" s="4">
        <f t="shared" si="69"/>
        <v>0</v>
      </c>
      <c r="S50" s="4">
        <f t="shared" si="70"/>
        <v>0</v>
      </c>
      <c r="T50" s="4"/>
      <c r="U50" s="61" t="n">
        <v>1443.391</v>
      </c>
      <c r="V50" s="61" t="n">
        <v>748.143</v>
      </c>
      <c r="W50" s="61" t="n">
        <v>1399.544</v>
      </c>
      <c r="X50" s="61" t="n">
        <v>2506.721</v>
      </c>
      <c r="Y50" s="61" t="n">
        <v>1762.7895</v>
      </c>
      <c r="Z50" s="61" t="n">
        <v>1783.73</v>
      </c>
      <c r="AA50" s="61" t="n">
        <v>2626.505</v>
      </c>
      <c r="AB50" s="61" t="n">
        <v>1577.131</v>
      </c>
      <c r="AC50" s="61" t="n">
        <v>4328.661</v>
      </c>
      <c r="AD50" s="61" t="n">
        <v>2297.985</v>
      </c>
      <c r="AE50" s="61" t="n">
        <v>6033.53500000003</v>
      </c>
      <c r="AF50" s="61" t="n">
        <v>3187.809</v>
      </c>
      <c r="AG50" s="61" t="n">
        <v>1056.748</v>
      </c>
      <c r="AH50" s="61" t="n">
        <v>604.544</v>
      </c>
      <c r="AI50" s="61" t="n">
        <v>4455.894</v>
      </c>
      <c r="AJ50" s="61" t="n">
        <v>5200.03200000001</v>
      </c>
      <c r="AK50" s="61" t="n">
        <v>4443.823</v>
      </c>
      <c r="AL50" s="4" t="n">
        <v>9751.38000000007</v>
      </c>
      <c r="AM50" s="4" t="n">
        <v>4760.93800000001</v>
      </c>
      <c r="AN50" s="4" t="n">
        <v>5674.04700000002</v>
      </c>
      <c r="AO50" s="4" t="n">
        <v>9491.99350000005</v>
      </c>
      <c r="AP50" s="4" t="n">
        <v>6519.52800000002</v>
      </c>
      <c r="AQ50" s="4" t="n">
        <v>7622.00600000005</v>
      </c>
      <c r="AR50" s="4" t="n">
        <v>15125.7075000001</v>
      </c>
      <c r="AS50" s="4" t="n">
        <v>2756.632</v>
      </c>
      <c r="AT50" s="4" t="n">
        <v>3733.12400000001</v>
      </c>
      <c r="AU50" s="4" t="n">
        <v>10037.33</v>
      </c>
      <c r="AV50" s="4" t="n">
        <v>6735.61</v>
      </c>
      <c r="AW50" s="4" t="n">
        <v>6413.6</v>
      </c>
      <c r="AX50" s="4" t="n">
        <v>14161.59</v>
      </c>
      <c r="AY50" s="4" t="n">
        <v>7721.593</v>
      </c>
      <c r="AZ50" s="4" t="n">
        <v>9044.127</v>
      </c>
      <c r="BA50" s="4"/>
      <c r="BB50" s="4"/>
      <c r="BC50" s="4"/>
      <c r="BD50" s="4"/>
      <c r="BE50" s="4"/>
      <c r="BF50" s="84" t="str">
        <f t="shared" si="71"/>
        <v>-</v>
      </c>
      <c r="BG50" s="84" t="str">
        <f t="shared" si="71"/>
        <v>-</v>
      </c>
      <c r="BH50" s="84" t="str">
        <f t="shared" si="71"/>
        <v>-</v>
      </c>
      <c r="BI50" s="84" t="str">
        <f t="shared" si="71"/>
        <v>-</v>
      </c>
      <c r="BJ50" s="84" t="str">
        <f t="shared" si="71"/>
        <v>-</v>
      </c>
      <c r="BK50" s="84" t="str">
        <f t="shared" si="71"/>
        <v>-</v>
      </c>
      <c r="BL50" s="84" t="str">
        <f t="shared" si="71"/>
        <v>-</v>
      </c>
      <c r="BM50" s="84" t="str">
        <f t="shared" si="71"/>
        <v>-</v>
      </c>
      <c r="BN50" s="84" t="str">
        <f t="shared" si="71"/>
        <v>-</v>
      </c>
      <c r="BO50" s="84" t="str">
        <f t="shared" si="71"/>
        <v>-</v>
      </c>
      <c r="BP50" s="84" t="str">
        <f t="shared" si="71"/>
        <v>-</v>
      </c>
      <c r="BQ50" s="84" t="str">
        <f t="shared" si="71"/>
        <v>-</v>
      </c>
    </row>
    <row r="51" spans="1:70" x14ac:dyDescent="0.25">
      <c r="A51" s="16" t="s">
        <v>188</v>
      </c>
      <c r="B51" s="16" t="s">
        <v>45</v>
      </c>
      <c r="C51" s="71">
        <f>SUM(U51                                              : INDEX(U51:AF51,$B$2))</f>
        <v>0</v>
      </c>
      <c r="D51" s="71">
        <f>SUM(AG51                                                : INDEX(AG51:AR51,$B$2))</f>
        <v>0</v>
      </c>
      <c r="E51" s="71">
        <f>SUM(AS51                                                : INDEX(AS51:BD51,$B$2))</f>
        <v>0</v>
      </c>
      <c r="F51" s="67" t="str">
        <f t="shared" si="72"/>
        <v>-</v>
      </c>
      <c r="G51" s="4"/>
      <c r="H51" s="4">
        <f t="shared" si="59"/>
        <v>0</v>
      </c>
      <c r="I51" s="4">
        <f t="shared" si="60"/>
        <v>0</v>
      </c>
      <c r="J51" s="4">
        <f t="shared" si="61"/>
        <v>0</v>
      </c>
      <c r="K51" s="4">
        <f t="shared" si="62"/>
        <v>0</v>
      </c>
      <c r="L51" s="4">
        <f t="shared" si="63"/>
        <v>0</v>
      </c>
      <c r="M51" s="4">
        <f t="shared" si="64"/>
        <v>0</v>
      </c>
      <c r="N51" s="4">
        <f t="shared" si="65"/>
        <v>0</v>
      </c>
      <c r="O51" s="4">
        <f t="shared" si="66"/>
        <v>0</v>
      </c>
      <c r="P51" s="4">
        <f t="shared" si="67"/>
        <v>0</v>
      </c>
      <c r="Q51" s="4">
        <f t="shared" si="68"/>
        <v>0</v>
      </c>
      <c r="R51" s="4">
        <f t="shared" si="69"/>
        <v>0</v>
      </c>
      <c r="S51" s="4">
        <f t="shared" si="70"/>
        <v>0</v>
      </c>
      <c r="T51" s="4"/>
      <c r="U51" s="61" t="n">
        <v>900.697</v>
      </c>
      <c r="V51" s="61" t="n">
        <v>986.328</v>
      </c>
      <c r="W51" s="61" t="n">
        <v>1126.959</v>
      </c>
      <c r="X51" s="61" t="n">
        <v>1109.824</v>
      </c>
      <c r="Y51" s="61" t="n">
        <v>1587.0785</v>
      </c>
      <c r="Z51" s="61" t="n">
        <v>1562.277</v>
      </c>
      <c r="AA51" s="61" t="n">
        <v>1922.238</v>
      </c>
      <c r="AB51" s="61" t="n">
        <v>1360.766</v>
      </c>
      <c r="AC51" s="61" t="n">
        <v>2527.912</v>
      </c>
      <c r="AD51" s="61" t="n">
        <v>2817.514</v>
      </c>
      <c r="AE51" s="61" t="n">
        <v>1627.863</v>
      </c>
      <c r="AF51" s="61" t="n">
        <v>5157.00000000002</v>
      </c>
      <c r="AG51" s="61" t="n">
        <v>925.798999999999</v>
      </c>
      <c r="AH51" s="61" t="n">
        <v>756.427</v>
      </c>
      <c r="AI51" s="61" t="n">
        <v>502.487</v>
      </c>
      <c r="AJ51" s="61" t="n">
        <v>1484.295</v>
      </c>
      <c r="AK51" s="61" t="n">
        <v>1717.119</v>
      </c>
      <c r="AL51" s="4" t="n">
        <v>4255.243</v>
      </c>
      <c r="AM51" s="4" t="n">
        <v>3443.99</v>
      </c>
      <c r="AN51" s="4" t="n">
        <v>2777.319</v>
      </c>
      <c r="AO51" s="4" t="n">
        <v>5598.59800000002</v>
      </c>
      <c r="AP51" s="4" t="n">
        <v>3823.062</v>
      </c>
      <c r="AQ51" s="4" t="n">
        <v>3988.257</v>
      </c>
      <c r="AR51" s="4" t="n">
        <v>6872.19400000003</v>
      </c>
      <c r="AS51" s="4" t="n">
        <v>2279.969</v>
      </c>
      <c r="AT51" s="4" t="n">
        <v>1583.258</v>
      </c>
      <c r="AU51" s="4" t="n">
        <v>3757.04</v>
      </c>
      <c r="AV51" s="4" t="n">
        <v>3820.79</v>
      </c>
      <c r="AW51" s="4" t="n">
        <v>2595.56</v>
      </c>
      <c r="AX51" s="4" t="n">
        <v>2120.28</v>
      </c>
      <c r="AY51" s="4" t="n">
        <v>2926.486</v>
      </c>
      <c r="AZ51" s="4" t="n">
        <v>2377.173</v>
      </c>
      <c r="BA51" s="4"/>
      <c r="BB51" s="4"/>
      <c r="BC51" s="4"/>
      <c r="BD51" s="4"/>
      <c r="BE51" s="4"/>
      <c r="BF51" s="84" t="str">
        <f t="shared" si="71"/>
        <v>-</v>
      </c>
      <c r="BG51" s="84" t="str">
        <f t="shared" si="71"/>
        <v>-</v>
      </c>
      <c r="BH51" s="84" t="str">
        <f t="shared" si="71"/>
        <v>-</v>
      </c>
      <c r="BI51" s="84" t="str">
        <f t="shared" si="71"/>
        <v>-</v>
      </c>
      <c r="BJ51" s="84" t="str">
        <f t="shared" si="71"/>
        <v>-</v>
      </c>
      <c r="BK51" s="84" t="str">
        <f t="shared" si="71"/>
        <v>-</v>
      </c>
      <c r="BL51" s="84" t="str">
        <f t="shared" si="71"/>
        <v>-</v>
      </c>
      <c r="BM51" s="84" t="str">
        <f t="shared" si="71"/>
        <v>-</v>
      </c>
      <c r="BN51" s="84" t="str">
        <f t="shared" si="71"/>
        <v>-</v>
      </c>
      <c r="BO51" s="84" t="str">
        <f t="shared" si="71"/>
        <v>-</v>
      </c>
      <c r="BP51" s="84" t="str">
        <f t="shared" si="71"/>
        <v>-</v>
      </c>
      <c r="BQ51" s="84" t="str">
        <f t="shared" si="71"/>
        <v>-</v>
      </c>
    </row>
    <row r="52" spans="1:70" x14ac:dyDescent="0.25">
      <c r="A52" s="16" t="s">
        <v>189</v>
      </c>
      <c r="B52" s="16" t="s">
        <v>46</v>
      </c>
      <c r="C52" s="71">
        <f>SUM(U52                                              : INDEX(U52:AF52,$B$2))</f>
        <v>0</v>
      </c>
      <c r="D52" s="71">
        <f>SUM(AG52                                              : INDEX(AG52:AR52,$B$2))</f>
        <v>0</v>
      </c>
      <c r="E52" s="71">
        <f>SUM(AS52                                                : INDEX(AS52:BD52,$B$2))</f>
        <v>0</v>
      </c>
      <c r="F52" s="67" t="str">
        <f t="shared" si="72"/>
        <v>-</v>
      </c>
      <c r="G52" s="4"/>
      <c r="H52" s="4">
        <f t="shared" si="59"/>
        <v>0</v>
      </c>
      <c r="I52" s="4">
        <f t="shared" si="60"/>
        <v>0</v>
      </c>
      <c r="J52" s="4">
        <f t="shared" si="61"/>
        <v>0</v>
      </c>
      <c r="K52" s="4">
        <f t="shared" si="62"/>
        <v>0</v>
      </c>
      <c r="L52" s="4">
        <f t="shared" si="63"/>
        <v>0</v>
      </c>
      <c r="M52" s="4">
        <f t="shared" si="64"/>
        <v>0</v>
      </c>
      <c r="N52" s="4">
        <f t="shared" si="65"/>
        <v>0</v>
      </c>
      <c r="O52" s="4">
        <f t="shared" si="66"/>
        <v>0</v>
      </c>
      <c r="P52" s="4">
        <f t="shared" si="67"/>
        <v>0</v>
      </c>
      <c r="Q52" s="4">
        <f t="shared" si="68"/>
        <v>0</v>
      </c>
      <c r="R52" s="4">
        <f t="shared" si="69"/>
        <v>0</v>
      </c>
      <c r="S52" s="4">
        <f t="shared" si="70"/>
        <v>0</v>
      </c>
      <c r="T52" s="4"/>
      <c r="U52" s="61" t="n">
        <v>1123.323</v>
      </c>
      <c r="V52" s="61" t="n">
        <v>904.767</v>
      </c>
      <c r="W52" s="61" t="n">
        <v>1615.719</v>
      </c>
      <c r="X52" s="61" t="n">
        <v>1001.768</v>
      </c>
      <c r="Y52" s="61" t="n">
        <v>973.645</v>
      </c>
      <c r="Z52" s="61" t="n">
        <v>2195.38</v>
      </c>
      <c r="AA52" s="61" t="n">
        <v>2185.888</v>
      </c>
      <c r="AB52" s="61" t="n">
        <v>1202.14</v>
      </c>
      <c r="AC52" s="61" t="n">
        <v>3381.574</v>
      </c>
      <c r="AD52" s="61" t="n">
        <v>2536.03</v>
      </c>
      <c r="AE52" s="61" t="n">
        <v>4341.701</v>
      </c>
      <c r="AF52" s="61" t="n">
        <v>3936.762</v>
      </c>
      <c r="AG52" s="61" t="n">
        <v>1277.04</v>
      </c>
      <c r="AH52" s="61" t="n">
        <v>1869.077</v>
      </c>
      <c r="AI52" s="61" t="n">
        <v>2772.25</v>
      </c>
      <c r="AJ52" s="61" t="n">
        <v>1264.825</v>
      </c>
      <c r="AK52" s="61" t="n">
        <v>1753.539</v>
      </c>
      <c r="AL52" s="4" t="n">
        <v>3144.236</v>
      </c>
      <c r="AM52" s="4" t="n">
        <v>2672.902</v>
      </c>
      <c r="AN52" s="4" t="n">
        <v>3768.77000000001</v>
      </c>
      <c r="AO52" s="4" t="n">
        <v>6418.0445</v>
      </c>
      <c r="AP52" s="4" t="n">
        <v>3671.575</v>
      </c>
      <c r="AQ52" s="4" t="n">
        <v>3967.993</v>
      </c>
      <c r="AR52" s="4" t="n">
        <v>7577.55400000003</v>
      </c>
      <c r="AS52" s="4" t="n">
        <v>3159.2165</v>
      </c>
      <c r="AT52" s="4" t="n">
        <v>5424.72700000001</v>
      </c>
      <c r="AU52" s="4" t="n">
        <v>4308.79</v>
      </c>
      <c r="AV52" s="4" t="n">
        <v>2774.46</v>
      </c>
      <c r="AW52" s="4" t="n">
        <v>3083.16</v>
      </c>
      <c r="AX52" s="4" t="n">
        <v>2752.66</v>
      </c>
      <c r="AY52" s="4" t="n">
        <v>2639.8045</v>
      </c>
      <c r="AZ52" s="4" t="n">
        <v>3660.148</v>
      </c>
      <c r="BA52" s="4"/>
      <c r="BB52" s="4"/>
      <c r="BC52" s="4"/>
      <c r="BD52" s="4"/>
      <c r="BE52" s="4"/>
      <c r="BF52" s="84" t="str">
        <f t="shared" si="71"/>
        <v>-</v>
      </c>
      <c r="BG52" s="84" t="str">
        <f t="shared" si="71"/>
        <v>-</v>
      </c>
      <c r="BH52" s="84" t="str">
        <f t="shared" si="71"/>
        <v>-</v>
      </c>
      <c r="BI52" s="84" t="str">
        <f t="shared" si="71"/>
        <v>-</v>
      </c>
      <c r="BJ52" s="84" t="str">
        <f t="shared" si="71"/>
        <v>-</v>
      </c>
      <c r="BK52" s="84" t="str">
        <f t="shared" si="71"/>
        <v>-</v>
      </c>
      <c r="BL52" s="84" t="str">
        <f t="shared" si="71"/>
        <v>-</v>
      </c>
      <c r="BM52" s="84" t="str">
        <f t="shared" si="71"/>
        <v>-</v>
      </c>
      <c r="BN52" s="84" t="str">
        <f t="shared" si="71"/>
        <v>-</v>
      </c>
      <c r="BO52" s="84" t="str">
        <f t="shared" si="71"/>
        <v>-</v>
      </c>
      <c r="BP52" s="84" t="str">
        <f t="shared" si="71"/>
        <v>-</v>
      </c>
      <c r="BQ52" s="84" t="str">
        <f t="shared" si="71"/>
        <v>-</v>
      </c>
    </row>
    <row r="53" spans="1:70" x14ac:dyDescent="0.25">
      <c r="A53" s="16" t="s">
        <v>190</v>
      </c>
      <c r="B53" s="16" t="s">
        <v>47</v>
      </c>
      <c r="C53" s="71">
        <f>SUM(U53                                              : INDEX(U53:AF53,$B$2))</f>
        <v>0</v>
      </c>
      <c r="D53" s="71">
        <f>SUM(AG53                                              : INDEX(AG53:AR53,$B$2))</f>
        <v>0</v>
      </c>
      <c r="E53" s="71">
        <f>SUM(AS53                                                : INDEX(AS53:BD53,$B$2))</f>
        <v>0</v>
      </c>
      <c r="F53" s="67" t="str">
        <f t="shared" si="72"/>
        <v>-</v>
      </c>
      <c r="G53" s="4"/>
      <c r="H53" s="4">
        <f t="shared" si="59"/>
        <v>0</v>
      </c>
      <c r="I53" s="4">
        <f t="shared" si="60"/>
        <v>0</v>
      </c>
      <c r="J53" s="4">
        <f t="shared" si="61"/>
        <v>0</v>
      </c>
      <c r="K53" s="4">
        <f t="shared" si="62"/>
        <v>0</v>
      </c>
      <c r="L53" s="4">
        <f t="shared" si="63"/>
        <v>0</v>
      </c>
      <c r="M53" s="4">
        <f t="shared" si="64"/>
        <v>0</v>
      </c>
      <c r="N53" s="4">
        <f t="shared" si="65"/>
        <v>0</v>
      </c>
      <c r="O53" s="4">
        <f t="shared" si="66"/>
        <v>0</v>
      </c>
      <c r="P53" s="4">
        <f t="shared" si="67"/>
        <v>0</v>
      </c>
      <c r="Q53" s="4">
        <f t="shared" si="68"/>
        <v>0</v>
      </c>
      <c r="R53" s="4">
        <f t="shared" si="69"/>
        <v>0</v>
      </c>
      <c r="S53" s="4">
        <f t="shared" si="70"/>
        <v>0</v>
      </c>
      <c r="T53" s="4"/>
      <c r="U53" s="61" t="n">
        <v>530.084</v>
      </c>
      <c r="V53" s="61" t="n">
        <v>451.449</v>
      </c>
      <c r="W53" s="61" t="n">
        <v>971.429</v>
      </c>
      <c r="X53" s="61" t="n">
        <v>2369.1405</v>
      </c>
      <c r="Y53" s="61" t="n">
        <v>1384.361</v>
      </c>
      <c r="Z53" s="61" t="n">
        <v>1154.629</v>
      </c>
      <c r="AA53" s="61" t="n">
        <v>1420.033</v>
      </c>
      <c r="AB53" s="61" t="n">
        <v>859.524</v>
      </c>
      <c r="AC53" s="61" t="n">
        <v>2087.2635</v>
      </c>
      <c r="AD53" s="61" t="n">
        <v>1430.2845</v>
      </c>
      <c r="AE53" s="61" t="n">
        <v>3005.503</v>
      </c>
      <c r="AF53" s="61" t="n">
        <v>3424.92</v>
      </c>
      <c r="AG53" s="61" t="n">
        <v>1330.843</v>
      </c>
      <c r="AH53" s="61" t="n">
        <v>1199.163</v>
      </c>
      <c r="AI53" s="61" t="n">
        <v>3278.763</v>
      </c>
      <c r="AJ53" s="61" t="n">
        <v>1240.716</v>
      </c>
      <c r="AK53" s="61" t="n">
        <v>1410.462</v>
      </c>
      <c r="AL53" s="4" t="n">
        <v>1192.868</v>
      </c>
      <c r="AM53" s="4" t="n">
        <v>1095.511</v>
      </c>
      <c r="AN53" s="4" t="n">
        <v>1414.996</v>
      </c>
      <c r="AO53" s="4" t="n">
        <v>2180.9365</v>
      </c>
      <c r="AP53" s="4" t="n">
        <v>2984.922</v>
      </c>
      <c r="AQ53" s="4" t="n">
        <v>2618.177</v>
      </c>
      <c r="AR53" s="4" t="n">
        <v>6715.17600000002</v>
      </c>
      <c r="AS53" s="4" t="n">
        <v>1720.3545</v>
      </c>
      <c r="AT53" s="4" t="n">
        <v>3040.513</v>
      </c>
      <c r="AU53" s="4" t="n">
        <v>4865.8</v>
      </c>
      <c r="AV53" s="4" t="n">
        <v>2048.56</v>
      </c>
      <c r="AW53" s="4" t="n">
        <v>1657.9</v>
      </c>
      <c r="AX53" s="4" t="n">
        <v>1472.99</v>
      </c>
      <c r="AY53" s="4" t="n">
        <v>1339.645</v>
      </c>
      <c r="AZ53" s="4" t="n">
        <v>743.282</v>
      </c>
      <c r="BA53" s="4"/>
      <c r="BB53" s="4"/>
      <c r="BC53" s="4"/>
      <c r="BD53" s="4"/>
      <c r="BE53" s="4"/>
      <c r="BF53" s="84" t="str">
        <f t="shared" si="71"/>
        <v>-</v>
      </c>
      <c r="BG53" s="84" t="str">
        <f t="shared" si="71"/>
        <v>-</v>
      </c>
      <c r="BH53" s="84" t="str">
        <f t="shared" si="71"/>
        <v>-</v>
      </c>
      <c r="BI53" s="84" t="str">
        <f t="shared" si="71"/>
        <v>-</v>
      </c>
      <c r="BJ53" s="84" t="str">
        <f t="shared" si="71"/>
        <v>-</v>
      </c>
      <c r="BK53" s="84" t="str">
        <f t="shared" si="71"/>
        <v>-</v>
      </c>
      <c r="BL53" s="84" t="str">
        <f t="shared" si="71"/>
        <v>-</v>
      </c>
      <c r="BM53" s="84" t="str">
        <f t="shared" si="71"/>
        <v>-</v>
      </c>
      <c r="BN53" s="84" t="str">
        <f t="shared" si="71"/>
        <v>-</v>
      </c>
      <c r="BO53" s="84" t="str">
        <f t="shared" si="71"/>
        <v>-</v>
      </c>
      <c r="BP53" s="84" t="str">
        <f t="shared" si="71"/>
        <v>-</v>
      </c>
      <c r="BQ53" s="84" t="str">
        <f t="shared" si="71"/>
        <v>-</v>
      </c>
    </row>
    <row r="54" spans="1:70" x14ac:dyDescent="0.25">
      <c r="A54" s="16" t="s">
        <v>191</v>
      </c>
      <c r="B54" s="16" t="s">
        <v>48</v>
      </c>
      <c r="C54" s="71">
        <f>SUM(U54                                              : INDEX(U54:AF54,$B$2))</f>
        <v>0</v>
      </c>
      <c r="D54" s="71">
        <f>SUM(AG54                                              : INDEX(AG54:AR54,$B$2))</f>
        <v>0</v>
      </c>
      <c r="E54" s="71">
        <f>SUM(AS54                                                : INDEX(AS54:BD54,$B$2))</f>
        <v>0</v>
      </c>
      <c r="F54" s="67" t="str">
        <f t="shared" si="72"/>
        <v>-</v>
      </c>
      <c r="G54" s="4"/>
      <c r="H54" s="4">
        <f t="shared" si="59"/>
        <v>0</v>
      </c>
      <c r="I54" s="4">
        <f t="shared" si="60"/>
        <v>0</v>
      </c>
      <c r="J54" s="4">
        <f t="shared" si="61"/>
        <v>0</v>
      </c>
      <c r="K54" s="4">
        <f t="shared" si="62"/>
        <v>0</v>
      </c>
      <c r="L54" s="4">
        <f t="shared" si="63"/>
        <v>0</v>
      </c>
      <c r="M54" s="4">
        <f t="shared" si="64"/>
        <v>0</v>
      </c>
      <c r="N54" s="4">
        <f t="shared" si="65"/>
        <v>0</v>
      </c>
      <c r="O54" s="4">
        <f t="shared" si="66"/>
        <v>0</v>
      </c>
      <c r="P54" s="4">
        <f t="shared" si="67"/>
        <v>0</v>
      </c>
      <c r="Q54" s="4">
        <f t="shared" si="68"/>
        <v>0</v>
      </c>
      <c r="R54" s="4">
        <f t="shared" si="69"/>
        <v>0</v>
      </c>
      <c r="S54" s="4">
        <f t="shared" si="70"/>
        <v>0</v>
      </c>
      <c r="T54" s="4"/>
      <c r="U54" s="61" t="n">
        <v>575.857</v>
      </c>
      <c r="V54" s="61" t="n">
        <v>666.293</v>
      </c>
      <c r="W54" s="61" t="n">
        <v>984.513</v>
      </c>
      <c r="X54" s="61" t="n">
        <v>1944.9685</v>
      </c>
      <c r="Y54" s="61" t="n">
        <v>964.82</v>
      </c>
      <c r="Z54" s="61" t="n">
        <v>901.696</v>
      </c>
      <c r="AA54" s="61" t="n">
        <v>1385.125</v>
      </c>
      <c r="AB54" s="61" t="n">
        <v>850.416</v>
      </c>
      <c r="AC54" s="61" t="n">
        <v>1814.4455</v>
      </c>
      <c r="AD54" s="61" t="n">
        <v>1688.565</v>
      </c>
      <c r="AE54" s="61" t="n">
        <v>2676.241</v>
      </c>
      <c r="AF54" s="61" t="n">
        <v>2987.936</v>
      </c>
      <c r="AG54" s="61" t="n">
        <v>719.75</v>
      </c>
      <c r="AH54" s="61" t="n">
        <v>1248.867</v>
      </c>
      <c r="AI54" s="61" t="n">
        <v>2833.065</v>
      </c>
      <c r="AJ54" s="61" t="n">
        <v>1805.767</v>
      </c>
      <c r="AK54" s="61" t="n">
        <v>2847.573</v>
      </c>
      <c r="AL54" s="4" t="n">
        <v>3257.733</v>
      </c>
      <c r="AM54" s="4" t="n">
        <v>2006.094</v>
      </c>
      <c r="AN54" s="4" t="n">
        <v>1248.374</v>
      </c>
      <c r="AO54" s="4" t="n">
        <v>1755.114</v>
      </c>
      <c r="AP54" s="4" t="n">
        <v>1052.402</v>
      </c>
      <c r="AQ54" s="4" t="n">
        <v>2202.024</v>
      </c>
      <c r="AR54" s="4" t="n">
        <v>6668.19100000001</v>
      </c>
      <c r="AS54" s="4" t="n">
        <v>506.363</v>
      </c>
      <c r="AT54" s="4" t="n">
        <v>1163.989</v>
      </c>
      <c r="AU54" s="4" t="n">
        <v>2121.54</v>
      </c>
      <c r="AV54" s="4" t="n">
        <v>1892.71</v>
      </c>
      <c r="AW54" s="4" t="n">
        <v>1420.3</v>
      </c>
      <c r="AX54" s="4" t="n">
        <v>1019.87</v>
      </c>
      <c r="AY54" s="4" t="n">
        <v>1141.142</v>
      </c>
      <c r="AZ54" s="4" t="n">
        <v>940.175</v>
      </c>
      <c r="BA54" s="4"/>
      <c r="BB54" s="4"/>
      <c r="BC54" s="4"/>
      <c r="BD54" s="4"/>
      <c r="BE54" s="4"/>
      <c r="BF54" s="84" t="str">
        <f t="shared" si="71"/>
        <v>-</v>
      </c>
      <c r="BG54" s="84" t="str">
        <f t="shared" si="71"/>
        <v>-</v>
      </c>
      <c r="BH54" s="84" t="str">
        <f t="shared" si="71"/>
        <v>-</v>
      </c>
      <c r="BI54" s="84" t="str">
        <f t="shared" si="71"/>
        <v>-</v>
      </c>
      <c r="BJ54" s="84" t="str">
        <f t="shared" si="71"/>
        <v>-</v>
      </c>
      <c r="BK54" s="84" t="str">
        <f t="shared" si="71"/>
        <v>-</v>
      </c>
      <c r="BL54" s="84" t="str">
        <f t="shared" si="71"/>
        <v>-</v>
      </c>
      <c r="BM54" s="84" t="str">
        <f t="shared" si="71"/>
        <v>-</v>
      </c>
      <c r="BN54" s="84" t="str">
        <f t="shared" si="71"/>
        <v>-</v>
      </c>
      <c r="BO54" s="84" t="str">
        <f t="shared" si="71"/>
        <v>-</v>
      </c>
      <c r="BP54" s="84" t="str">
        <f t="shared" si="71"/>
        <v>-</v>
      </c>
      <c r="BQ54" s="84" t="str">
        <f t="shared" si="71"/>
        <v>-</v>
      </c>
    </row>
    <row r="55" spans="1:70" x14ac:dyDescent="0.25">
      <c r="A55" s="16" t="s">
        <v>192</v>
      </c>
      <c r="B55" s="16" t="s">
        <v>49</v>
      </c>
      <c r="C55" s="71">
        <f>SUM(U55                                             : INDEX(U55:AF55,$B$2))</f>
        <v>0</v>
      </c>
      <c r="D55" s="71">
        <f>SUM(AG55                                              : INDEX(AG55:AR55,$B$2))</f>
        <v>0</v>
      </c>
      <c r="E55" s="71">
        <f>SUM(AS55                                                  : INDEX(AS55:BD55,$B$2))</f>
        <v>0</v>
      </c>
      <c r="F55" s="67" t="str">
        <f t="shared" si="72"/>
        <v>-</v>
      </c>
      <c r="G55" s="4"/>
      <c r="H55" s="4">
        <f t="shared" si="59"/>
        <v>0</v>
      </c>
      <c r="I55" s="4">
        <f t="shared" si="60"/>
        <v>0</v>
      </c>
      <c r="J55" s="4">
        <f t="shared" si="61"/>
        <v>0</v>
      </c>
      <c r="K55" s="4">
        <f t="shared" si="62"/>
        <v>0</v>
      </c>
      <c r="L55" s="4">
        <f t="shared" si="63"/>
        <v>0</v>
      </c>
      <c r="M55" s="4">
        <f t="shared" si="64"/>
        <v>0</v>
      </c>
      <c r="N55" s="4">
        <f t="shared" si="65"/>
        <v>0</v>
      </c>
      <c r="O55" s="4">
        <f t="shared" si="66"/>
        <v>0</v>
      </c>
      <c r="P55" s="4">
        <f t="shared" si="67"/>
        <v>0</v>
      </c>
      <c r="Q55" s="4">
        <f t="shared" si="68"/>
        <v>0</v>
      </c>
      <c r="R55" s="4">
        <f t="shared" si="69"/>
        <v>0</v>
      </c>
      <c r="S55" s="4">
        <f t="shared" si="70"/>
        <v>0</v>
      </c>
      <c r="T55" s="4"/>
      <c r="U55" s="61" t="n">
        <v>36.07</v>
      </c>
      <c r="V55" s="61" t="n">
        <v>113.072</v>
      </c>
      <c r="W55" s="61" t="n">
        <v>100.535</v>
      </c>
      <c r="X55" s="61" t="n">
        <v>47.24</v>
      </c>
      <c r="Y55" s="61" t="n">
        <v>-34.982</v>
      </c>
      <c r="Z55" s="61" t="n">
        <v>343.874</v>
      </c>
      <c r="AA55" s="61" t="n">
        <v>392.88</v>
      </c>
      <c r="AB55" s="61" t="n">
        <v>389.871</v>
      </c>
      <c r="AC55" s="61" t="n">
        <v>1459.635</v>
      </c>
      <c r="AD55" s="61" t="n">
        <v>429.9535</v>
      </c>
      <c r="AE55" s="61" t="n">
        <v>2127.878</v>
      </c>
      <c r="AF55" s="61" t="n">
        <v>2183.3745</v>
      </c>
      <c r="AG55" s="61" t="n">
        <v>793.254</v>
      </c>
      <c r="AH55" s="61" t="n">
        <v>856.61</v>
      </c>
      <c r="AI55" s="61" t="n">
        <v>1754.029</v>
      </c>
      <c r="AJ55" s="61" t="n">
        <v>419.626</v>
      </c>
      <c r="AK55" s="61" t="n">
        <v>1222.71</v>
      </c>
      <c r="AL55" s="4" t="n">
        <v>1751.602</v>
      </c>
      <c r="AM55" s="4" t="n">
        <v>817.55</v>
      </c>
      <c r="AN55" s="4" t="n">
        <v>2241.405</v>
      </c>
      <c r="AO55" s="4" t="n">
        <v>2259.5875</v>
      </c>
      <c r="AP55" s="4" t="n">
        <v>3182.126</v>
      </c>
      <c r="AQ55" s="4" t="n">
        <v>2341.791</v>
      </c>
      <c r="AR55" s="4" t="n">
        <v>6435.80700000002</v>
      </c>
      <c r="AS55" s="4" t="n">
        <v>1340.424</v>
      </c>
      <c r="AT55" s="4" t="n">
        <v>1857.0685</v>
      </c>
      <c r="AU55" s="4" t="n">
        <v>1777.13</v>
      </c>
      <c r="AV55" s="4" t="n">
        <v>2295.93</v>
      </c>
      <c r="AW55" s="4" t="n">
        <v>2065.11</v>
      </c>
      <c r="AX55" s="4" t="n">
        <v>2052.37</v>
      </c>
      <c r="AY55" s="4" t="n">
        <v>1834.4895</v>
      </c>
      <c r="AZ55" s="4" t="n">
        <v>871.297</v>
      </c>
      <c r="BA55" s="4"/>
      <c r="BB55" s="4"/>
      <c r="BC55" s="4"/>
      <c r="BD55" s="4"/>
      <c r="BE55" s="4"/>
      <c r="BF55" s="84" t="str">
        <f t="shared" si="71"/>
        <v>-</v>
      </c>
      <c r="BG55" s="84" t="str">
        <f t="shared" si="71"/>
        <v>-</v>
      </c>
      <c r="BH55" s="84" t="str">
        <f t="shared" si="71"/>
        <v>-</v>
      </c>
      <c r="BI55" s="84" t="str">
        <f t="shared" si="71"/>
        <v>-</v>
      </c>
      <c r="BJ55" s="84" t="str">
        <f t="shared" si="71"/>
        <v>-</v>
      </c>
      <c r="BK55" s="84" t="str">
        <f t="shared" si="71"/>
        <v>-</v>
      </c>
      <c r="BL55" s="84" t="str">
        <f t="shared" si="71"/>
        <v>-</v>
      </c>
      <c r="BM55" s="84" t="str">
        <f t="shared" si="71"/>
        <v>-</v>
      </c>
      <c r="BN55" s="84" t="str">
        <f t="shared" si="71"/>
        <v>-</v>
      </c>
      <c r="BO55" s="84" t="str">
        <f t="shared" si="71"/>
        <v>-</v>
      </c>
      <c r="BP55" s="84" t="str">
        <f t="shared" si="71"/>
        <v>-</v>
      </c>
      <c r="BQ55" s="84" t="str">
        <f t="shared" si="71"/>
        <v>-</v>
      </c>
    </row>
    <row r="56" spans="1:70" x14ac:dyDescent="0.25">
      <c r="A56" s="16" t="s">
        <v>193</v>
      </c>
      <c r="B56" s="16" t="s">
        <v>50</v>
      </c>
      <c r="C56" s="71">
        <f>SUM(U56                                             : INDEX(U56:AF56,$B$2))</f>
        <v>0</v>
      </c>
      <c r="D56" s="71">
        <f>SUM(AG56                                               : INDEX(AG56:AR56,$B$2))</f>
        <v>0</v>
      </c>
      <c r="E56" s="71">
        <f>SUM(AS56                                                 : INDEX(AS56:BD56,$B$2))</f>
        <v>0</v>
      </c>
      <c r="F56" s="67" t="str">
        <f t="shared" si="72"/>
        <v>-</v>
      </c>
      <c r="G56" s="4"/>
      <c r="H56" s="4">
        <f t="shared" si="59"/>
        <v>0</v>
      </c>
      <c r="I56" s="4">
        <f t="shared" si="60"/>
        <v>0</v>
      </c>
      <c r="J56" s="4">
        <f t="shared" si="61"/>
        <v>0</v>
      </c>
      <c r="K56" s="4">
        <f t="shared" si="62"/>
        <v>0</v>
      </c>
      <c r="L56" s="4">
        <f t="shared" si="63"/>
        <v>0</v>
      </c>
      <c r="M56" s="4">
        <f t="shared" si="64"/>
        <v>0</v>
      </c>
      <c r="N56" s="4">
        <f t="shared" si="65"/>
        <v>0</v>
      </c>
      <c r="O56" s="4">
        <f t="shared" si="66"/>
        <v>0</v>
      </c>
      <c r="P56" s="4">
        <f t="shared" si="67"/>
        <v>0</v>
      </c>
      <c r="Q56" s="4">
        <f t="shared" si="68"/>
        <v>0</v>
      </c>
      <c r="R56" s="4">
        <f t="shared" si="69"/>
        <v>0</v>
      </c>
      <c r="S56" s="4">
        <f t="shared" si="70"/>
        <v>0</v>
      </c>
      <c r="T56" s="62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4"/>
      <c r="AM56" s="4"/>
      <c r="AN56" s="4"/>
      <c r="AO56" s="4"/>
      <c r="AP56" s="4"/>
      <c r="AQ56" s="4"/>
      <c r="AR56" s="4"/>
      <c r="AS56" s="4"/>
      <c r="AT56" s="4" t="n">
        <v>1074.583</v>
      </c>
      <c r="AU56" s="4" t="n">
        <v>800.98</v>
      </c>
      <c r="AV56" s="4" t="n">
        <v>2179.69</v>
      </c>
      <c r="AW56" s="4" t="n">
        <v>894.63</v>
      </c>
      <c r="AX56" s="4" t="n">
        <v>654.8</v>
      </c>
      <c r="AY56" s="4" t="n">
        <v>752.53</v>
      </c>
      <c r="AZ56" s="4" t="n">
        <v>964.898</v>
      </c>
      <c r="BA56" s="4"/>
      <c r="BB56" s="4"/>
      <c r="BC56" s="4"/>
      <c r="BD56" s="4"/>
      <c r="BE56" s="4"/>
      <c r="BF56" s="84" t="str">
        <f t="shared" si="71"/>
        <v>-</v>
      </c>
      <c r="BG56" s="84" t="str">
        <f t="shared" si="71"/>
        <v>-</v>
      </c>
      <c r="BH56" s="84" t="str">
        <f t="shared" si="71"/>
        <v>-</v>
      </c>
      <c r="BI56" s="84" t="str">
        <f t="shared" si="71"/>
        <v>-</v>
      </c>
      <c r="BJ56" s="84" t="str">
        <f t="shared" si="71"/>
        <v>-</v>
      </c>
      <c r="BK56" s="84" t="str">
        <f t="shared" si="71"/>
        <v>-</v>
      </c>
      <c r="BL56" s="84" t="str">
        <f t="shared" si="71"/>
        <v>-</v>
      </c>
      <c r="BM56" s="84" t="str">
        <f t="shared" si="71"/>
        <v>-</v>
      </c>
      <c r="BN56" s="84" t="str">
        <f t="shared" si="71"/>
        <v>-</v>
      </c>
      <c r="BO56" s="84" t="str">
        <f t="shared" si="71"/>
        <v>-</v>
      </c>
      <c r="BP56" s="84" t="str">
        <f t="shared" si="71"/>
        <v>-</v>
      </c>
      <c r="BQ56" s="84" t="str">
        <f t="shared" si="71"/>
        <v>-</v>
      </c>
    </row>
    <row r="57" spans="1:70" x14ac:dyDescent="0.25">
      <c r="A57" s="16" t="s">
        <v>372</v>
      </c>
      <c r="B57" s="16" t="s">
        <v>373</v>
      </c>
      <c r="C57" s="71"/>
      <c r="D57" s="71"/>
      <c r="E57" s="71"/>
      <c r="F57" s="6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62"/>
      <c r="U57" s="61" t="n">
        <v>0.0</v>
      </c>
      <c r="V57" s="61" t="n">
        <v>0.0</v>
      </c>
      <c r="W57" s="61" t="n">
        <v>100.027</v>
      </c>
      <c r="X57" s="61" t="n">
        <v>-100.027</v>
      </c>
      <c r="Y57" s="61" t="n">
        <v>0.0</v>
      </c>
      <c r="Z57" s="61" t="n">
        <v>2375.877</v>
      </c>
      <c r="AA57" s="61" t="n">
        <v>2075.558</v>
      </c>
      <c r="AB57" s="61" t="n">
        <v>791.354</v>
      </c>
      <c r="AC57" s="61" t="n">
        <v>5012.69</v>
      </c>
      <c r="AD57" s="61" t="n">
        <v>1468.007</v>
      </c>
      <c r="AE57" s="61" t="n">
        <v>1110.0</v>
      </c>
      <c r="AF57" s="61" t="n">
        <v>590.55</v>
      </c>
      <c r="AG57" s="61" t="n">
        <v>5389.3</v>
      </c>
      <c r="AH57" s="61" t="n">
        <v>722.778</v>
      </c>
      <c r="AI57" s="61" t="n">
        <v>590.0</v>
      </c>
      <c r="AJ57" s="61" t="n">
        <v>180.0</v>
      </c>
      <c r="AK57" s="61" t="n">
        <v>7635.21</v>
      </c>
      <c r="AL57" s="4" t="n">
        <v>3390.149</v>
      </c>
      <c r="AM57" s="4" t="n">
        <v>4398.249</v>
      </c>
      <c r="AN57" s="4" t="n">
        <v>4082.238</v>
      </c>
      <c r="AO57" s="4" t="n">
        <v>2134.367</v>
      </c>
      <c r="AP57" s="4" t="n">
        <v>3945.396</v>
      </c>
      <c r="AQ57" s="4" t="n">
        <v>13069.396</v>
      </c>
      <c r="AR57" s="4" t="n">
        <v>4614.4747</v>
      </c>
      <c r="AS57" s="4" t="n">
        <v>5714.238399999999</v>
      </c>
      <c r="AT57" s="4" t="n">
        <v>2633.414</v>
      </c>
      <c r="AU57" s="4" t="n">
        <v>8294.57</v>
      </c>
      <c r="AV57" s="4" t="n">
        <v>1779.543</v>
      </c>
      <c r="AW57" s="4" t="n">
        <v>10025.27</v>
      </c>
      <c r="AX57" s="4" t="n">
        <v>8392.49</v>
      </c>
      <c r="AY57" s="4" t="n">
        <v>2138.519</v>
      </c>
      <c r="AZ57" s="4" t="n">
        <v>12794.557</v>
      </c>
      <c r="BA57" s="4"/>
      <c r="BB57" s="4"/>
      <c r="BC57" s="4"/>
      <c r="BD57" s="4"/>
      <c r="BE57" s="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</row>
    <row r="58" spans="1:70" x14ac:dyDescent="0.25">
      <c r="A58" s="16"/>
      <c r="B58" s="3" t="s">
        <v>153</v>
      </c>
      <c r="C58" s="72">
        <f>SUM(C49:C55)</f>
        <v>0</v>
      </c>
      <c r="D58" s="72">
        <f>SUM(D49:D55)</f>
        <v>0</v>
      </c>
      <c r="E58" s="72">
        <f>SUM(E49:E55)</f>
        <v>0</v>
      </c>
      <c r="F58" s="68" t="str">
        <f t="shared" si="72"/>
        <v>-</v>
      </c>
      <c r="G58" s="4"/>
      <c r="H58" s="4">
        <f>SUM(U58:W58)</f>
        <v>0</v>
      </c>
      <c r="I58" s="4">
        <f>SUM(X58:Z58)</f>
        <v>0</v>
      </c>
      <c r="J58" s="4">
        <f t="shared" si="61"/>
        <v>0</v>
      </c>
      <c r="K58" s="4">
        <f t="shared" si="62"/>
        <v>0</v>
      </c>
      <c r="L58" s="4">
        <f t="shared" si="63"/>
        <v>0</v>
      </c>
      <c r="M58" s="4">
        <f t="shared" si="64"/>
        <v>0</v>
      </c>
      <c r="N58" s="4">
        <f t="shared" si="65"/>
        <v>0</v>
      </c>
      <c r="O58" s="4">
        <f t="shared" si="66"/>
        <v>0</v>
      </c>
      <c r="P58" s="4">
        <f t="shared" si="67"/>
        <v>0</v>
      </c>
      <c r="Q58" s="4">
        <f t="shared" si="68"/>
        <v>0</v>
      </c>
      <c r="R58" s="4">
        <f>SUM(AY58:BA58)</f>
        <v>0</v>
      </c>
      <c r="S58" s="4">
        <f t="shared" si="70"/>
        <v>0</v>
      </c>
      <c r="T58" s="62"/>
      <c r="U58" s="61">
        <f t="shared" ref="U58:BD58" si="73">SUM(U49:U55)</f>
        <v>0</v>
      </c>
      <c r="V58" s="61">
        <f t="shared" si="73"/>
        <v>0</v>
      </c>
      <c r="W58" s="61">
        <f t="shared" si="73"/>
        <v>0</v>
      </c>
      <c r="X58" s="61">
        <f t="shared" si="73"/>
        <v>0</v>
      </c>
      <c r="Y58" s="61">
        <f t="shared" si="73"/>
        <v>0</v>
      </c>
      <c r="Z58" s="61">
        <f t="shared" si="73"/>
        <v>0</v>
      </c>
      <c r="AA58" s="61">
        <f t="shared" si="73"/>
        <v>0</v>
      </c>
      <c r="AB58" s="61">
        <f t="shared" si="73"/>
        <v>0</v>
      </c>
      <c r="AC58" s="61">
        <f t="shared" si="73"/>
        <v>0</v>
      </c>
      <c r="AD58" s="61">
        <f t="shared" si="73"/>
        <v>0</v>
      </c>
      <c r="AE58" s="61">
        <f t="shared" si="73"/>
        <v>0</v>
      </c>
      <c r="AF58" s="61">
        <f t="shared" si="73"/>
        <v>0</v>
      </c>
      <c r="AG58" s="61">
        <f t="shared" si="73"/>
        <v>0</v>
      </c>
      <c r="AH58" s="61">
        <f t="shared" si="73"/>
        <v>0</v>
      </c>
      <c r="AI58" s="61">
        <f t="shared" si="73"/>
        <v>0</v>
      </c>
      <c r="AJ58" s="61">
        <f t="shared" si="73"/>
        <v>0</v>
      </c>
      <c r="AK58" s="61">
        <f t="shared" si="73"/>
        <v>0</v>
      </c>
      <c r="AL58" s="61">
        <f t="shared" si="73"/>
        <v>0</v>
      </c>
      <c r="AM58" s="61">
        <f t="shared" si="73"/>
        <v>0</v>
      </c>
      <c r="AN58" s="61">
        <f t="shared" si="73"/>
        <v>0</v>
      </c>
      <c r="AO58" s="61">
        <f t="shared" si="73"/>
        <v>0</v>
      </c>
      <c r="AP58" s="61">
        <f t="shared" si="73"/>
        <v>0</v>
      </c>
      <c r="AQ58" s="61">
        <f t="shared" si="73"/>
        <v>0</v>
      </c>
      <c r="AR58" s="61">
        <f t="shared" si="73"/>
        <v>0</v>
      </c>
      <c r="AS58" s="61">
        <f t="shared" si="73"/>
        <v>0</v>
      </c>
      <c r="AT58" s="61">
        <f t="shared" si="73"/>
        <v>0</v>
      </c>
      <c r="AU58" s="61">
        <f t="shared" si="73"/>
        <v>0</v>
      </c>
      <c r="AV58" s="61">
        <f t="shared" si="73"/>
        <v>0</v>
      </c>
      <c r="AW58" s="61">
        <f t="shared" si="73"/>
        <v>0</v>
      </c>
      <c r="AX58" s="61">
        <f t="shared" si="73"/>
        <v>0</v>
      </c>
      <c r="AY58" s="61">
        <f t="shared" si="73"/>
        <v>0</v>
      </c>
      <c r="AZ58" s="61">
        <f t="shared" si="73"/>
        <v>0</v>
      </c>
      <c r="BA58" s="61">
        <f t="shared" si="73"/>
        <v>0</v>
      </c>
      <c r="BB58" s="61">
        <f t="shared" si="73"/>
        <v>0</v>
      </c>
      <c r="BC58" s="61">
        <f t="shared" si="73"/>
        <v>0</v>
      </c>
      <c r="BD58" s="61">
        <f t="shared" si="73"/>
        <v>0</v>
      </c>
      <c r="BE58" s="4"/>
      <c r="BF58" s="84" t="str">
        <f t="shared" ref="BF58:BQ59" si="74">IFERROR(AS58/AG58,"-")</f>
        <v>-</v>
      </c>
      <c r="BG58" s="84" t="str">
        <f t="shared" si="74"/>
        <v>-</v>
      </c>
      <c r="BH58" s="84" t="str">
        <f t="shared" si="74"/>
        <v>-</v>
      </c>
      <c r="BI58" s="84" t="str">
        <f t="shared" si="74"/>
        <v>-</v>
      </c>
      <c r="BJ58" s="84" t="str">
        <f t="shared" si="74"/>
        <v>-</v>
      </c>
      <c r="BK58" s="84" t="str">
        <f t="shared" si="74"/>
        <v>-</v>
      </c>
      <c r="BL58" s="84" t="str">
        <f t="shared" si="74"/>
        <v>-</v>
      </c>
      <c r="BM58" s="84" t="str">
        <f t="shared" si="74"/>
        <v>-</v>
      </c>
      <c r="BN58" s="84" t="str">
        <f t="shared" si="74"/>
        <v>-</v>
      </c>
      <c r="BO58" s="84" t="str">
        <f t="shared" si="74"/>
        <v>-</v>
      </c>
      <c r="BP58" s="84" t="str">
        <f t="shared" si="74"/>
        <v>-</v>
      </c>
      <c r="BQ58" s="84" t="str">
        <f t="shared" si="74"/>
        <v>-</v>
      </c>
    </row>
    <row r="59" spans="1:70" s="35" customFormat="1" x14ac:dyDescent="0.25">
      <c r="A59" s="16" t="s">
        <v>210</v>
      </c>
      <c r="B59" s="3" t="s">
        <v>61</v>
      </c>
      <c r="C59" s="72">
        <f>SUM(C49:C56)</f>
        <v>0</v>
      </c>
      <c r="D59" s="72">
        <f>SUM(D49:D56)</f>
        <v>0</v>
      </c>
      <c r="E59" s="72">
        <f>SUM(E49:E56)</f>
        <v>0</v>
      </c>
      <c r="F59" s="68" t="str">
        <f>IFERROR(E59/D59,"-")</f>
        <v>-</v>
      </c>
      <c r="G59" s="63"/>
      <c r="H59" s="4">
        <f>SUM(U59:W59)</f>
        <v>0</v>
      </c>
      <c r="I59" s="4">
        <f t="shared" si="60"/>
        <v>0</v>
      </c>
      <c r="J59" s="4">
        <f t="shared" si="61"/>
        <v>0</v>
      </c>
      <c r="K59" s="4">
        <f t="shared" si="62"/>
        <v>0</v>
      </c>
      <c r="L59" s="4">
        <f t="shared" si="63"/>
        <v>0</v>
      </c>
      <c r="M59" s="4">
        <f t="shared" si="64"/>
        <v>0</v>
      </c>
      <c r="N59" s="4">
        <f t="shared" si="65"/>
        <v>0</v>
      </c>
      <c r="O59" s="4">
        <f t="shared" si="66"/>
        <v>0</v>
      </c>
      <c r="P59" s="4">
        <f t="shared" si="67"/>
        <v>0</v>
      </c>
      <c r="Q59" s="4">
        <f t="shared" si="68"/>
        <v>0</v>
      </c>
      <c r="R59" s="4">
        <f t="shared" si="69"/>
        <v>0</v>
      </c>
      <c r="S59" s="4">
        <f t="shared" si="70"/>
        <v>0</v>
      </c>
      <c r="T59" s="18"/>
      <c r="U59" s="64" t="n">
        <v>5188.179</v>
      </c>
      <c r="V59" s="64" t="n">
        <v>4095.579</v>
      </c>
      <c r="W59" s="64" t="n">
        <v>8135.942</v>
      </c>
      <c r="X59" s="64" t="n">
        <v>9821.294</v>
      </c>
      <c r="Y59" s="64" t="n">
        <v>7228.679</v>
      </c>
      <c r="Z59" s="64" t="n">
        <v>8453.341</v>
      </c>
      <c r="AA59" s="64" t="n">
        <v>12617.351</v>
      </c>
      <c r="AB59" s="64" t="n">
        <v>6747.977</v>
      </c>
      <c r="AC59" s="64" t="n">
        <v>16918.547</v>
      </c>
      <c r="AD59" s="64" t="n">
        <v>11923.806</v>
      </c>
      <c r="AE59" s="64" t="n">
        <v>21127.814</v>
      </c>
      <c r="AF59" s="64" t="n">
        <v>24056.915</v>
      </c>
      <c r="AG59" s="64" t="n">
        <v>6775.762</v>
      </c>
      <c r="AH59" s="64" t="n">
        <v>6973.878</v>
      </c>
      <c r="AI59" s="64" t="n">
        <v>16357.163</v>
      </c>
      <c r="AJ59" s="64" t="n">
        <v>12555.556</v>
      </c>
      <c r="AK59" s="64" t="n">
        <v>14479.803</v>
      </c>
      <c r="AL59" s="64" t="n">
        <v>24697.5600000001</v>
      </c>
      <c r="AM59" s="64" t="n">
        <v>15842.5</v>
      </c>
      <c r="AN59" s="64" t="n">
        <v>17803.536</v>
      </c>
      <c r="AO59" s="64" t="n">
        <v>28832.8920000001</v>
      </c>
      <c r="AP59" s="64" t="n">
        <v>21757.197</v>
      </c>
      <c r="AQ59" s="64" t="n">
        <v>23393.2630000001</v>
      </c>
      <c r="AR59" s="64" t="n">
        <v>51298.9020000002</v>
      </c>
      <c r="AS59" s="63" t="n">
        <v>12860.545999999998</v>
      </c>
      <c r="AT59" s="63" t="n">
        <v>19993.79</v>
      </c>
      <c r="AU59" s="63" t="n">
        <v>29783.82</v>
      </c>
      <c r="AV59" s="63" t="n">
        <v>26742.6</v>
      </c>
      <c r="AW59" s="63" t="n">
        <v>21954.45</v>
      </c>
      <c r="AX59" s="63" t="n">
        <v>27361.12</v>
      </c>
      <c r="AY59" s="63" t="n">
        <v>22251.2</v>
      </c>
      <c r="AZ59" s="63" t="n">
        <v>22666.606</v>
      </c>
      <c r="BA59" s="63"/>
      <c r="BB59" s="63"/>
      <c r="BC59" s="63"/>
      <c r="BD59" s="63"/>
      <c r="BE59" s="63"/>
      <c r="BF59" s="84" t="str">
        <f t="shared" si="74"/>
        <v>-</v>
      </c>
      <c r="BG59" s="84" t="str">
        <f t="shared" si="74"/>
        <v>-</v>
      </c>
      <c r="BH59" s="84" t="str">
        <f t="shared" si="74"/>
        <v>-</v>
      </c>
      <c r="BI59" s="84" t="str">
        <f t="shared" si="74"/>
        <v>-</v>
      </c>
      <c r="BJ59" s="84" t="str">
        <f t="shared" si="74"/>
        <v>-</v>
      </c>
      <c r="BK59" s="84" t="str">
        <f t="shared" si="74"/>
        <v>-</v>
      </c>
      <c r="BL59" s="84" t="str">
        <f t="shared" si="74"/>
        <v>-</v>
      </c>
      <c r="BM59" s="84" t="str">
        <f t="shared" si="74"/>
        <v>-</v>
      </c>
      <c r="BN59" s="84" t="str">
        <f t="shared" si="74"/>
        <v>-</v>
      </c>
      <c r="BO59" s="84" t="str">
        <f t="shared" si="74"/>
        <v>-</v>
      </c>
      <c r="BP59" s="84" t="str">
        <f t="shared" si="74"/>
        <v>-</v>
      </c>
      <c r="BQ59" s="84" t="str">
        <f t="shared" si="74"/>
        <v>-</v>
      </c>
      <c r="BR59" s="33"/>
    </row>
    <row r="60" spans="1:70" x14ac:dyDescent="0.25">
      <c r="A60" s="16" t="s">
        <v>374</v>
      </c>
      <c r="B60" s="3" t="s">
        <v>375</v>
      </c>
      <c r="C60" s="69"/>
      <c r="D60" s="69"/>
      <c r="E60" s="69"/>
      <c r="F60" s="6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 t="n">
        <v>5188.179</v>
      </c>
      <c r="V60" s="4" t="n">
        <v>4095.579</v>
      </c>
      <c r="W60" s="4" t="n">
        <v>8145.9447</v>
      </c>
      <c r="X60" s="4" t="n">
        <v>9811.2913</v>
      </c>
      <c r="Y60" s="4" t="n">
        <v>7228.679</v>
      </c>
      <c r="Z60" s="4" t="n">
        <v>8690.9287</v>
      </c>
      <c r="AA60" s="4" t="n">
        <v>12824.9068</v>
      </c>
      <c r="AB60" s="4" t="n">
        <v>6827.1124</v>
      </c>
      <c r="AC60" s="4" t="n">
        <v>17419.816</v>
      </c>
      <c r="AD60" s="4" t="n">
        <v>12070.6067</v>
      </c>
      <c r="AE60" s="4" t="n">
        <v>21238.814</v>
      </c>
      <c r="AF60" s="4" t="n">
        <v>24115.97</v>
      </c>
      <c r="AG60" s="4" t="n">
        <v>7314.692</v>
      </c>
      <c r="AH60" s="4" t="n">
        <v>7046.1558</v>
      </c>
      <c r="AI60" s="4" t="n">
        <v>16416.163</v>
      </c>
      <c r="AJ60" s="4" t="n">
        <v>12573.556</v>
      </c>
      <c r="AK60" s="4" t="n">
        <v>15243.324</v>
      </c>
      <c r="AL60" s="4" t="n">
        <v>25036.5749000001</v>
      </c>
      <c r="AM60" s="4" t="n">
        <v>16282.3249</v>
      </c>
      <c r="AN60" s="4" t="n">
        <v>18211.7598</v>
      </c>
      <c r="AO60" s="4" t="n">
        <v>29046.3287000001</v>
      </c>
      <c r="AP60" s="4" t="n">
        <v>22151.7366</v>
      </c>
      <c r="AQ60" s="4" t="n">
        <v>24700.2026000001</v>
      </c>
      <c r="AR60" s="4" t="n">
        <v>51760.3494700002</v>
      </c>
      <c r="AS60" s="4" t="n">
        <v>13431.969839999998</v>
      </c>
      <c r="AT60" s="4" t="n">
        <v>20257.1314</v>
      </c>
      <c r="AU60" s="4" t="n">
        <v>30613.277</v>
      </c>
      <c r="AV60" s="4" t="n">
        <v>26920.55</v>
      </c>
      <c r="AW60" s="4" t="n">
        <v>22956.98</v>
      </c>
      <c r="AX60" s="4" t="n">
        <v>28200.37</v>
      </c>
      <c r="AY60" s="4" t="n">
        <v>22465.0519</v>
      </c>
      <c r="AZ60" s="4" t="n">
        <v>23946.062</v>
      </c>
      <c r="BA60" s="4"/>
      <c r="BB60" s="4"/>
      <c r="BC60" s="4"/>
      <c r="BD60" s="4"/>
      <c r="BE60" s="4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</row>
    <row r="61" spans="1:70" x14ac:dyDescent="0.25">
      <c r="C61" s="69"/>
      <c r="D61" s="69"/>
      <c r="E61" s="69"/>
      <c r="F61" s="6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</row>
    <row r="62" spans="1:70" x14ac:dyDescent="0.25">
      <c r="A62" s="43" t="s">
        <v>60</v>
      </c>
      <c r="B62" s="23" t="s">
        <v>60</v>
      </c>
      <c r="C62" s="21" t="str">
        <f>$C$3</f>
        <v>YTD '15</v>
      </c>
      <c r="D62" s="21" t="str">
        <f>$D$3</f>
        <v>YTD '16</v>
      </c>
      <c r="E62" s="21" t="str">
        <f>$E$3</f>
        <v>YTD '17</v>
      </c>
      <c r="F62" s="21" t="str">
        <f>$F$3</f>
        <v>YoY</v>
      </c>
      <c r="G62" s="2" t="s">
        <v>33</v>
      </c>
      <c r="H62" s="27" t="str">
        <f>$H$3</f>
        <v>Q1 '15</v>
      </c>
      <c r="I62" s="27" t="str">
        <f>$I$3</f>
        <v>Q2 '15</v>
      </c>
      <c r="J62" s="27" t="str">
        <f>$J$3</f>
        <v>Q3 '15</v>
      </c>
      <c r="K62" s="27" t="str">
        <f>$K$3</f>
        <v>Q4 '15</v>
      </c>
      <c r="L62" s="30" t="str">
        <f>$L$3</f>
        <v>Q1 '16</v>
      </c>
      <c r="M62" s="30" t="str">
        <f>$M$3</f>
        <v>Q2 '16</v>
      </c>
      <c r="N62" s="30" t="str">
        <f>$N$3</f>
        <v>Q3 '16</v>
      </c>
      <c r="O62" s="30" t="str">
        <f>$O$3</f>
        <v>Q4 '16</v>
      </c>
      <c r="P62" s="27" t="str">
        <f>$P$3</f>
        <v>Q1 '17</v>
      </c>
      <c r="Q62" s="27" t="str">
        <f>$Q$3</f>
        <v>Q2 '17</v>
      </c>
      <c r="R62" s="27" t="str">
        <f>$R$3</f>
        <v>Q3 '17</v>
      </c>
      <c r="S62" s="27" t="str">
        <f>$S$3</f>
        <v>Q4 '17</v>
      </c>
      <c r="T62" s="17" t="s">
        <v>33</v>
      </c>
      <c r="U62" s="27" t="s">
        <v>1</v>
      </c>
      <c r="V62" s="27" t="s">
        <v>2</v>
      </c>
      <c r="W62" s="27" t="s">
        <v>3</v>
      </c>
      <c r="X62" s="27" t="s">
        <v>4</v>
      </c>
      <c r="Y62" s="27" t="s">
        <v>5</v>
      </c>
      <c r="Z62" s="27" t="s">
        <v>6</v>
      </c>
      <c r="AA62" s="27" t="s">
        <v>7</v>
      </c>
      <c r="AB62" s="27" t="s">
        <v>8</v>
      </c>
      <c r="AC62" s="27" t="s">
        <v>9</v>
      </c>
      <c r="AD62" s="27" t="s">
        <v>10</v>
      </c>
      <c r="AE62" s="27" t="s">
        <v>11</v>
      </c>
      <c r="AF62" s="27" t="s">
        <v>12</v>
      </c>
      <c r="AG62" s="29" t="s">
        <v>13</v>
      </c>
      <c r="AH62" s="29" t="s">
        <v>14</v>
      </c>
      <c r="AI62" s="29" t="s">
        <v>15</v>
      </c>
      <c r="AJ62" s="29" t="s">
        <v>16</v>
      </c>
      <c r="AK62" s="29" t="s">
        <v>17</v>
      </c>
      <c r="AL62" s="29" t="s">
        <v>18</v>
      </c>
      <c r="AM62" s="29" t="s">
        <v>19</v>
      </c>
      <c r="AN62" s="29" t="s">
        <v>20</v>
      </c>
      <c r="AO62" s="29" t="s">
        <v>21</v>
      </c>
      <c r="AP62" s="29" t="s">
        <v>22</v>
      </c>
      <c r="AQ62" s="29" t="s">
        <v>23</v>
      </c>
      <c r="AR62" s="29" t="s">
        <v>24</v>
      </c>
      <c r="AS62" s="25" t="s">
        <v>25</v>
      </c>
      <c r="AT62" s="25" t="s">
        <v>26</v>
      </c>
      <c r="AU62" s="25" t="s">
        <v>27</v>
      </c>
      <c r="AV62" s="25" t="s">
        <v>28</v>
      </c>
      <c r="AW62" s="25" t="s">
        <v>29</v>
      </c>
      <c r="AX62" s="25" t="s">
        <v>30</v>
      </c>
      <c r="AY62" s="31" t="s">
        <v>99</v>
      </c>
      <c r="AZ62" s="31" t="s">
        <v>100</v>
      </c>
      <c r="BA62" s="31" t="s">
        <v>101</v>
      </c>
      <c r="BB62" s="31" t="s">
        <v>102</v>
      </c>
      <c r="BC62" s="31" t="s">
        <v>103</v>
      </c>
      <c r="BD62" s="31" t="s">
        <v>104</v>
      </c>
      <c r="BF62" s="32">
        <v>42736</v>
      </c>
      <c r="BG62" s="32">
        <v>42767</v>
      </c>
      <c r="BH62" s="32">
        <v>42795</v>
      </c>
      <c r="BI62" s="32">
        <v>42826</v>
      </c>
      <c r="BJ62" s="32">
        <v>42856</v>
      </c>
      <c r="BK62" s="32">
        <v>42887</v>
      </c>
      <c r="BL62" s="32">
        <v>42917</v>
      </c>
      <c r="BM62" s="32">
        <v>42948</v>
      </c>
      <c r="BN62" s="32">
        <v>42979</v>
      </c>
      <c r="BO62" s="32">
        <v>43009</v>
      </c>
      <c r="BP62" s="32">
        <v>43040</v>
      </c>
      <c r="BQ62" s="32">
        <v>43070</v>
      </c>
    </row>
    <row r="63" spans="1:70" x14ac:dyDescent="0.25">
      <c r="A63" s="16" t="s">
        <v>202</v>
      </c>
      <c r="B63" s="16" t="s">
        <v>58</v>
      </c>
      <c r="C63" s="65" t="str">
        <f t="shared" ref="C63:E70" si="75">IFERROR(C49/C$59,"")</f>
        <v/>
      </c>
      <c r="D63" s="65" t="str">
        <f t="shared" si="75"/>
        <v/>
      </c>
      <c r="E63" s="65" t="str">
        <f t="shared" si="75"/>
        <v/>
      </c>
      <c r="F63" s="65" t="str">
        <f>IFERROR(E63/D63,"")</f>
        <v/>
      </c>
      <c r="H63" s="2" t="str">
        <f t="shared" ref="H63:S70" si="76">IFERROR(H49/H$59,"")</f>
        <v/>
      </c>
      <c r="I63" s="2" t="str">
        <f t="shared" si="76"/>
        <v/>
      </c>
      <c r="J63" s="2" t="str">
        <f t="shared" si="76"/>
        <v/>
      </c>
      <c r="K63" s="2" t="str">
        <f t="shared" si="76"/>
        <v/>
      </c>
      <c r="L63" s="2" t="str">
        <f t="shared" si="76"/>
        <v/>
      </c>
      <c r="M63" s="2" t="str">
        <f t="shared" si="76"/>
        <v/>
      </c>
      <c r="N63" s="2" t="str">
        <f t="shared" si="76"/>
        <v/>
      </c>
      <c r="O63" s="2" t="str">
        <f t="shared" si="76"/>
        <v/>
      </c>
      <c r="P63" s="2" t="str">
        <f t="shared" si="76"/>
        <v/>
      </c>
      <c r="Q63" s="2" t="str">
        <f t="shared" si="76"/>
        <v/>
      </c>
      <c r="R63" s="75" t="str">
        <f t="shared" si="76"/>
        <v/>
      </c>
      <c r="S63" s="75" t="str">
        <f t="shared" si="76"/>
        <v/>
      </c>
      <c r="T63" s="1"/>
      <c r="U63" s="2" t="str">
        <f t="shared" ref="U63:BD70" si="77">IFERROR(U49/U$59,"")</f>
        <v/>
      </c>
      <c r="V63" s="2" t="str">
        <f t="shared" si="77"/>
        <v/>
      </c>
      <c r="W63" s="2" t="str">
        <f t="shared" si="77"/>
        <v/>
      </c>
      <c r="X63" s="2" t="str">
        <f t="shared" si="77"/>
        <v/>
      </c>
      <c r="Y63" s="2" t="str">
        <f t="shared" si="77"/>
        <v/>
      </c>
      <c r="Z63" s="2" t="str">
        <f t="shared" si="77"/>
        <v/>
      </c>
      <c r="AA63" s="2" t="str">
        <f t="shared" si="77"/>
        <v/>
      </c>
      <c r="AB63" s="2" t="str">
        <f t="shared" si="77"/>
        <v/>
      </c>
      <c r="AC63" s="2" t="str">
        <f t="shared" si="77"/>
        <v/>
      </c>
      <c r="AD63" s="2" t="str">
        <f t="shared" si="77"/>
        <v/>
      </c>
      <c r="AE63" s="2" t="str">
        <f t="shared" si="77"/>
        <v/>
      </c>
      <c r="AF63" s="2" t="str">
        <f t="shared" si="77"/>
        <v/>
      </c>
      <c r="AG63" s="2" t="str">
        <f t="shared" si="77"/>
        <v/>
      </c>
      <c r="AH63" s="2" t="str">
        <f t="shared" si="77"/>
        <v/>
      </c>
      <c r="AI63" s="2" t="str">
        <f t="shared" si="77"/>
        <v/>
      </c>
      <c r="AJ63" s="2" t="str">
        <f t="shared" si="77"/>
        <v/>
      </c>
      <c r="AK63" s="2" t="str">
        <f t="shared" si="77"/>
        <v/>
      </c>
      <c r="AL63" s="2" t="str">
        <f t="shared" si="77"/>
        <v/>
      </c>
      <c r="AM63" s="2" t="str">
        <f t="shared" si="77"/>
        <v/>
      </c>
      <c r="AN63" s="2" t="str">
        <f t="shared" si="77"/>
        <v/>
      </c>
      <c r="AO63" s="2" t="str">
        <f t="shared" si="77"/>
        <v/>
      </c>
      <c r="AP63" s="2" t="str">
        <f t="shared" si="77"/>
        <v/>
      </c>
      <c r="AQ63" s="2" t="str">
        <f t="shared" si="77"/>
        <v/>
      </c>
      <c r="AR63" s="2" t="str">
        <f t="shared" si="77"/>
        <v/>
      </c>
      <c r="AS63" s="2" t="str">
        <f t="shared" si="77"/>
        <v/>
      </c>
      <c r="AT63" s="2" t="str">
        <f t="shared" si="77"/>
        <v/>
      </c>
      <c r="AU63" s="2" t="str">
        <f t="shared" si="77"/>
        <v/>
      </c>
      <c r="AV63" s="2" t="str">
        <f t="shared" si="77"/>
        <v/>
      </c>
      <c r="AW63" s="2" t="str">
        <f t="shared" si="77"/>
        <v/>
      </c>
      <c r="AX63" s="2" t="str">
        <f t="shared" si="77"/>
        <v/>
      </c>
      <c r="AY63" s="2" t="str">
        <f t="shared" si="77"/>
        <v/>
      </c>
      <c r="AZ63" s="2" t="str">
        <f t="shared" si="77"/>
        <v/>
      </c>
      <c r="BA63" s="2" t="str">
        <f t="shared" si="77"/>
        <v/>
      </c>
      <c r="BB63" s="2" t="str">
        <f t="shared" si="77"/>
        <v/>
      </c>
      <c r="BC63" s="2" t="str">
        <f t="shared" si="77"/>
        <v/>
      </c>
      <c r="BD63" s="2" t="str">
        <f t="shared" si="77"/>
        <v/>
      </c>
      <c r="BF63" s="84" t="str">
        <f t="shared" ref="BF63:BQ72" si="78">IFERROR(AS63/AG63,"-")</f>
        <v>-</v>
      </c>
      <c r="BG63" s="84" t="str">
        <f t="shared" si="78"/>
        <v>-</v>
      </c>
      <c r="BH63" s="84" t="str">
        <f t="shared" si="78"/>
        <v>-</v>
      </c>
      <c r="BI63" s="84" t="str">
        <f t="shared" si="78"/>
        <v>-</v>
      </c>
      <c r="BJ63" s="84" t="str">
        <f t="shared" si="78"/>
        <v>-</v>
      </c>
      <c r="BK63" s="84" t="str">
        <f t="shared" si="78"/>
        <v>-</v>
      </c>
      <c r="BL63" s="84" t="str">
        <f t="shared" si="78"/>
        <v>-</v>
      </c>
      <c r="BM63" s="84" t="str">
        <f t="shared" si="78"/>
        <v>-</v>
      </c>
      <c r="BN63" s="84" t="str">
        <f t="shared" si="78"/>
        <v>-</v>
      </c>
      <c r="BO63" s="84" t="str">
        <f t="shared" si="78"/>
        <v>-</v>
      </c>
      <c r="BP63" s="84" t="str">
        <f t="shared" si="78"/>
        <v>-</v>
      </c>
      <c r="BQ63" s="84" t="str">
        <f t="shared" si="78"/>
        <v>-</v>
      </c>
    </row>
    <row r="64" spans="1:70" x14ac:dyDescent="0.25">
      <c r="A64" s="16" t="s">
        <v>194</v>
      </c>
      <c r="B64" s="16" t="s">
        <v>44</v>
      </c>
      <c r="C64" s="65" t="str">
        <f t="shared" si="75"/>
        <v/>
      </c>
      <c r="D64" s="65" t="str">
        <f t="shared" si="75"/>
        <v/>
      </c>
      <c r="E64" s="65" t="str">
        <f t="shared" si="75"/>
        <v/>
      </c>
      <c r="F64" s="65" t="str">
        <f t="shared" ref="F64:F72" si="79">IFERROR(E64/D64,"")</f>
        <v/>
      </c>
      <c r="H64" s="2" t="str">
        <f t="shared" si="76"/>
        <v/>
      </c>
      <c r="I64" s="2" t="str">
        <f t="shared" si="76"/>
        <v/>
      </c>
      <c r="J64" s="2" t="str">
        <f t="shared" si="76"/>
        <v/>
      </c>
      <c r="K64" s="2" t="str">
        <f t="shared" si="76"/>
        <v/>
      </c>
      <c r="L64" s="2" t="str">
        <f t="shared" si="76"/>
        <v/>
      </c>
      <c r="M64" s="2" t="str">
        <f t="shared" si="76"/>
        <v/>
      </c>
      <c r="N64" s="2" t="str">
        <f t="shared" si="76"/>
        <v/>
      </c>
      <c r="O64" s="2" t="str">
        <f t="shared" si="76"/>
        <v/>
      </c>
      <c r="P64" s="2" t="str">
        <f t="shared" si="76"/>
        <v/>
      </c>
      <c r="Q64" s="2" t="str">
        <f t="shared" si="76"/>
        <v/>
      </c>
      <c r="R64" s="75" t="str">
        <f t="shared" si="76"/>
        <v/>
      </c>
      <c r="S64" s="75" t="str">
        <f t="shared" si="76"/>
        <v/>
      </c>
      <c r="T64" s="1"/>
      <c r="U64" s="2" t="str">
        <f t="shared" si="77"/>
        <v/>
      </c>
      <c r="V64" s="2" t="str">
        <f t="shared" si="77"/>
        <v/>
      </c>
      <c r="W64" s="2" t="str">
        <f t="shared" si="77"/>
        <v/>
      </c>
      <c r="X64" s="2" t="str">
        <f t="shared" si="77"/>
        <v/>
      </c>
      <c r="Y64" s="2" t="str">
        <f t="shared" si="77"/>
        <v/>
      </c>
      <c r="Z64" s="2" t="str">
        <f t="shared" si="77"/>
        <v/>
      </c>
      <c r="AA64" s="2" t="str">
        <f t="shared" si="77"/>
        <v/>
      </c>
      <c r="AB64" s="2" t="str">
        <f t="shared" si="77"/>
        <v/>
      </c>
      <c r="AC64" s="2" t="str">
        <f t="shared" si="77"/>
        <v/>
      </c>
      <c r="AD64" s="2" t="str">
        <f t="shared" si="77"/>
        <v/>
      </c>
      <c r="AE64" s="2" t="str">
        <f t="shared" si="77"/>
        <v/>
      </c>
      <c r="AF64" s="2" t="str">
        <f t="shared" si="77"/>
        <v/>
      </c>
      <c r="AG64" s="2" t="str">
        <f t="shared" si="77"/>
        <v/>
      </c>
      <c r="AH64" s="2" t="str">
        <f t="shared" si="77"/>
        <v/>
      </c>
      <c r="AI64" s="2" t="str">
        <f t="shared" si="77"/>
        <v/>
      </c>
      <c r="AJ64" s="2" t="str">
        <f t="shared" si="77"/>
        <v/>
      </c>
      <c r="AK64" s="2" t="str">
        <f t="shared" si="77"/>
        <v/>
      </c>
      <c r="AL64" s="2" t="str">
        <f t="shared" si="77"/>
        <v/>
      </c>
      <c r="AM64" s="2" t="str">
        <f t="shared" si="77"/>
        <v/>
      </c>
      <c r="AN64" s="2" t="str">
        <f t="shared" si="77"/>
        <v/>
      </c>
      <c r="AO64" s="2" t="str">
        <f t="shared" si="77"/>
        <v/>
      </c>
      <c r="AP64" s="2" t="str">
        <f t="shared" si="77"/>
        <v/>
      </c>
      <c r="AQ64" s="2" t="str">
        <f t="shared" si="77"/>
        <v/>
      </c>
      <c r="AR64" s="2" t="str">
        <f t="shared" si="77"/>
        <v/>
      </c>
      <c r="AS64" s="2" t="str">
        <f t="shared" si="77"/>
        <v/>
      </c>
      <c r="AT64" s="2" t="str">
        <f t="shared" si="77"/>
        <v/>
      </c>
      <c r="AU64" s="2" t="str">
        <f t="shared" si="77"/>
        <v/>
      </c>
      <c r="AV64" s="2" t="str">
        <f t="shared" si="77"/>
        <v/>
      </c>
      <c r="AW64" s="2" t="str">
        <f t="shared" si="77"/>
        <v/>
      </c>
      <c r="AX64" s="2" t="str">
        <f t="shared" si="77"/>
        <v/>
      </c>
      <c r="AY64" s="2" t="str">
        <f t="shared" si="77"/>
        <v/>
      </c>
      <c r="AZ64" s="2" t="str">
        <f t="shared" si="77"/>
        <v/>
      </c>
      <c r="BA64" s="2" t="str">
        <f t="shared" si="77"/>
        <v/>
      </c>
      <c r="BB64" s="2" t="str">
        <f t="shared" si="77"/>
        <v/>
      </c>
      <c r="BC64" s="2" t="str">
        <f t="shared" si="77"/>
        <v/>
      </c>
      <c r="BD64" s="2" t="str">
        <f t="shared" si="77"/>
        <v/>
      </c>
      <c r="BF64" s="84" t="str">
        <f t="shared" si="78"/>
        <v>-</v>
      </c>
      <c r="BG64" s="84" t="str">
        <f t="shared" si="78"/>
        <v>-</v>
      </c>
      <c r="BH64" s="84" t="str">
        <f t="shared" si="78"/>
        <v>-</v>
      </c>
      <c r="BI64" s="84" t="str">
        <f t="shared" si="78"/>
        <v>-</v>
      </c>
      <c r="BJ64" s="84" t="str">
        <f t="shared" si="78"/>
        <v>-</v>
      </c>
      <c r="BK64" s="84" t="str">
        <f t="shared" si="78"/>
        <v>-</v>
      </c>
      <c r="BL64" s="84" t="str">
        <f t="shared" si="78"/>
        <v>-</v>
      </c>
      <c r="BM64" s="84" t="str">
        <f t="shared" si="78"/>
        <v>-</v>
      </c>
      <c r="BN64" s="84" t="str">
        <f t="shared" si="78"/>
        <v>-</v>
      </c>
      <c r="BO64" s="84" t="str">
        <f t="shared" si="78"/>
        <v>-</v>
      </c>
      <c r="BP64" s="84" t="str">
        <f t="shared" si="78"/>
        <v>-</v>
      </c>
      <c r="BQ64" s="84" t="str">
        <f t="shared" si="78"/>
        <v>-</v>
      </c>
    </row>
    <row r="65" spans="1:69" x14ac:dyDescent="0.25">
      <c r="A65" s="16" t="s">
        <v>195</v>
      </c>
      <c r="B65" s="16" t="s">
        <v>45</v>
      </c>
      <c r="C65" s="65" t="str">
        <f t="shared" si="75"/>
        <v/>
      </c>
      <c r="D65" s="65" t="str">
        <f t="shared" si="75"/>
        <v/>
      </c>
      <c r="E65" s="65" t="str">
        <f t="shared" si="75"/>
        <v/>
      </c>
      <c r="F65" s="65" t="str">
        <f t="shared" si="79"/>
        <v/>
      </c>
      <c r="H65" s="2" t="str">
        <f t="shared" si="76"/>
        <v/>
      </c>
      <c r="I65" s="2" t="str">
        <f t="shared" si="76"/>
        <v/>
      </c>
      <c r="J65" s="2" t="str">
        <f t="shared" si="76"/>
        <v/>
      </c>
      <c r="K65" s="2" t="str">
        <f t="shared" si="76"/>
        <v/>
      </c>
      <c r="L65" s="2" t="str">
        <f t="shared" si="76"/>
        <v/>
      </c>
      <c r="M65" s="2" t="str">
        <f t="shared" si="76"/>
        <v/>
      </c>
      <c r="N65" s="2" t="str">
        <f t="shared" si="76"/>
        <v/>
      </c>
      <c r="O65" s="2" t="str">
        <f t="shared" si="76"/>
        <v/>
      </c>
      <c r="P65" s="2" t="str">
        <f t="shared" si="76"/>
        <v/>
      </c>
      <c r="Q65" s="2" t="str">
        <f t="shared" si="76"/>
        <v/>
      </c>
      <c r="R65" s="75" t="str">
        <f t="shared" si="76"/>
        <v/>
      </c>
      <c r="S65" s="75" t="str">
        <f t="shared" si="76"/>
        <v/>
      </c>
      <c r="T65" s="1"/>
      <c r="U65" s="2" t="str">
        <f t="shared" si="77"/>
        <v/>
      </c>
      <c r="V65" s="2" t="str">
        <f t="shared" si="77"/>
        <v/>
      </c>
      <c r="W65" s="2" t="str">
        <f t="shared" si="77"/>
        <v/>
      </c>
      <c r="X65" s="2" t="str">
        <f t="shared" si="77"/>
        <v/>
      </c>
      <c r="Y65" s="2" t="str">
        <f t="shared" si="77"/>
        <v/>
      </c>
      <c r="Z65" s="2" t="str">
        <f t="shared" si="77"/>
        <v/>
      </c>
      <c r="AA65" s="2" t="str">
        <f t="shared" si="77"/>
        <v/>
      </c>
      <c r="AB65" s="2" t="str">
        <f t="shared" si="77"/>
        <v/>
      </c>
      <c r="AC65" s="2" t="str">
        <f t="shared" si="77"/>
        <v/>
      </c>
      <c r="AD65" s="2" t="str">
        <f t="shared" si="77"/>
        <v/>
      </c>
      <c r="AE65" s="2" t="str">
        <f t="shared" si="77"/>
        <v/>
      </c>
      <c r="AF65" s="2" t="str">
        <f t="shared" si="77"/>
        <v/>
      </c>
      <c r="AG65" s="2" t="str">
        <f t="shared" si="77"/>
        <v/>
      </c>
      <c r="AH65" s="2" t="str">
        <f t="shared" si="77"/>
        <v/>
      </c>
      <c r="AI65" s="2" t="str">
        <f t="shared" si="77"/>
        <v/>
      </c>
      <c r="AJ65" s="2" t="str">
        <f t="shared" si="77"/>
        <v/>
      </c>
      <c r="AK65" s="2" t="str">
        <f t="shared" si="77"/>
        <v/>
      </c>
      <c r="AL65" s="2" t="str">
        <f t="shared" si="77"/>
        <v/>
      </c>
      <c r="AM65" s="2" t="str">
        <f t="shared" si="77"/>
        <v/>
      </c>
      <c r="AN65" s="2" t="str">
        <f t="shared" si="77"/>
        <v/>
      </c>
      <c r="AO65" s="2" t="str">
        <f t="shared" si="77"/>
        <v/>
      </c>
      <c r="AP65" s="2" t="str">
        <f t="shared" si="77"/>
        <v/>
      </c>
      <c r="AQ65" s="2" t="str">
        <f t="shared" si="77"/>
        <v/>
      </c>
      <c r="AR65" s="2" t="str">
        <f t="shared" si="77"/>
        <v/>
      </c>
      <c r="AS65" s="2" t="str">
        <f t="shared" si="77"/>
        <v/>
      </c>
      <c r="AT65" s="2" t="str">
        <f t="shared" si="77"/>
        <v/>
      </c>
      <c r="AU65" s="2" t="str">
        <f t="shared" si="77"/>
        <v/>
      </c>
      <c r="AV65" s="2" t="str">
        <f t="shared" si="77"/>
        <v/>
      </c>
      <c r="AW65" s="2" t="str">
        <f t="shared" si="77"/>
        <v/>
      </c>
      <c r="AX65" s="2" t="str">
        <f t="shared" si="77"/>
        <v/>
      </c>
      <c r="AY65" s="2" t="str">
        <f t="shared" si="77"/>
        <v/>
      </c>
      <c r="AZ65" s="2" t="str">
        <f t="shared" si="77"/>
        <v/>
      </c>
      <c r="BA65" s="2" t="str">
        <f t="shared" si="77"/>
        <v/>
      </c>
      <c r="BB65" s="2" t="str">
        <f t="shared" si="77"/>
        <v/>
      </c>
      <c r="BC65" s="2" t="str">
        <f t="shared" si="77"/>
        <v/>
      </c>
      <c r="BD65" s="2" t="str">
        <f t="shared" si="77"/>
        <v/>
      </c>
      <c r="BF65" s="84" t="str">
        <f t="shared" si="78"/>
        <v>-</v>
      </c>
      <c r="BG65" s="84" t="str">
        <f t="shared" si="78"/>
        <v>-</v>
      </c>
      <c r="BH65" s="84" t="str">
        <f t="shared" si="78"/>
        <v>-</v>
      </c>
      <c r="BI65" s="84" t="str">
        <f t="shared" si="78"/>
        <v>-</v>
      </c>
      <c r="BJ65" s="84" t="str">
        <f t="shared" si="78"/>
        <v>-</v>
      </c>
      <c r="BK65" s="84" t="str">
        <f t="shared" si="78"/>
        <v>-</v>
      </c>
      <c r="BL65" s="84" t="str">
        <f t="shared" si="78"/>
        <v>-</v>
      </c>
      <c r="BM65" s="84" t="str">
        <f t="shared" si="78"/>
        <v>-</v>
      </c>
      <c r="BN65" s="84" t="str">
        <f t="shared" si="78"/>
        <v>-</v>
      </c>
      <c r="BO65" s="84" t="str">
        <f t="shared" si="78"/>
        <v>-</v>
      </c>
      <c r="BP65" s="84" t="str">
        <f t="shared" si="78"/>
        <v>-</v>
      </c>
      <c r="BQ65" s="84" t="str">
        <f t="shared" si="78"/>
        <v>-</v>
      </c>
    </row>
    <row r="66" spans="1:69" x14ac:dyDescent="0.25">
      <c r="A66" s="16" t="s">
        <v>196</v>
      </c>
      <c r="B66" s="16" t="s">
        <v>46</v>
      </c>
      <c r="C66" s="65" t="str">
        <f t="shared" si="75"/>
        <v/>
      </c>
      <c r="D66" s="65" t="str">
        <f t="shared" si="75"/>
        <v/>
      </c>
      <c r="E66" s="65" t="str">
        <f t="shared" si="75"/>
        <v/>
      </c>
      <c r="F66" s="65" t="str">
        <f t="shared" si="79"/>
        <v/>
      </c>
      <c r="H66" s="2" t="str">
        <f t="shared" si="76"/>
        <v/>
      </c>
      <c r="I66" s="2" t="str">
        <f t="shared" si="76"/>
        <v/>
      </c>
      <c r="J66" s="2" t="str">
        <f t="shared" si="76"/>
        <v/>
      </c>
      <c r="K66" s="2" t="str">
        <f t="shared" si="76"/>
        <v/>
      </c>
      <c r="L66" s="2" t="str">
        <f t="shared" si="76"/>
        <v/>
      </c>
      <c r="M66" s="2" t="str">
        <f t="shared" si="76"/>
        <v/>
      </c>
      <c r="N66" s="2" t="str">
        <f t="shared" si="76"/>
        <v/>
      </c>
      <c r="O66" s="2" t="str">
        <f t="shared" si="76"/>
        <v/>
      </c>
      <c r="P66" s="2" t="str">
        <f t="shared" si="76"/>
        <v/>
      </c>
      <c r="Q66" s="2" t="str">
        <f t="shared" si="76"/>
        <v/>
      </c>
      <c r="R66" s="75" t="str">
        <f t="shared" si="76"/>
        <v/>
      </c>
      <c r="S66" s="75" t="str">
        <f t="shared" si="76"/>
        <v/>
      </c>
      <c r="T66" s="1"/>
      <c r="U66" s="2" t="str">
        <f t="shared" si="77"/>
        <v/>
      </c>
      <c r="V66" s="2" t="str">
        <f t="shared" si="77"/>
        <v/>
      </c>
      <c r="W66" s="2" t="str">
        <f t="shared" si="77"/>
        <v/>
      </c>
      <c r="X66" s="2" t="str">
        <f t="shared" si="77"/>
        <v/>
      </c>
      <c r="Y66" s="2" t="str">
        <f t="shared" si="77"/>
        <v/>
      </c>
      <c r="Z66" s="2" t="str">
        <f t="shared" si="77"/>
        <v/>
      </c>
      <c r="AA66" s="2" t="str">
        <f t="shared" si="77"/>
        <v/>
      </c>
      <c r="AB66" s="2" t="str">
        <f t="shared" si="77"/>
        <v/>
      </c>
      <c r="AC66" s="2" t="str">
        <f t="shared" si="77"/>
        <v/>
      </c>
      <c r="AD66" s="2" t="str">
        <f t="shared" si="77"/>
        <v/>
      </c>
      <c r="AE66" s="2" t="str">
        <f t="shared" si="77"/>
        <v/>
      </c>
      <c r="AF66" s="2" t="str">
        <f t="shared" si="77"/>
        <v/>
      </c>
      <c r="AG66" s="2" t="str">
        <f t="shared" si="77"/>
        <v/>
      </c>
      <c r="AH66" s="2" t="str">
        <f t="shared" si="77"/>
        <v/>
      </c>
      <c r="AI66" s="2" t="str">
        <f t="shared" si="77"/>
        <v/>
      </c>
      <c r="AJ66" s="2" t="str">
        <f t="shared" si="77"/>
        <v/>
      </c>
      <c r="AK66" s="2" t="str">
        <f t="shared" si="77"/>
        <v/>
      </c>
      <c r="AL66" s="2" t="str">
        <f t="shared" si="77"/>
        <v/>
      </c>
      <c r="AM66" s="2" t="str">
        <f t="shared" si="77"/>
        <v/>
      </c>
      <c r="AN66" s="2" t="str">
        <f t="shared" si="77"/>
        <v/>
      </c>
      <c r="AO66" s="2" t="str">
        <f t="shared" si="77"/>
        <v/>
      </c>
      <c r="AP66" s="2" t="str">
        <f t="shared" si="77"/>
        <v/>
      </c>
      <c r="AQ66" s="2" t="str">
        <f t="shared" si="77"/>
        <v/>
      </c>
      <c r="AR66" s="2" t="str">
        <f t="shared" si="77"/>
        <v/>
      </c>
      <c r="AS66" s="2" t="str">
        <f t="shared" si="77"/>
        <v/>
      </c>
      <c r="AT66" s="2" t="str">
        <f t="shared" si="77"/>
        <v/>
      </c>
      <c r="AU66" s="2" t="str">
        <f t="shared" si="77"/>
        <v/>
      </c>
      <c r="AV66" s="2" t="str">
        <f t="shared" si="77"/>
        <v/>
      </c>
      <c r="AW66" s="2" t="str">
        <f t="shared" si="77"/>
        <v/>
      </c>
      <c r="AX66" s="2" t="str">
        <f t="shared" si="77"/>
        <v/>
      </c>
      <c r="AY66" s="2" t="str">
        <f t="shared" si="77"/>
        <v/>
      </c>
      <c r="AZ66" s="2" t="str">
        <f t="shared" si="77"/>
        <v/>
      </c>
      <c r="BA66" s="2" t="str">
        <f t="shared" si="77"/>
        <v/>
      </c>
      <c r="BB66" s="2" t="str">
        <f t="shared" si="77"/>
        <v/>
      </c>
      <c r="BC66" s="2" t="str">
        <f t="shared" si="77"/>
        <v/>
      </c>
      <c r="BD66" s="2" t="str">
        <f t="shared" si="77"/>
        <v/>
      </c>
      <c r="BF66" s="84" t="str">
        <f t="shared" si="78"/>
        <v>-</v>
      </c>
      <c r="BG66" s="84" t="str">
        <f t="shared" si="78"/>
        <v>-</v>
      </c>
      <c r="BH66" s="84" t="str">
        <f t="shared" si="78"/>
        <v>-</v>
      </c>
      <c r="BI66" s="84" t="str">
        <f t="shared" si="78"/>
        <v>-</v>
      </c>
      <c r="BJ66" s="84" t="str">
        <f t="shared" si="78"/>
        <v>-</v>
      </c>
      <c r="BK66" s="84" t="str">
        <f t="shared" si="78"/>
        <v>-</v>
      </c>
      <c r="BL66" s="84" t="str">
        <f t="shared" si="78"/>
        <v>-</v>
      </c>
      <c r="BM66" s="84" t="str">
        <f t="shared" si="78"/>
        <v>-</v>
      </c>
      <c r="BN66" s="84" t="str">
        <f t="shared" si="78"/>
        <v>-</v>
      </c>
      <c r="BO66" s="84" t="str">
        <f t="shared" si="78"/>
        <v>-</v>
      </c>
      <c r="BP66" s="84" t="str">
        <f t="shared" si="78"/>
        <v>-</v>
      </c>
      <c r="BQ66" s="84" t="str">
        <f t="shared" si="78"/>
        <v>-</v>
      </c>
    </row>
    <row r="67" spans="1:69" x14ac:dyDescent="0.25">
      <c r="A67" s="16" t="s">
        <v>197</v>
      </c>
      <c r="B67" s="16" t="s">
        <v>47</v>
      </c>
      <c r="C67" s="65" t="str">
        <f t="shared" si="75"/>
        <v/>
      </c>
      <c r="D67" s="65" t="str">
        <f t="shared" si="75"/>
        <v/>
      </c>
      <c r="E67" s="65" t="str">
        <f t="shared" si="75"/>
        <v/>
      </c>
      <c r="F67" s="65" t="str">
        <f t="shared" si="79"/>
        <v/>
      </c>
      <c r="H67" s="2" t="str">
        <f t="shared" si="76"/>
        <v/>
      </c>
      <c r="I67" s="2" t="str">
        <f t="shared" si="76"/>
        <v/>
      </c>
      <c r="J67" s="2" t="str">
        <f t="shared" si="76"/>
        <v/>
      </c>
      <c r="K67" s="2" t="str">
        <f t="shared" si="76"/>
        <v/>
      </c>
      <c r="L67" s="2" t="str">
        <f t="shared" si="76"/>
        <v/>
      </c>
      <c r="M67" s="2" t="str">
        <f t="shared" si="76"/>
        <v/>
      </c>
      <c r="N67" s="2" t="str">
        <f t="shared" si="76"/>
        <v/>
      </c>
      <c r="O67" s="2" t="str">
        <f t="shared" si="76"/>
        <v/>
      </c>
      <c r="P67" s="2" t="str">
        <f t="shared" si="76"/>
        <v/>
      </c>
      <c r="Q67" s="2" t="str">
        <f t="shared" si="76"/>
        <v/>
      </c>
      <c r="R67" s="75" t="str">
        <f t="shared" si="76"/>
        <v/>
      </c>
      <c r="S67" s="75" t="str">
        <f t="shared" si="76"/>
        <v/>
      </c>
      <c r="T67" s="1"/>
      <c r="U67" s="2" t="str">
        <f t="shared" si="77"/>
        <v/>
      </c>
      <c r="V67" s="2" t="str">
        <f t="shared" si="77"/>
        <v/>
      </c>
      <c r="W67" s="2" t="str">
        <f t="shared" si="77"/>
        <v/>
      </c>
      <c r="X67" s="2" t="str">
        <f t="shared" si="77"/>
        <v/>
      </c>
      <c r="Y67" s="2" t="str">
        <f t="shared" si="77"/>
        <v/>
      </c>
      <c r="Z67" s="2" t="str">
        <f t="shared" si="77"/>
        <v/>
      </c>
      <c r="AA67" s="2" t="str">
        <f t="shared" si="77"/>
        <v/>
      </c>
      <c r="AB67" s="2" t="str">
        <f t="shared" si="77"/>
        <v/>
      </c>
      <c r="AC67" s="2" t="str">
        <f t="shared" si="77"/>
        <v/>
      </c>
      <c r="AD67" s="2" t="str">
        <f t="shared" si="77"/>
        <v/>
      </c>
      <c r="AE67" s="2" t="str">
        <f t="shared" si="77"/>
        <v/>
      </c>
      <c r="AF67" s="2" t="str">
        <f t="shared" si="77"/>
        <v/>
      </c>
      <c r="AG67" s="2" t="str">
        <f t="shared" si="77"/>
        <v/>
      </c>
      <c r="AH67" s="2" t="str">
        <f t="shared" si="77"/>
        <v/>
      </c>
      <c r="AI67" s="2" t="str">
        <f t="shared" si="77"/>
        <v/>
      </c>
      <c r="AJ67" s="2" t="str">
        <f t="shared" si="77"/>
        <v/>
      </c>
      <c r="AK67" s="2" t="str">
        <f t="shared" si="77"/>
        <v/>
      </c>
      <c r="AL67" s="2" t="str">
        <f t="shared" si="77"/>
        <v/>
      </c>
      <c r="AM67" s="2" t="str">
        <f t="shared" si="77"/>
        <v/>
      </c>
      <c r="AN67" s="2" t="str">
        <f t="shared" si="77"/>
        <v/>
      </c>
      <c r="AO67" s="2" t="str">
        <f t="shared" si="77"/>
        <v/>
      </c>
      <c r="AP67" s="2" t="str">
        <f t="shared" si="77"/>
        <v/>
      </c>
      <c r="AQ67" s="2" t="str">
        <f t="shared" si="77"/>
        <v/>
      </c>
      <c r="AR67" s="2" t="str">
        <f t="shared" si="77"/>
        <v/>
      </c>
      <c r="AS67" s="2" t="str">
        <f t="shared" si="77"/>
        <v/>
      </c>
      <c r="AT67" s="2" t="str">
        <f t="shared" si="77"/>
        <v/>
      </c>
      <c r="AU67" s="2" t="str">
        <f t="shared" si="77"/>
        <v/>
      </c>
      <c r="AV67" s="2" t="str">
        <f t="shared" si="77"/>
        <v/>
      </c>
      <c r="AW67" s="2" t="str">
        <f t="shared" si="77"/>
        <v/>
      </c>
      <c r="AX67" s="2" t="str">
        <f t="shared" si="77"/>
        <v/>
      </c>
      <c r="AY67" s="2" t="str">
        <f t="shared" si="77"/>
        <v/>
      </c>
      <c r="AZ67" s="2" t="str">
        <f t="shared" si="77"/>
        <v/>
      </c>
      <c r="BA67" s="2" t="str">
        <f t="shared" si="77"/>
        <v/>
      </c>
      <c r="BB67" s="2" t="str">
        <f t="shared" si="77"/>
        <v/>
      </c>
      <c r="BC67" s="2" t="str">
        <f t="shared" si="77"/>
        <v/>
      </c>
      <c r="BD67" s="2" t="str">
        <f t="shared" si="77"/>
        <v/>
      </c>
      <c r="BF67" s="84" t="str">
        <f t="shared" si="78"/>
        <v>-</v>
      </c>
      <c r="BG67" s="84" t="str">
        <f t="shared" si="78"/>
        <v>-</v>
      </c>
      <c r="BH67" s="84" t="str">
        <f t="shared" si="78"/>
        <v>-</v>
      </c>
      <c r="BI67" s="84" t="str">
        <f t="shared" si="78"/>
        <v>-</v>
      </c>
      <c r="BJ67" s="84" t="str">
        <f t="shared" si="78"/>
        <v>-</v>
      </c>
      <c r="BK67" s="84" t="str">
        <f t="shared" si="78"/>
        <v>-</v>
      </c>
      <c r="BL67" s="84" t="str">
        <f t="shared" si="78"/>
        <v>-</v>
      </c>
      <c r="BM67" s="84" t="str">
        <f t="shared" si="78"/>
        <v>-</v>
      </c>
      <c r="BN67" s="84" t="str">
        <f t="shared" si="78"/>
        <v>-</v>
      </c>
      <c r="BO67" s="84" t="str">
        <f t="shared" si="78"/>
        <v>-</v>
      </c>
      <c r="BP67" s="84" t="str">
        <f t="shared" si="78"/>
        <v>-</v>
      </c>
      <c r="BQ67" s="84" t="str">
        <f t="shared" si="78"/>
        <v>-</v>
      </c>
    </row>
    <row r="68" spans="1:69" x14ac:dyDescent="0.25">
      <c r="A68" s="16" t="s">
        <v>198</v>
      </c>
      <c r="B68" s="16" t="s">
        <v>48</v>
      </c>
      <c r="C68" s="65" t="str">
        <f t="shared" si="75"/>
        <v/>
      </c>
      <c r="D68" s="65" t="str">
        <f t="shared" si="75"/>
        <v/>
      </c>
      <c r="E68" s="65" t="str">
        <f t="shared" si="75"/>
        <v/>
      </c>
      <c r="F68" s="65" t="str">
        <f t="shared" si="79"/>
        <v/>
      </c>
      <c r="H68" s="2" t="str">
        <f t="shared" si="76"/>
        <v/>
      </c>
      <c r="I68" s="2" t="str">
        <f t="shared" si="76"/>
        <v/>
      </c>
      <c r="J68" s="2" t="str">
        <f t="shared" si="76"/>
        <v/>
      </c>
      <c r="K68" s="2" t="str">
        <f t="shared" si="76"/>
        <v/>
      </c>
      <c r="L68" s="2" t="str">
        <f t="shared" si="76"/>
        <v/>
      </c>
      <c r="M68" s="2" t="str">
        <f t="shared" si="76"/>
        <v/>
      </c>
      <c r="N68" s="2" t="str">
        <f t="shared" si="76"/>
        <v/>
      </c>
      <c r="O68" s="2" t="str">
        <f t="shared" si="76"/>
        <v/>
      </c>
      <c r="P68" s="2" t="str">
        <f t="shared" si="76"/>
        <v/>
      </c>
      <c r="Q68" s="2" t="str">
        <f t="shared" si="76"/>
        <v/>
      </c>
      <c r="R68" s="75" t="str">
        <f t="shared" si="76"/>
        <v/>
      </c>
      <c r="S68" s="75" t="str">
        <f t="shared" si="76"/>
        <v/>
      </c>
      <c r="T68" s="1"/>
      <c r="U68" s="2" t="str">
        <f t="shared" si="77"/>
        <v/>
      </c>
      <c r="V68" s="2" t="str">
        <f t="shared" si="77"/>
        <v/>
      </c>
      <c r="W68" s="2" t="str">
        <f t="shared" si="77"/>
        <v/>
      </c>
      <c r="X68" s="2" t="str">
        <f t="shared" si="77"/>
        <v/>
      </c>
      <c r="Y68" s="2" t="str">
        <f t="shared" si="77"/>
        <v/>
      </c>
      <c r="Z68" s="2" t="str">
        <f t="shared" si="77"/>
        <v/>
      </c>
      <c r="AA68" s="2" t="str">
        <f t="shared" si="77"/>
        <v/>
      </c>
      <c r="AB68" s="2" t="str">
        <f t="shared" si="77"/>
        <v/>
      </c>
      <c r="AC68" s="2" t="str">
        <f t="shared" si="77"/>
        <v/>
      </c>
      <c r="AD68" s="2" t="str">
        <f t="shared" si="77"/>
        <v/>
      </c>
      <c r="AE68" s="2" t="str">
        <f t="shared" si="77"/>
        <v/>
      </c>
      <c r="AF68" s="2" t="str">
        <f t="shared" si="77"/>
        <v/>
      </c>
      <c r="AG68" s="2" t="str">
        <f t="shared" si="77"/>
        <v/>
      </c>
      <c r="AH68" s="2" t="str">
        <f t="shared" si="77"/>
        <v/>
      </c>
      <c r="AI68" s="2" t="str">
        <f t="shared" si="77"/>
        <v/>
      </c>
      <c r="AJ68" s="2" t="str">
        <f t="shared" si="77"/>
        <v/>
      </c>
      <c r="AK68" s="2" t="str">
        <f t="shared" si="77"/>
        <v/>
      </c>
      <c r="AL68" s="2" t="str">
        <f t="shared" si="77"/>
        <v/>
      </c>
      <c r="AM68" s="2" t="str">
        <f t="shared" si="77"/>
        <v/>
      </c>
      <c r="AN68" s="2" t="str">
        <f t="shared" si="77"/>
        <v/>
      </c>
      <c r="AO68" s="2" t="str">
        <f t="shared" si="77"/>
        <v/>
      </c>
      <c r="AP68" s="2" t="str">
        <f t="shared" si="77"/>
        <v/>
      </c>
      <c r="AQ68" s="2" t="str">
        <f t="shared" si="77"/>
        <v/>
      </c>
      <c r="AR68" s="2" t="str">
        <f t="shared" si="77"/>
        <v/>
      </c>
      <c r="AS68" s="2" t="str">
        <f t="shared" si="77"/>
        <v/>
      </c>
      <c r="AT68" s="2" t="str">
        <f t="shared" si="77"/>
        <v/>
      </c>
      <c r="AU68" s="2" t="str">
        <f t="shared" si="77"/>
        <v/>
      </c>
      <c r="AV68" s="2" t="str">
        <f t="shared" si="77"/>
        <v/>
      </c>
      <c r="AW68" s="2" t="str">
        <f t="shared" si="77"/>
        <v/>
      </c>
      <c r="AX68" s="2" t="str">
        <f t="shared" si="77"/>
        <v/>
      </c>
      <c r="AY68" s="2" t="str">
        <f t="shared" si="77"/>
        <v/>
      </c>
      <c r="AZ68" s="2" t="str">
        <f t="shared" si="77"/>
        <v/>
      </c>
      <c r="BA68" s="2" t="str">
        <f t="shared" si="77"/>
        <v/>
      </c>
      <c r="BB68" s="2" t="str">
        <f t="shared" si="77"/>
        <v/>
      </c>
      <c r="BC68" s="2" t="str">
        <f t="shared" si="77"/>
        <v/>
      </c>
      <c r="BD68" s="2" t="str">
        <f t="shared" si="77"/>
        <v/>
      </c>
      <c r="BF68" s="84" t="str">
        <f t="shared" si="78"/>
        <v>-</v>
      </c>
      <c r="BG68" s="84" t="str">
        <f t="shared" si="78"/>
        <v>-</v>
      </c>
      <c r="BH68" s="84" t="str">
        <f t="shared" si="78"/>
        <v>-</v>
      </c>
      <c r="BI68" s="84" t="str">
        <f t="shared" si="78"/>
        <v>-</v>
      </c>
      <c r="BJ68" s="84" t="str">
        <f t="shared" si="78"/>
        <v>-</v>
      </c>
      <c r="BK68" s="84" t="str">
        <f t="shared" si="78"/>
        <v>-</v>
      </c>
      <c r="BL68" s="84" t="str">
        <f t="shared" si="78"/>
        <v>-</v>
      </c>
      <c r="BM68" s="84" t="str">
        <f t="shared" si="78"/>
        <v>-</v>
      </c>
      <c r="BN68" s="84" t="str">
        <f t="shared" si="78"/>
        <v>-</v>
      </c>
      <c r="BO68" s="84" t="str">
        <f t="shared" si="78"/>
        <v>-</v>
      </c>
      <c r="BP68" s="84" t="str">
        <f t="shared" si="78"/>
        <v>-</v>
      </c>
      <c r="BQ68" s="84" t="str">
        <f t="shared" si="78"/>
        <v>-</v>
      </c>
    </row>
    <row r="69" spans="1:69" x14ac:dyDescent="0.25">
      <c r="A69" s="16" t="s">
        <v>199</v>
      </c>
      <c r="B69" s="16" t="s">
        <v>49</v>
      </c>
      <c r="C69" s="65" t="str">
        <f t="shared" si="75"/>
        <v/>
      </c>
      <c r="D69" s="65" t="str">
        <f t="shared" si="75"/>
        <v/>
      </c>
      <c r="E69" s="65" t="str">
        <f t="shared" si="75"/>
        <v/>
      </c>
      <c r="F69" s="65" t="str">
        <f t="shared" si="79"/>
        <v/>
      </c>
      <c r="H69" s="2" t="str">
        <f t="shared" si="76"/>
        <v/>
      </c>
      <c r="I69" s="2" t="str">
        <f t="shared" si="76"/>
        <v/>
      </c>
      <c r="J69" s="2" t="str">
        <f t="shared" si="76"/>
        <v/>
      </c>
      <c r="K69" s="2" t="str">
        <f t="shared" si="76"/>
        <v/>
      </c>
      <c r="L69" s="2" t="str">
        <f t="shared" si="76"/>
        <v/>
      </c>
      <c r="M69" s="2" t="str">
        <f t="shared" si="76"/>
        <v/>
      </c>
      <c r="N69" s="2" t="str">
        <f t="shared" si="76"/>
        <v/>
      </c>
      <c r="O69" s="2" t="str">
        <f t="shared" si="76"/>
        <v/>
      </c>
      <c r="P69" s="2" t="str">
        <f t="shared" si="76"/>
        <v/>
      </c>
      <c r="Q69" s="2" t="str">
        <f t="shared" si="76"/>
        <v/>
      </c>
      <c r="R69" s="75" t="str">
        <f t="shared" si="76"/>
        <v/>
      </c>
      <c r="S69" s="75" t="str">
        <f t="shared" si="76"/>
        <v/>
      </c>
      <c r="T69" s="1"/>
      <c r="U69" s="2" t="str">
        <f t="shared" si="77"/>
        <v/>
      </c>
      <c r="V69" s="2" t="str">
        <f t="shared" si="77"/>
        <v/>
      </c>
      <c r="W69" s="2" t="str">
        <f t="shared" si="77"/>
        <v/>
      </c>
      <c r="X69" s="2" t="str">
        <f t="shared" si="77"/>
        <v/>
      </c>
      <c r="Y69" s="2" t="str">
        <f t="shared" si="77"/>
        <v/>
      </c>
      <c r="Z69" s="2" t="str">
        <f t="shared" si="77"/>
        <v/>
      </c>
      <c r="AA69" s="2" t="str">
        <f t="shared" si="77"/>
        <v/>
      </c>
      <c r="AB69" s="2" t="str">
        <f t="shared" si="77"/>
        <v/>
      </c>
      <c r="AC69" s="2" t="str">
        <f t="shared" si="77"/>
        <v/>
      </c>
      <c r="AD69" s="2" t="str">
        <f t="shared" si="77"/>
        <v/>
      </c>
      <c r="AE69" s="2" t="str">
        <f t="shared" si="77"/>
        <v/>
      </c>
      <c r="AF69" s="2" t="str">
        <f t="shared" si="77"/>
        <v/>
      </c>
      <c r="AG69" s="2" t="str">
        <f t="shared" si="77"/>
        <v/>
      </c>
      <c r="AH69" s="2" t="str">
        <f t="shared" si="77"/>
        <v/>
      </c>
      <c r="AI69" s="2" t="str">
        <f t="shared" si="77"/>
        <v/>
      </c>
      <c r="AJ69" s="2" t="str">
        <f t="shared" si="77"/>
        <v/>
      </c>
      <c r="AK69" s="2" t="str">
        <f t="shared" si="77"/>
        <v/>
      </c>
      <c r="AL69" s="2" t="str">
        <f t="shared" si="77"/>
        <v/>
      </c>
      <c r="AM69" s="2" t="str">
        <f t="shared" si="77"/>
        <v/>
      </c>
      <c r="AN69" s="2" t="str">
        <f t="shared" si="77"/>
        <v/>
      </c>
      <c r="AO69" s="2" t="str">
        <f t="shared" si="77"/>
        <v/>
      </c>
      <c r="AP69" s="2" t="str">
        <f t="shared" si="77"/>
        <v/>
      </c>
      <c r="AQ69" s="2" t="str">
        <f t="shared" si="77"/>
        <v/>
      </c>
      <c r="AR69" s="2" t="str">
        <f t="shared" si="77"/>
        <v/>
      </c>
      <c r="AS69" s="2" t="str">
        <f t="shared" si="77"/>
        <v/>
      </c>
      <c r="AT69" s="2" t="str">
        <f t="shared" si="77"/>
        <v/>
      </c>
      <c r="AU69" s="2" t="str">
        <f t="shared" si="77"/>
        <v/>
      </c>
      <c r="AV69" s="2" t="str">
        <f t="shared" si="77"/>
        <v/>
      </c>
      <c r="AW69" s="2" t="str">
        <f t="shared" si="77"/>
        <v/>
      </c>
      <c r="AX69" s="2" t="str">
        <f t="shared" si="77"/>
        <v/>
      </c>
      <c r="AY69" s="2" t="str">
        <f t="shared" si="77"/>
        <v/>
      </c>
      <c r="AZ69" s="2" t="str">
        <f t="shared" si="77"/>
        <v/>
      </c>
      <c r="BA69" s="2" t="str">
        <f t="shared" si="77"/>
        <v/>
      </c>
      <c r="BB69" s="2" t="str">
        <f t="shared" si="77"/>
        <v/>
      </c>
      <c r="BC69" s="2" t="str">
        <f t="shared" si="77"/>
        <v/>
      </c>
      <c r="BD69" s="2" t="str">
        <f t="shared" si="77"/>
        <v/>
      </c>
      <c r="BF69" s="84" t="str">
        <f t="shared" si="78"/>
        <v>-</v>
      </c>
      <c r="BG69" s="84" t="str">
        <f t="shared" si="78"/>
        <v>-</v>
      </c>
      <c r="BH69" s="84" t="str">
        <f t="shared" si="78"/>
        <v>-</v>
      </c>
      <c r="BI69" s="84" t="str">
        <f t="shared" si="78"/>
        <v>-</v>
      </c>
      <c r="BJ69" s="84" t="str">
        <f t="shared" si="78"/>
        <v>-</v>
      </c>
      <c r="BK69" s="84" t="str">
        <f t="shared" si="78"/>
        <v>-</v>
      </c>
      <c r="BL69" s="84" t="str">
        <f t="shared" si="78"/>
        <v>-</v>
      </c>
      <c r="BM69" s="84" t="str">
        <f t="shared" si="78"/>
        <v>-</v>
      </c>
      <c r="BN69" s="84" t="str">
        <f t="shared" si="78"/>
        <v>-</v>
      </c>
      <c r="BO69" s="84" t="str">
        <f t="shared" si="78"/>
        <v>-</v>
      </c>
      <c r="BP69" s="84" t="str">
        <f t="shared" si="78"/>
        <v>-</v>
      </c>
      <c r="BQ69" s="84" t="str">
        <f t="shared" si="78"/>
        <v>-</v>
      </c>
    </row>
    <row r="70" spans="1:69" x14ac:dyDescent="0.25">
      <c r="A70" s="16" t="s">
        <v>200</v>
      </c>
      <c r="B70" s="16" t="s">
        <v>50</v>
      </c>
      <c r="C70" s="70" t="str">
        <f t="shared" si="75"/>
        <v/>
      </c>
      <c r="D70" s="65" t="str">
        <f t="shared" si="75"/>
        <v/>
      </c>
      <c r="E70" s="65" t="str">
        <f t="shared" si="75"/>
        <v/>
      </c>
      <c r="F70" s="65" t="str">
        <f>IFERROR(E70/D70,"")</f>
        <v/>
      </c>
      <c r="H70" s="2" t="str">
        <f t="shared" si="76"/>
        <v/>
      </c>
      <c r="I70" s="2" t="str">
        <f t="shared" si="76"/>
        <v/>
      </c>
      <c r="J70" s="2" t="str">
        <f t="shared" si="76"/>
        <v/>
      </c>
      <c r="K70" s="2" t="str">
        <f t="shared" si="76"/>
        <v/>
      </c>
      <c r="L70" s="2" t="str">
        <f t="shared" si="76"/>
        <v/>
      </c>
      <c r="M70" s="2" t="str">
        <f t="shared" si="76"/>
        <v/>
      </c>
      <c r="N70" s="2" t="str">
        <f t="shared" si="76"/>
        <v/>
      </c>
      <c r="O70" s="2" t="str">
        <f t="shared" si="76"/>
        <v/>
      </c>
      <c r="P70" s="2" t="str">
        <f t="shared" si="76"/>
        <v/>
      </c>
      <c r="Q70" s="2" t="str">
        <f t="shared" si="76"/>
        <v/>
      </c>
      <c r="R70" s="75" t="str">
        <f t="shared" si="76"/>
        <v/>
      </c>
      <c r="S70" s="75" t="str">
        <f t="shared" si="76"/>
        <v/>
      </c>
      <c r="T70" s="1"/>
      <c r="U70" s="2" t="str">
        <f t="shared" si="77"/>
        <v/>
      </c>
      <c r="V70" s="2" t="str">
        <f t="shared" si="77"/>
        <v/>
      </c>
      <c r="W70" s="2" t="str">
        <f t="shared" si="77"/>
        <v/>
      </c>
      <c r="X70" s="2" t="str">
        <f t="shared" ref="X70:BD70" si="80">IFERROR(X56/X$59,"")</f>
        <v/>
      </c>
      <c r="Y70" s="2" t="str">
        <f t="shared" si="80"/>
        <v/>
      </c>
      <c r="Z70" s="2" t="str">
        <f t="shared" si="80"/>
        <v/>
      </c>
      <c r="AA70" s="2" t="str">
        <f t="shared" si="80"/>
        <v/>
      </c>
      <c r="AB70" s="2" t="str">
        <f t="shared" si="80"/>
        <v/>
      </c>
      <c r="AC70" s="2" t="str">
        <f t="shared" si="80"/>
        <v/>
      </c>
      <c r="AD70" s="2" t="str">
        <f t="shared" si="80"/>
        <v/>
      </c>
      <c r="AE70" s="2" t="str">
        <f t="shared" si="80"/>
        <v/>
      </c>
      <c r="AF70" s="2" t="str">
        <f t="shared" si="80"/>
        <v/>
      </c>
      <c r="AG70" s="2" t="str">
        <f t="shared" si="80"/>
        <v/>
      </c>
      <c r="AH70" s="2" t="str">
        <f t="shared" si="80"/>
        <v/>
      </c>
      <c r="AI70" s="2" t="str">
        <f t="shared" si="80"/>
        <v/>
      </c>
      <c r="AJ70" s="2" t="str">
        <f t="shared" si="80"/>
        <v/>
      </c>
      <c r="AK70" s="2" t="str">
        <f t="shared" si="80"/>
        <v/>
      </c>
      <c r="AL70" s="2" t="str">
        <f t="shared" si="80"/>
        <v/>
      </c>
      <c r="AM70" s="2" t="str">
        <f t="shared" si="80"/>
        <v/>
      </c>
      <c r="AN70" s="2" t="str">
        <f t="shared" si="80"/>
        <v/>
      </c>
      <c r="AO70" s="2" t="str">
        <f t="shared" si="80"/>
        <v/>
      </c>
      <c r="AP70" s="2" t="str">
        <f t="shared" si="80"/>
        <v/>
      </c>
      <c r="AQ70" s="2" t="str">
        <f t="shared" si="80"/>
        <v/>
      </c>
      <c r="AR70" s="2" t="str">
        <f t="shared" si="80"/>
        <v/>
      </c>
      <c r="AS70" s="2" t="str">
        <f t="shared" si="80"/>
        <v/>
      </c>
      <c r="AT70" s="2" t="str">
        <f t="shared" si="80"/>
        <v/>
      </c>
      <c r="AU70" s="2" t="str">
        <f t="shared" si="80"/>
        <v/>
      </c>
      <c r="AV70" s="2" t="str">
        <f t="shared" si="80"/>
        <v/>
      </c>
      <c r="AW70" s="2" t="str">
        <f t="shared" si="80"/>
        <v/>
      </c>
      <c r="AX70" s="2" t="str">
        <f t="shared" si="80"/>
        <v/>
      </c>
      <c r="AY70" s="2" t="str">
        <f t="shared" si="80"/>
        <v/>
      </c>
      <c r="AZ70" s="2" t="str">
        <f t="shared" si="80"/>
        <v/>
      </c>
      <c r="BA70" s="2" t="str">
        <f t="shared" si="80"/>
        <v/>
      </c>
      <c r="BB70" s="2" t="str">
        <f t="shared" si="80"/>
        <v/>
      </c>
      <c r="BC70" s="2" t="str">
        <f t="shared" si="80"/>
        <v/>
      </c>
      <c r="BD70" s="2" t="str">
        <f t="shared" si="80"/>
        <v/>
      </c>
      <c r="BF70" s="84" t="str">
        <f t="shared" si="78"/>
        <v>-</v>
      </c>
      <c r="BG70" s="84" t="str">
        <f t="shared" si="78"/>
        <v>-</v>
      </c>
      <c r="BH70" s="84" t="str">
        <f t="shared" si="78"/>
        <v>-</v>
      </c>
      <c r="BI70" s="84" t="str">
        <f t="shared" si="78"/>
        <v>-</v>
      </c>
      <c r="BJ70" s="84" t="str">
        <f t="shared" si="78"/>
        <v>-</v>
      </c>
      <c r="BK70" s="84" t="str">
        <f t="shared" si="78"/>
        <v>-</v>
      </c>
      <c r="BL70" s="84" t="str">
        <f t="shared" si="78"/>
        <v>-</v>
      </c>
      <c r="BM70" s="84" t="str">
        <f t="shared" si="78"/>
        <v>-</v>
      </c>
      <c r="BN70" s="84" t="str">
        <f t="shared" si="78"/>
        <v>-</v>
      </c>
      <c r="BO70" s="84" t="str">
        <f t="shared" si="78"/>
        <v>-</v>
      </c>
      <c r="BP70" s="84" t="str">
        <f t="shared" si="78"/>
        <v>-</v>
      </c>
      <c r="BQ70" s="84" t="str">
        <f t="shared" si="78"/>
        <v>-</v>
      </c>
    </row>
    <row r="71" spans="1:69" x14ac:dyDescent="0.25">
      <c r="A71" s="16"/>
      <c r="B71" s="3" t="s">
        <v>153</v>
      </c>
      <c r="C71" s="65" t="str">
        <f t="shared" ref="C71" si="81">IFERROR(C58/C$59,"")</f>
        <v/>
      </c>
      <c r="D71" s="65" t="str">
        <f>IFERROR(D58/D$59,"")</f>
        <v/>
      </c>
      <c r="E71" s="65" t="str">
        <f>IFERROR(E58/E$59,"")</f>
        <v/>
      </c>
      <c r="F71" s="65" t="str">
        <f>IFERROR(E71/D71,"")</f>
        <v/>
      </c>
      <c r="H71" s="2" t="str">
        <f>IFERROR(H58/H$59,"")</f>
        <v/>
      </c>
      <c r="I71" s="2" t="str">
        <f t="shared" ref="I71:S72" si="82">IFERROR(I58/I$59,"")</f>
        <v/>
      </c>
      <c r="J71" s="2" t="str">
        <f t="shared" si="82"/>
        <v/>
      </c>
      <c r="K71" s="2" t="str">
        <f t="shared" si="82"/>
        <v/>
      </c>
      <c r="L71" s="2" t="str">
        <f t="shared" si="82"/>
        <v/>
      </c>
      <c r="M71" s="2" t="str">
        <f t="shared" si="82"/>
        <v/>
      </c>
      <c r="N71" s="2" t="str">
        <f t="shared" si="82"/>
        <v/>
      </c>
      <c r="O71" s="2" t="str">
        <f t="shared" si="82"/>
        <v/>
      </c>
      <c r="P71" s="2" t="str">
        <f t="shared" si="82"/>
        <v/>
      </c>
      <c r="Q71" s="2" t="str">
        <f t="shared" si="82"/>
        <v/>
      </c>
      <c r="R71" s="75" t="str">
        <f t="shared" si="82"/>
        <v/>
      </c>
      <c r="S71" s="75" t="str">
        <f t="shared" si="82"/>
        <v/>
      </c>
      <c r="T71" s="1"/>
      <c r="U71" s="2" t="str">
        <f t="shared" ref="U71:BD72" si="83">IFERROR(U58/U$59,"")</f>
        <v/>
      </c>
      <c r="V71" s="2" t="str">
        <f t="shared" si="83"/>
        <v/>
      </c>
      <c r="W71" s="2" t="str">
        <f t="shared" si="83"/>
        <v/>
      </c>
      <c r="X71" s="2" t="str">
        <f t="shared" si="83"/>
        <v/>
      </c>
      <c r="Y71" s="2" t="str">
        <f t="shared" si="83"/>
        <v/>
      </c>
      <c r="Z71" s="2" t="str">
        <f t="shared" si="83"/>
        <v/>
      </c>
      <c r="AA71" s="2" t="str">
        <f t="shared" si="83"/>
        <v/>
      </c>
      <c r="AB71" s="2" t="str">
        <f t="shared" si="83"/>
        <v/>
      </c>
      <c r="AC71" s="2" t="str">
        <f t="shared" si="83"/>
        <v/>
      </c>
      <c r="AD71" s="2" t="str">
        <f t="shared" si="83"/>
        <v/>
      </c>
      <c r="AE71" s="2" t="str">
        <f t="shared" si="83"/>
        <v/>
      </c>
      <c r="AF71" s="2" t="str">
        <f t="shared" si="83"/>
        <v/>
      </c>
      <c r="AG71" s="2" t="str">
        <f t="shared" si="83"/>
        <v/>
      </c>
      <c r="AH71" s="2" t="str">
        <f t="shared" si="83"/>
        <v/>
      </c>
      <c r="AI71" s="2" t="str">
        <f t="shared" si="83"/>
        <v/>
      </c>
      <c r="AJ71" s="2" t="str">
        <f t="shared" si="83"/>
        <v/>
      </c>
      <c r="AK71" s="2" t="str">
        <f t="shared" si="83"/>
        <v/>
      </c>
      <c r="AL71" s="2" t="str">
        <f t="shared" si="83"/>
        <v/>
      </c>
      <c r="AM71" s="2" t="str">
        <f t="shared" si="83"/>
        <v/>
      </c>
      <c r="AN71" s="2" t="str">
        <f t="shared" si="83"/>
        <v/>
      </c>
      <c r="AO71" s="2" t="str">
        <f t="shared" si="83"/>
        <v/>
      </c>
      <c r="AP71" s="2" t="str">
        <f t="shared" si="83"/>
        <v/>
      </c>
      <c r="AQ71" s="2" t="str">
        <f t="shared" si="83"/>
        <v/>
      </c>
      <c r="AR71" s="2" t="str">
        <f t="shared" si="83"/>
        <v/>
      </c>
      <c r="AS71" s="2" t="str">
        <f t="shared" si="83"/>
        <v/>
      </c>
      <c r="AT71" s="2" t="str">
        <f t="shared" si="83"/>
        <v/>
      </c>
      <c r="AU71" s="2" t="str">
        <f t="shared" si="83"/>
        <v/>
      </c>
      <c r="AV71" s="2" t="str">
        <f t="shared" si="83"/>
        <v/>
      </c>
      <c r="AW71" s="2" t="str">
        <f t="shared" si="83"/>
        <v/>
      </c>
      <c r="AX71" s="2" t="str">
        <f t="shared" si="83"/>
        <v/>
      </c>
      <c r="AY71" s="2" t="str">
        <f t="shared" si="83"/>
        <v/>
      </c>
      <c r="AZ71" s="2" t="str">
        <f t="shared" si="83"/>
        <v/>
      </c>
      <c r="BA71" s="2" t="str">
        <f t="shared" si="83"/>
        <v/>
      </c>
      <c r="BB71" s="2" t="str">
        <f t="shared" si="83"/>
        <v/>
      </c>
      <c r="BC71" s="2" t="str">
        <f t="shared" si="83"/>
        <v/>
      </c>
      <c r="BD71" s="2" t="str">
        <f t="shared" si="83"/>
        <v/>
      </c>
      <c r="BF71" s="84" t="str">
        <f t="shared" si="78"/>
        <v>-</v>
      </c>
      <c r="BG71" s="84" t="str">
        <f t="shared" si="78"/>
        <v>-</v>
      </c>
      <c r="BH71" s="84" t="str">
        <f t="shared" si="78"/>
        <v>-</v>
      </c>
      <c r="BI71" s="84" t="str">
        <f t="shared" si="78"/>
        <v>-</v>
      </c>
      <c r="BJ71" s="84" t="str">
        <f t="shared" si="78"/>
        <v>-</v>
      </c>
      <c r="BK71" s="84" t="str">
        <f t="shared" si="78"/>
        <v>-</v>
      </c>
      <c r="BL71" s="84" t="str">
        <f t="shared" si="78"/>
        <v>-</v>
      </c>
      <c r="BM71" s="84" t="str">
        <f t="shared" si="78"/>
        <v>-</v>
      </c>
      <c r="BN71" s="84" t="str">
        <f t="shared" si="78"/>
        <v>-</v>
      </c>
      <c r="BO71" s="84" t="str">
        <f t="shared" si="78"/>
        <v>-</v>
      </c>
      <c r="BP71" s="84" t="str">
        <f t="shared" si="78"/>
        <v>-</v>
      </c>
      <c r="BQ71" s="84" t="str">
        <f t="shared" si="78"/>
        <v>-</v>
      </c>
    </row>
    <row r="72" spans="1:69" x14ac:dyDescent="0.25">
      <c r="A72" s="3" t="s">
        <v>201</v>
      </c>
      <c r="B72" s="3" t="s">
        <v>61</v>
      </c>
      <c r="C72" s="65" t="str">
        <f>IFERROR(C59/C$59,"")</f>
        <v/>
      </c>
      <c r="D72" s="65" t="str">
        <f>IFERROR(D59/D$59,"")</f>
        <v/>
      </c>
      <c r="E72" s="65" t="str">
        <f>IFERROR(E59/E$59,"")</f>
        <v/>
      </c>
      <c r="F72" s="65" t="str">
        <f t="shared" si="79"/>
        <v/>
      </c>
      <c r="G72" s="33"/>
      <c r="H72" s="2" t="str">
        <f>IFERROR(H59/H$59,"")</f>
        <v/>
      </c>
      <c r="I72" s="2" t="str">
        <f t="shared" si="82"/>
        <v/>
      </c>
      <c r="J72" s="2" t="str">
        <f t="shared" si="82"/>
        <v/>
      </c>
      <c r="K72" s="2" t="str">
        <f t="shared" si="82"/>
        <v/>
      </c>
      <c r="L72" s="2" t="str">
        <f t="shared" si="82"/>
        <v/>
      </c>
      <c r="M72" s="2" t="str">
        <f t="shared" si="82"/>
        <v/>
      </c>
      <c r="N72" s="2" t="str">
        <f t="shared" si="82"/>
        <v/>
      </c>
      <c r="O72" s="2" t="str">
        <f t="shared" si="82"/>
        <v/>
      </c>
      <c r="P72" s="2" t="str">
        <f t="shared" si="82"/>
        <v/>
      </c>
      <c r="Q72" s="2" t="str">
        <f t="shared" si="82"/>
        <v/>
      </c>
      <c r="R72" s="75" t="str">
        <f t="shared" si="82"/>
        <v/>
      </c>
      <c r="S72" s="75" t="str">
        <f t="shared" si="82"/>
        <v/>
      </c>
      <c r="T72" s="34"/>
      <c r="U72" s="2" t="str">
        <f>IFERROR(U59/U$59,"")</f>
        <v/>
      </c>
      <c r="V72" s="2" t="str">
        <f>IFERROR(V59/V$59,"")</f>
        <v/>
      </c>
      <c r="W72" s="2" t="str">
        <f>IFERROR(W59/W$59,"")</f>
        <v/>
      </c>
      <c r="X72" s="2" t="str">
        <f t="shared" si="83"/>
        <v/>
      </c>
      <c r="Y72" s="2" t="str">
        <f t="shared" si="83"/>
        <v/>
      </c>
      <c r="Z72" s="2" t="str">
        <f t="shared" si="83"/>
        <v/>
      </c>
      <c r="AA72" s="2" t="str">
        <f t="shared" si="83"/>
        <v/>
      </c>
      <c r="AB72" s="2" t="str">
        <f t="shared" si="83"/>
        <v/>
      </c>
      <c r="AC72" s="2" t="str">
        <f t="shared" si="83"/>
        <v/>
      </c>
      <c r="AD72" s="2" t="str">
        <f t="shared" si="83"/>
        <v/>
      </c>
      <c r="AE72" s="2" t="str">
        <f t="shared" si="83"/>
        <v/>
      </c>
      <c r="AF72" s="2" t="str">
        <f t="shared" si="83"/>
        <v/>
      </c>
      <c r="AG72" s="2" t="str">
        <f t="shared" si="83"/>
        <v/>
      </c>
      <c r="AH72" s="2" t="str">
        <f t="shared" si="83"/>
        <v/>
      </c>
      <c r="AI72" s="2" t="str">
        <f t="shared" si="83"/>
        <v/>
      </c>
      <c r="AJ72" s="2" t="str">
        <f t="shared" si="83"/>
        <v/>
      </c>
      <c r="AK72" s="2" t="str">
        <f t="shared" si="83"/>
        <v/>
      </c>
      <c r="AL72" s="2" t="str">
        <f t="shared" si="83"/>
        <v/>
      </c>
      <c r="AM72" s="2" t="str">
        <f t="shared" si="83"/>
        <v/>
      </c>
      <c r="AN72" s="2" t="str">
        <f t="shared" si="83"/>
        <v/>
      </c>
      <c r="AO72" s="2" t="str">
        <f t="shared" si="83"/>
        <v/>
      </c>
      <c r="AP72" s="2" t="str">
        <f t="shared" si="83"/>
        <v/>
      </c>
      <c r="AQ72" s="2" t="str">
        <f t="shared" si="83"/>
        <v/>
      </c>
      <c r="AR72" s="2" t="str">
        <f t="shared" si="83"/>
        <v/>
      </c>
      <c r="AS72" s="2" t="str">
        <f t="shared" si="83"/>
        <v/>
      </c>
      <c r="AT72" s="2" t="str">
        <f t="shared" si="83"/>
        <v/>
      </c>
      <c r="AU72" s="2" t="str">
        <f t="shared" si="83"/>
        <v/>
      </c>
      <c r="AV72" s="2" t="str">
        <f t="shared" si="83"/>
        <v/>
      </c>
      <c r="AW72" s="2" t="str">
        <f t="shared" si="83"/>
        <v/>
      </c>
      <c r="AX72" s="2" t="str">
        <f t="shared" si="83"/>
        <v/>
      </c>
      <c r="AY72" s="2" t="str">
        <f t="shared" si="83"/>
        <v/>
      </c>
      <c r="AZ72" s="2" t="str">
        <f t="shared" si="83"/>
        <v/>
      </c>
      <c r="BA72" s="2" t="str">
        <f t="shared" si="83"/>
        <v/>
      </c>
      <c r="BB72" s="2" t="str">
        <f t="shared" si="83"/>
        <v/>
      </c>
      <c r="BC72" s="2" t="str">
        <f t="shared" si="83"/>
        <v/>
      </c>
      <c r="BD72" s="2" t="str">
        <f>IFERROR(BD59/BD$59,"")</f>
        <v/>
      </c>
      <c r="BE72" s="33"/>
      <c r="BF72" s="84" t="str">
        <f t="shared" si="78"/>
        <v>-</v>
      </c>
      <c r="BG72" s="84" t="str">
        <f t="shared" si="78"/>
        <v>-</v>
      </c>
      <c r="BH72" s="84" t="str">
        <f t="shared" si="78"/>
        <v>-</v>
      </c>
      <c r="BI72" s="84" t="str">
        <f t="shared" si="78"/>
        <v>-</v>
      </c>
      <c r="BJ72" s="84" t="str">
        <f t="shared" si="78"/>
        <v>-</v>
      </c>
      <c r="BK72" s="84" t="str">
        <f t="shared" si="78"/>
        <v>-</v>
      </c>
      <c r="BL72" s="84" t="str">
        <f t="shared" si="78"/>
        <v>-</v>
      </c>
      <c r="BM72" s="84" t="str">
        <f t="shared" si="78"/>
        <v>-</v>
      </c>
      <c r="BN72" s="84" t="str">
        <f t="shared" si="78"/>
        <v>-</v>
      </c>
      <c r="BO72" s="84" t="str">
        <f t="shared" si="78"/>
        <v>-</v>
      </c>
      <c r="BP72" s="84" t="str">
        <f t="shared" si="78"/>
        <v>-</v>
      </c>
      <c r="BQ72" s="84" t="str">
        <f t="shared" si="78"/>
        <v>-</v>
      </c>
    </row>
    <row r="73" spans="1:69" x14ac:dyDescent="0.25">
      <c r="A73" s="3" t="s">
        <v>33</v>
      </c>
      <c r="B73" s="3"/>
      <c r="C73" s="66"/>
      <c r="D73" s="66"/>
      <c r="E73" s="66"/>
      <c r="F73" s="6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</row>
    <row r="74" spans="1:69" x14ac:dyDescent="0.25">
      <c r="A74" s="42" t="s">
        <v>33</v>
      </c>
      <c r="C74" s="66"/>
      <c r="D74" s="66"/>
      <c r="E74" s="66"/>
      <c r="F74" s="6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</row>
    <row r="75" spans="1:69" x14ac:dyDescent="0.25">
      <c r="A75" s="43" t="s">
        <v>212</v>
      </c>
      <c r="B75" s="23" t="s">
        <v>59</v>
      </c>
      <c r="C75" s="21" t="str">
        <f>$C$3</f>
        <v>YTD '15</v>
      </c>
      <c r="D75" s="21" t="str">
        <f>$D$3</f>
        <v>YTD '16</v>
      </c>
      <c r="E75" s="21" t="str">
        <f>$E$3</f>
        <v>YTD '17</v>
      </c>
      <c r="F75" s="21" t="str">
        <f>$F$3</f>
        <v>YoY</v>
      </c>
      <c r="G75" s="2" t="s">
        <v>33</v>
      </c>
      <c r="H75" s="27" t="str">
        <f>$H$3</f>
        <v>Q1 '15</v>
      </c>
      <c r="I75" s="27" t="str">
        <f>$I$3</f>
        <v>Q2 '15</v>
      </c>
      <c r="J75" s="27" t="str">
        <f>$J$3</f>
        <v>Q3 '15</v>
      </c>
      <c r="K75" s="27" t="str">
        <f>$K$3</f>
        <v>Q4 '15</v>
      </c>
      <c r="L75" s="30" t="str">
        <f>$L$3</f>
        <v>Q1 '16</v>
      </c>
      <c r="M75" s="30" t="str">
        <f>$M$3</f>
        <v>Q2 '16</v>
      </c>
      <c r="N75" s="30" t="str">
        <f>$N$3</f>
        <v>Q3 '16</v>
      </c>
      <c r="O75" s="30" t="str">
        <f>$O$3</f>
        <v>Q4 '16</v>
      </c>
      <c r="P75" s="27" t="str">
        <f>$P$3</f>
        <v>Q1 '17</v>
      </c>
      <c r="Q75" s="27" t="str">
        <f>$Q$3</f>
        <v>Q2 '17</v>
      </c>
      <c r="R75" s="27" t="str">
        <f>$R$3</f>
        <v>Q3 '17</v>
      </c>
      <c r="S75" s="27" t="str">
        <f>$S$3</f>
        <v>Q4 '17</v>
      </c>
      <c r="T75" s="17" t="s">
        <v>33</v>
      </c>
      <c r="U75" s="27" t="s">
        <v>1</v>
      </c>
      <c r="V75" s="27" t="s">
        <v>2</v>
      </c>
      <c r="W75" s="27" t="s">
        <v>3</v>
      </c>
      <c r="X75" s="27" t="s">
        <v>4</v>
      </c>
      <c r="Y75" s="27" t="s">
        <v>5</v>
      </c>
      <c r="Z75" s="27" t="s">
        <v>6</v>
      </c>
      <c r="AA75" s="27" t="s">
        <v>7</v>
      </c>
      <c r="AB75" s="27" t="s">
        <v>8</v>
      </c>
      <c r="AC75" s="27" t="s">
        <v>9</v>
      </c>
      <c r="AD75" s="27" t="s">
        <v>10</v>
      </c>
      <c r="AE75" s="27" t="s">
        <v>11</v>
      </c>
      <c r="AF75" s="27" t="s">
        <v>12</v>
      </c>
      <c r="AG75" s="29" t="s">
        <v>13</v>
      </c>
      <c r="AH75" s="29" t="s">
        <v>14</v>
      </c>
      <c r="AI75" s="29" t="s">
        <v>15</v>
      </c>
      <c r="AJ75" s="29" t="s">
        <v>16</v>
      </c>
      <c r="AK75" s="29" t="s">
        <v>17</v>
      </c>
      <c r="AL75" s="29" t="s">
        <v>18</v>
      </c>
      <c r="AM75" s="29" t="s">
        <v>19</v>
      </c>
      <c r="AN75" s="29" t="s">
        <v>20</v>
      </c>
      <c r="AO75" s="29" t="s">
        <v>21</v>
      </c>
      <c r="AP75" s="29" t="s">
        <v>22</v>
      </c>
      <c r="AQ75" s="29" t="s">
        <v>23</v>
      </c>
      <c r="AR75" s="29" t="s">
        <v>24</v>
      </c>
      <c r="AS75" s="25" t="s">
        <v>25</v>
      </c>
      <c r="AT75" s="25" t="s">
        <v>26</v>
      </c>
      <c r="AU75" s="25" t="s">
        <v>27</v>
      </c>
      <c r="AV75" s="25" t="s">
        <v>28</v>
      </c>
      <c r="AW75" s="25" t="s">
        <v>29</v>
      </c>
      <c r="AX75" s="25" t="s">
        <v>30</v>
      </c>
      <c r="AY75" s="31" t="s">
        <v>99</v>
      </c>
      <c r="AZ75" s="31" t="s">
        <v>100</v>
      </c>
      <c r="BA75" s="31" t="s">
        <v>101</v>
      </c>
      <c r="BB75" s="31" t="s">
        <v>102</v>
      </c>
      <c r="BC75" s="31" t="s">
        <v>103</v>
      </c>
      <c r="BD75" s="31" t="s">
        <v>104</v>
      </c>
      <c r="BF75" s="32">
        <v>42736</v>
      </c>
      <c r="BG75" s="32">
        <v>42767</v>
      </c>
      <c r="BH75" s="32">
        <v>42795</v>
      </c>
      <c r="BI75" s="32">
        <v>42826</v>
      </c>
      <c r="BJ75" s="32">
        <v>42856</v>
      </c>
      <c r="BK75" s="32">
        <v>42887</v>
      </c>
      <c r="BL75" s="32">
        <v>42917</v>
      </c>
      <c r="BM75" s="32">
        <v>42948</v>
      </c>
      <c r="BN75" s="32">
        <v>42979</v>
      </c>
      <c r="BO75" s="32">
        <v>43009</v>
      </c>
      <c r="BP75" s="32">
        <v>43040</v>
      </c>
      <c r="BQ75" s="32">
        <v>43070</v>
      </c>
    </row>
    <row r="76" spans="1:69" x14ac:dyDescent="0.25">
      <c r="A76" s="16" t="s">
        <v>135</v>
      </c>
      <c r="B76" s="16" t="s">
        <v>58</v>
      </c>
      <c r="C76" s="81">
        <f>INDEX(U76:AF76,$B$2)</f>
        <v>0</v>
      </c>
      <c r="D76" s="81">
        <f>INDEX(AG76:AR76,$B$2)</f>
        <v>0</v>
      </c>
      <c r="E76" s="81">
        <f>INDEX(AS76:BD76,$B$2)</f>
        <v>0</v>
      </c>
      <c r="F76" s="65" t="str">
        <f>IFERROR(E76/D76,"")</f>
        <v/>
      </c>
      <c r="H76" s="4">
        <f>W76</f>
        <v>0</v>
      </c>
      <c r="I76" s="4">
        <f>Z76</f>
        <v>0</v>
      </c>
      <c r="J76" s="4">
        <f>AC76</f>
        <v>0</v>
      </c>
      <c r="K76" s="69">
        <f>AF76</f>
        <v>0</v>
      </c>
      <c r="L76" s="4">
        <f>AI76</f>
        <v>0</v>
      </c>
      <c r="M76" s="4">
        <f>AL76</f>
        <v>0</v>
      </c>
      <c r="N76" s="4">
        <f>AO76</f>
        <v>0</v>
      </c>
      <c r="O76" s="4">
        <f>AR76</f>
        <v>0</v>
      </c>
      <c r="P76" s="4">
        <f>INDEX(AS76:AU76,IF($B$2&gt;3,3,$B$2))</f>
        <v>0</v>
      </c>
      <c r="Q76" s="4">
        <f>INDEX(AV76:AX76,IF($B$2&gt;6,3,$B$2-3))</f>
        <v>0</v>
      </c>
      <c r="R76" s="4">
        <f>IFERROR(INDEX(AY76:BA76,IF($B$2&gt;9,3,$B$2-6)),"-")</f>
        <v>0</v>
      </c>
      <c r="S76" s="69" t="str">
        <f>IFERROR(INDEX(BB76:BD76,IF($B$2&gt;12,3,$B$2-9)),"-")</f>
        <v>-</v>
      </c>
      <c r="U76" s="4" t="n">
        <v>18.0</v>
      </c>
      <c r="V76" t="n">
        <v>18.0</v>
      </c>
      <c r="W76" t="n">
        <v>20.0</v>
      </c>
      <c r="X76" t="n">
        <v>20.0</v>
      </c>
      <c r="Y76" t="n">
        <v>19.0</v>
      </c>
      <c r="Z76" t="n">
        <v>18.0</v>
      </c>
      <c r="AA76" t="n">
        <v>23.0</v>
      </c>
      <c r="AB76" t="n">
        <v>23.0</v>
      </c>
      <c r="AC76" t="n">
        <v>24.0</v>
      </c>
      <c r="AD76" t="n">
        <v>24.0</v>
      </c>
      <c r="AE76" t="n">
        <v>23.0</v>
      </c>
      <c r="AF76" t="n">
        <v>25.0</v>
      </c>
      <c r="AG76" t="n">
        <v>37.0</v>
      </c>
      <c r="AH76" t="n">
        <v>36.0</v>
      </c>
      <c r="AI76" t="n">
        <v>37.0</v>
      </c>
      <c r="AJ76" t="n">
        <v>36.0</v>
      </c>
      <c r="AK76" t="n">
        <v>32.0</v>
      </c>
      <c r="AL76" t="n">
        <v>30.0</v>
      </c>
      <c r="AM76" t="n">
        <v>29.0</v>
      </c>
      <c r="AN76" t="n">
        <v>26.0</v>
      </c>
      <c r="AO76" t="n">
        <v>26.0</v>
      </c>
      <c r="AP76" t="n">
        <v>26.0</v>
      </c>
      <c r="AQ76" t="n">
        <v>25.0</v>
      </c>
      <c r="AR76" t="n">
        <v>22.0</v>
      </c>
      <c r="AS76" s="15" t="n">
        <v>48.0</v>
      </c>
      <c r="AT76" s="15" t="n">
        <v>48.0</v>
      </c>
      <c r="AU76" s="15" t="n">
        <v>48.0</v>
      </c>
      <c r="AV76" s="15" t="n">
        <v>339.0</v>
      </c>
      <c r="AW76" s="15" t="n">
        <v>336.0</v>
      </c>
      <c r="AX76" s="15" t="n">
        <v>316.0</v>
      </c>
      <c r="AY76" s="15" t="n">
        <v>305.0</v>
      </c>
      <c r="AZ76" s="15" t="n">
        <v>305.0</v>
      </c>
      <c r="BA76" s="15"/>
      <c r="BB76" s="15"/>
      <c r="BC76" s="15"/>
      <c r="BD76" s="15"/>
      <c r="BF76" s="84" t="str">
        <f t="shared" ref="BF76:BQ85" si="84">IFERROR(AS76/AG76,"-")</f>
        <v>-</v>
      </c>
      <c r="BG76" s="84" t="str">
        <f t="shared" si="84"/>
        <v>-</v>
      </c>
      <c r="BH76" s="84" t="str">
        <f t="shared" si="84"/>
        <v>-</v>
      </c>
      <c r="BI76" s="84" t="str">
        <f t="shared" si="84"/>
        <v>-</v>
      </c>
      <c r="BJ76" s="84" t="str">
        <f t="shared" si="84"/>
        <v>-</v>
      </c>
      <c r="BK76" s="84" t="str">
        <f t="shared" si="84"/>
        <v>-</v>
      </c>
      <c r="BL76" s="84" t="str">
        <f t="shared" si="84"/>
        <v>-</v>
      </c>
      <c r="BM76" s="84" t="str">
        <f t="shared" si="84"/>
        <v>-</v>
      </c>
      <c r="BN76" s="84" t="str">
        <f t="shared" si="84"/>
        <v>-</v>
      </c>
      <c r="BO76" s="84" t="str">
        <f t="shared" si="84"/>
        <v>-</v>
      </c>
      <c r="BP76" s="84" t="str">
        <f t="shared" si="84"/>
        <v>-</v>
      </c>
      <c r="BQ76" s="84" t="str">
        <f t="shared" si="84"/>
        <v>-</v>
      </c>
    </row>
    <row r="77" spans="1:69" x14ac:dyDescent="0.25">
      <c r="A77" s="16" t="s">
        <v>136</v>
      </c>
      <c r="B77" s="16" t="s">
        <v>44</v>
      </c>
      <c r="C77" s="81">
        <f t="shared" ref="C77:C83" si="85">INDEX(U77:AF77,$B$2)</f>
        <v>0</v>
      </c>
      <c r="D77" s="81">
        <f t="shared" ref="D77:D83" si="86">INDEX(AG77:AR77,$B$2)</f>
        <v>0</v>
      </c>
      <c r="E77" s="81">
        <f t="shared" ref="E77:E83" si="87">INDEX(AS77:BD77,$B$2)</f>
        <v>0</v>
      </c>
      <c r="F77" s="65" t="str">
        <f t="shared" ref="F77:F83" si="88">IFERROR(E77/D77,"")</f>
        <v/>
      </c>
      <c r="H77" s="4">
        <f t="shared" ref="H77:H85" si="89">W77</f>
        <v>0</v>
      </c>
      <c r="I77" s="4">
        <f t="shared" ref="I77:I85" si="90">Z77</f>
        <v>0</v>
      </c>
      <c r="J77" s="4">
        <f t="shared" ref="J77:J85" si="91">AC77</f>
        <v>0</v>
      </c>
      <c r="K77" s="69">
        <f t="shared" ref="K77:K85" si="92">AF77</f>
        <v>0</v>
      </c>
      <c r="L77" s="4">
        <f t="shared" ref="L77:L85" si="93">AI77</f>
        <v>0</v>
      </c>
      <c r="M77" s="4">
        <f t="shared" ref="M77:M85" si="94">AL77</f>
        <v>0</v>
      </c>
      <c r="N77" s="4">
        <f t="shared" ref="N77:N85" si="95">AO77</f>
        <v>0</v>
      </c>
      <c r="O77" s="4">
        <f t="shared" ref="O77:O85" si="96">AR77</f>
        <v>0</v>
      </c>
      <c r="P77" s="4">
        <f t="shared" ref="P77:P85" si="97">INDEX(AS77:AU77,IF($B$2&gt;3,3,$B$2))</f>
        <v>0</v>
      </c>
      <c r="Q77" s="4">
        <f t="shared" ref="Q77:Q85" si="98">INDEX(AV77:AX77,IF($B$2&gt;6,3,$B$2-3))</f>
        <v>0</v>
      </c>
      <c r="R77" s="4">
        <f t="shared" ref="R77:R84" si="99">IFERROR(INDEX(AY77:BA77,IF($B$2&gt;9,3,$B$2-6)),"-")</f>
        <v>0</v>
      </c>
      <c r="S77" s="69" t="str">
        <f t="shared" ref="S77:S85" si="100">IFERROR(INDEX(BB77:BD77,IF($B$2&gt;12,3,$B$2-9)),"-")</f>
        <v>-</v>
      </c>
      <c r="U77" s="4" t="n">
        <v>219.0</v>
      </c>
      <c r="V77" t="n">
        <v>143.0</v>
      </c>
      <c r="W77" t="n">
        <v>228.0</v>
      </c>
      <c r="X77" t="n">
        <v>279.0</v>
      </c>
      <c r="Y77" t="n">
        <v>249.0</v>
      </c>
      <c r="Z77" t="n">
        <v>246.0</v>
      </c>
      <c r="AA77" t="n">
        <v>269.0</v>
      </c>
      <c r="AB77" t="n">
        <v>261.0</v>
      </c>
      <c r="AC77" t="n">
        <v>350.0</v>
      </c>
      <c r="AD77" t="n">
        <v>279.0</v>
      </c>
      <c r="AE77" t="n">
        <v>494.0</v>
      </c>
      <c r="AF77" t="n">
        <v>344.0</v>
      </c>
      <c r="AG77" t="n">
        <v>134.0</v>
      </c>
      <c r="AH77" t="n">
        <v>122.0</v>
      </c>
      <c r="AI77" t="n">
        <v>363.0</v>
      </c>
      <c r="AJ77" t="n">
        <v>339.0</v>
      </c>
      <c r="AK77" t="n">
        <v>535.0</v>
      </c>
      <c r="AL77" t="n">
        <v>985.0</v>
      </c>
      <c r="AM77" t="n">
        <v>680.0</v>
      </c>
      <c r="AN77" t="n">
        <v>814.0</v>
      </c>
      <c r="AO77" t="n">
        <v>937.0</v>
      </c>
      <c r="AP77" t="n">
        <v>881.0</v>
      </c>
      <c r="AQ77" t="n">
        <v>935.0</v>
      </c>
      <c r="AR77" t="n">
        <v>1116.0</v>
      </c>
      <c r="AS77" s="15" t="n">
        <v>320.0</v>
      </c>
      <c r="AT77" s="15" t="n">
        <v>666.0</v>
      </c>
      <c r="AU77" s="15" t="n">
        <v>855.0</v>
      </c>
      <c r="AV77" s="15" t="n">
        <v>650.0</v>
      </c>
      <c r="AW77" s="15" t="n">
        <v>587.0</v>
      </c>
      <c r="AX77" s="15" t="n">
        <v>1312.0</v>
      </c>
      <c r="AY77" s="15" t="n">
        <v>825.0</v>
      </c>
      <c r="AZ77" s="15" t="n">
        <v>887.0</v>
      </c>
      <c r="BA77" s="15"/>
      <c r="BB77" s="15"/>
      <c r="BC77" s="15"/>
      <c r="BD77" s="15"/>
      <c r="BF77" s="84" t="str">
        <f t="shared" si="84"/>
        <v>-</v>
      </c>
      <c r="BG77" s="84" t="str">
        <f t="shared" si="84"/>
        <v>-</v>
      </c>
      <c r="BH77" s="84" t="str">
        <f t="shared" si="84"/>
        <v>-</v>
      </c>
      <c r="BI77" s="84" t="str">
        <f t="shared" si="84"/>
        <v>-</v>
      </c>
      <c r="BJ77" s="84" t="str">
        <f t="shared" si="84"/>
        <v>-</v>
      </c>
      <c r="BK77" s="84" t="str">
        <f t="shared" si="84"/>
        <v>-</v>
      </c>
      <c r="BL77" s="84" t="str">
        <f t="shared" si="84"/>
        <v>-</v>
      </c>
      <c r="BM77" s="84" t="str">
        <f t="shared" si="84"/>
        <v>-</v>
      </c>
      <c r="BN77" s="84" t="str">
        <f t="shared" si="84"/>
        <v>-</v>
      </c>
      <c r="BO77" s="84" t="str">
        <f t="shared" si="84"/>
        <v>-</v>
      </c>
      <c r="BP77" s="84" t="str">
        <f t="shared" si="84"/>
        <v>-</v>
      </c>
      <c r="BQ77" s="84" t="str">
        <f t="shared" si="84"/>
        <v>-</v>
      </c>
    </row>
    <row r="78" spans="1:69" x14ac:dyDescent="0.25">
      <c r="A78" s="16" t="s">
        <v>137</v>
      </c>
      <c r="B78" s="16" t="s">
        <v>45</v>
      </c>
      <c r="C78" s="81">
        <f t="shared" si="85"/>
        <v>0</v>
      </c>
      <c r="D78" s="81">
        <f t="shared" si="86"/>
        <v>0</v>
      </c>
      <c r="E78" s="81">
        <f t="shared" si="87"/>
        <v>0</v>
      </c>
      <c r="F78" s="65" t="str">
        <f t="shared" si="88"/>
        <v/>
      </c>
      <c r="H78" s="4">
        <f t="shared" si="89"/>
        <v>0</v>
      </c>
      <c r="I78" s="4">
        <f t="shared" si="90"/>
        <v>0</v>
      </c>
      <c r="J78" s="4">
        <f t="shared" si="91"/>
        <v>0</v>
      </c>
      <c r="K78" s="69">
        <f t="shared" si="92"/>
        <v>0</v>
      </c>
      <c r="L78" s="4">
        <f t="shared" si="93"/>
        <v>0</v>
      </c>
      <c r="M78" s="4">
        <f t="shared" si="94"/>
        <v>0</v>
      </c>
      <c r="N78" s="4">
        <f t="shared" si="95"/>
        <v>0</v>
      </c>
      <c r="O78" s="4">
        <f t="shared" si="96"/>
        <v>0</v>
      </c>
      <c r="P78" s="4">
        <f t="shared" si="97"/>
        <v>0</v>
      </c>
      <c r="Q78" s="4">
        <f t="shared" si="98"/>
        <v>0</v>
      </c>
      <c r="R78" s="4">
        <f t="shared" si="99"/>
        <v>0</v>
      </c>
      <c r="S78" s="69" t="str">
        <f t="shared" si="100"/>
        <v>-</v>
      </c>
      <c r="U78" s="4" t="n">
        <v>170.0</v>
      </c>
      <c r="V78" t="n">
        <v>218.0</v>
      </c>
      <c r="W78" t="n">
        <v>140.0</v>
      </c>
      <c r="X78" t="n">
        <v>226.0</v>
      </c>
      <c r="Y78" t="n">
        <v>266.0</v>
      </c>
      <c r="Z78" t="n">
        <v>227.0</v>
      </c>
      <c r="AA78" t="n">
        <v>234.0</v>
      </c>
      <c r="AB78" t="n">
        <v>262.0</v>
      </c>
      <c r="AC78" t="n">
        <v>257.0</v>
      </c>
      <c r="AD78" t="n">
        <v>345.0</v>
      </c>
      <c r="AE78" t="n">
        <v>271.0</v>
      </c>
      <c r="AF78" t="n">
        <v>468.0</v>
      </c>
      <c r="AG78" t="n">
        <v>344.0</v>
      </c>
      <c r="AH78" t="n">
        <v>134.0</v>
      </c>
      <c r="AI78" t="n">
        <v>120.0</v>
      </c>
      <c r="AJ78" t="n">
        <v>357.0</v>
      </c>
      <c r="AK78" t="n">
        <v>338.0</v>
      </c>
      <c r="AL78" t="n">
        <v>524.0</v>
      </c>
      <c r="AM78" t="n">
        <v>976.0</v>
      </c>
      <c r="AN78" t="n">
        <v>669.0</v>
      </c>
      <c r="AO78" t="n">
        <v>808.0</v>
      </c>
      <c r="AP78" t="n">
        <v>934.0</v>
      </c>
      <c r="AQ78" t="n">
        <v>873.0</v>
      </c>
      <c r="AR78" t="n">
        <v>914.0</v>
      </c>
      <c r="AS78" s="15" t="n">
        <v>1116.0</v>
      </c>
      <c r="AT78" s="15" t="n">
        <v>319.0</v>
      </c>
      <c r="AU78" s="15" t="n">
        <v>661.0</v>
      </c>
      <c r="AV78" s="15" t="n">
        <v>837.0</v>
      </c>
      <c r="AW78" s="15" t="n">
        <v>650.0</v>
      </c>
      <c r="AX78" s="15" t="n">
        <v>563.0</v>
      </c>
      <c r="AY78" s="15" t="n">
        <v>1295.0</v>
      </c>
      <c r="AZ78" s="15" t="n">
        <v>823.0</v>
      </c>
      <c r="BA78" s="15"/>
      <c r="BB78" s="15"/>
      <c r="BC78" s="15"/>
      <c r="BD78" s="15"/>
      <c r="BF78" s="84" t="str">
        <f t="shared" si="84"/>
        <v>-</v>
      </c>
      <c r="BG78" s="84" t="str">
        <f t="shared" si="84"/>
        <v>-</v>
      </c>
      <c r="BH78" s="84" t="str">
        <f t="shared" si="84"/>
        <v>-</v>
      </c>
      <c r="BI78" s="84" t="str">
        <f t="shared" si="84"/>
        <v>-</v>
      </c>
      <c r="BJ78" s="84" t="str">
        <f t="shared" si="84"/>
        <v>-</v>
      </c>
      <c r="BK78" s="84" t="str">
        <f t="shared" si="84"/>
        <v>-</v>
      </c>
      <c r="BL78" s="84" t="str">
        <f t="shared" si="84"/>
        <v>-</v>
      </c>
      <c r="BM78" s="84" t="str">
        <f t="shared" si="84"/>
        <v>-</v>
      </c>
      <c r="BN78" s="84" t="str">
        <f t="shared" si="84"/>
        <v>-</v>
      </c>
      <c r="BO78" s="84" t="str">
        <f t="shared" si="84"/>
        <v>-</v>
      </c>
      <c r="BP78" s="84" t="str">
        <f t="shared" si="84"/>
        <v>-</v>
      </c>
      <c r="BQ78" s="84" t="str">
        <f t="shared" si="84"/>
        <v>-</v>
      </c>
    </row>
    <row r="79" spans="1:69" x14ac:dyDescent="0.25">
      <c r="A79" s="16" t="s">
        <v>138</v>
      </c>
      <c r="B79" s="16" t="s">
        <v>46</v>
      </c>
      <c r="C79" s="81">
        <f t="shared" si="85"/>
        <v>0</v>
      </c>
      <c r="D79" s="81">
        <f t="shared" si="86"/>
        <v>0</v>
      </c>
      <c r="E79" s="81">
        <f t="shared" si="87"/>
        <v>0</v>
      </c>
      <c r="F79" s="65" t="str">
        <f t="shared" si="88"/>
        <v/>
      </c>
      <c r="H79" s="4">
        <f t="shared" si="89"/>
        <v>0</v>
      </c>
      <c r="I79" s="4">
        <f t="shared" si="90"/>
        <v>0</v>
      </c>
      <c r="J79" s="4">
        <f t="shared" si="91"/>
        <v>0</v>
      </c>
      <c r="K79" s="69">
        <f t="shared" si="92"/>
        <v>0</v>
      </c>
      <c r="L79" s="4">
        <f t="shared" si="93"/>
        <v>0</v>
      </c>
      <c r="M79" s="4">
        <f t="shared" si="94"/>
        <v>0</v>
      </c>
      <c r="N79" s="4">
        <f t="shared" si="95"/>
        <v>0</v>
      </c>
      <c r="O79" s="4">
        <f t="shared" si="96"/>
        <v>0</v>
      </c>
      <c r="P79" s="4">
        <f t="shared" si="97"/>
        <v>0</v>
      </c>
      <c r="Q79" s="4">
        <f t="shared" si="98"/>
        <v>0</v>
      </c>
      <c r="R79" s="4">
        <f t="shared" si="99"/>
        <v>0</v>
      </c>
      <c r="S79" s="69" t="str">
        <f t="shared" si="100"/>
        <v>-</v>
      </c>
      <c r="U79" s="4" t="n">
        <v>271.0</v>
      </c>
      <c r="V79" t="n">
        <v>340.0</v>
      </c>
      <c r="W79" t="n">
        <v>364.0</v>
      </c>
      <c r="X79" t="n">
        <v>343.0</v>
      </c>
      <c r="Y79" t="n">
        <v>277.0</v>
      </c>
      <c r="Z79" t="n">
        <v>372.0</v>
      </c>
      <c r="AA79" t="n">
        <v>400.0</v>
      </c>
      <c r="AB79" t="n">
        <v>397.0</v>
      </c>
      <c r="AC79" t="n">
        <v>422.0</v>
      </c>
      <c r="AD79" t="n">
        <v>451.0</v>
      </c>
      <c r="AE79" t="n">
        <v>509.0</v>
      </c>
      <c r="AF79" t="n">
        <v>488.0</v>
      </c>
      <c r="AG79" t="n">
        <v>627.0</v>
      </c>
      <c r="AH79" t="n">
        <v>711.0</v>
      </c>
      <c r="AI79" t="n">
        <v>415.0</v>
      </c>
      <c r="AJ79" t="n">
        <v>230.0</v>
      </c>
      <c r="AK79" t="n">
        <v>428.0</v>
      </c>
      <c r="AL79" t="n">
        <v>634.0</v>
      </c>
      <c r="AM79" t="n">
        <v>821.0</v>
      </c>
      <c r="AN79" t="n">
        <v>1403.0</v>
      </c>
      <c r="AO79" t="n">
        <v>1507.0</v>
      </c>
      <c r="AP79" t="n">
        <v>1390.0</v>
      </c>
      <c r="AQ79" t="n">
        <v>1640.0</v>
      </c>
      <c r="AR79" t="n">
        <v>1690.0</v>
      </c>
      <c r="AS79" s="15" t="n">
        <v>1727.0</v>
      </c>
      <c r="AT79" s="15" t="n">
        <v>1989.0</v>
      </c>
      <c r="AU79" s="15" t="n">
        <v>1372.0</v>
      </c>
      <c r="AV79" s="15" t="n">
        <v>903.0</v>
      </c>
      <c r="AW79" s="15" t="n">
        <v>1466.0</v>
      </c>
      <c r="AX79" s="15" t="n">
        <v>1424.0</v>
      </c>
      <c r="AY79" s="15" t="n">
        <v>1105.0</v>
      </c>
      <c r="AZ79" s="15" t="n">
        <v>1738.0</v>
      </c>
      <c r="BA79" s="15"/>
      <c r="BB79" s="15"/>
      <c r="BC79" s="15"/>
      <c r="BD79" s="15"/>
      <c r="BF79" s="84" t="str">
        <f t="shared" si="84"/>
        <v>-</v>
      </c>
      <c r="BG79" s="84" t="str">
        <f t="shared" si="84"/>
        <v>-</v>
      </c>
      <c r="BH79" s="84" t="str">
        <f t="shared" si="84"/>
        <v>-</v>
      </c>
      <c r="BI79" s="84" t="str">
        <f t="shared" si="84"/>
        <v>-</v>
      </c>
      <c r="BJ79" s="84" t="str">
        <f t="shared" si="84"/>
        <v>-</v>
      </c>
      <c r="BK79" s="84" t="str">
        <f t="shared" si="84"/>
        <v>-</v>
      </c>
      <c r="BL79" s="84" t="str">
        <f t="shared" si="84"/>
        <v>-</v>
      </c>
      <c r="BM79" s="84" t="str">
        <f t="shared" si="84"/>
        <v>-</v>
      </c>
      <c r="BN79" s="84" t="str">
        <f t="shared" si="84"/>
        <v>-</v>
      </c>
      <c r="BO79" s="84" t="str">
        <f t="shared" si="84"/>
        <v>-</v>
      </c>
      <c r="BP79" s="84" t="str">
        <f t="shared" si="84"/>
        <v>-</v>
      </c>
      <c r="BQ79" s="84" t="str">
        <f t="shared" si="84"/>
        <v>-</v>
      </c>
    </row>
    <row r="80" spans="1:69" x14ac:dyDescent="0.25">
      <c r="A80" s="16" t="s">
        <v>139</v>
      </c>
      <c r="B80" s="16" t="s">
        <v>47</v>
      </c>
      <c r="C80" s="81">
        <f t="shared" si="85"/>
        <v>0</v>
      </c>
      <c r="D80" s="81">
        <f t="shared" si="86"/>
        <v>0</v>
      </c>
      <c r="E80" s="81">
        <f t="shared" si="87"/>
        <v>0</v>
      </c>
      <c r="F80" s="65" t="str">
        <f t="shared" si="88"/>
        <v/>
      </c>
      <c r="H80" s="4">
        <f t="shared" si="89"/>
        <v>0</v>
      </c>
      <c r="I80" s="4">
        <f t="shared" si="90"/>
        <v>0</v>
      </c>
      <c r="J80" s="4">
        <f t="shared" si="91"/>
        <v>0</v>
      </c>
      <c r="K80" s="69">
        <f t="shared" si="92"/>
        <v>0</v>
      </c>
      <c r="L80" s="4">
        <f t="shared" si="93"/>
        <v>0</v>
      </c>
      <c r="M80" s="4">
        <f t="shared" si="94"/>
        <v>0</v>
      </c>
      <c r="N80" s="4">
        <f t="shared" si="95"/>
        <v>0</v>
      </c>
      <c r="O80" s="4">
        <f t="shared" si="96"/>
        <v>0</v>
      </c>
      <c r="P80" s="4">
        <f t="shared" si="97"/>
        <v>0</v>
      </c>
      <c r="Q80" s="4">
        <f t="shared" si="98"/>
        <v>0</v>
      </c>
      <c r="R80" s="4">
        <f t="shared" si="99"/>
        <v>0</v>
      </c>
      <c r="S80" s="69" t="str">
        <f t="shared" si="100"/>
        <v>-</v>
      </c>
      <c r="U80" s="4" t="n">
        <v>219.0</v>
      </c>
      <c r="V80" t="n">
        <v>222.0</v>
      </c>
      <c r="W80" t="n">
        <v>275.0</v>
      </c>
      <c r="X80" t="n">
        <v>302.0</v>
      </c>
      <c r="Y80" t="n">
        <v>320.0</v>
      </c>
      <c r="Z80" t="n">
        <v>249.0</v>
      </c>
      <c r="AA80" t="n">
        <v>241.0</v>
      </c>
      <c r="AB80" t="n">
        <v>282.0</v>
      </c>
      <c r="AC80" t="n">
        <v>321.0</v>
      </c>
      <c r="AD80" t="n">
        <v>363.0</v>
      </c>
      <c r="AE80" t="n">
        <v>377.0</v>
      </c>
      <c r="AF80" t="n">
        <v>394.0</v>
      </c>
      <c r="AG80" t="n">
        <v>523.0</v>
      </c>
      <c r="AH80" t="n">
        <v>512.0</v>
      </c>
      <c r="AI80" t="n">
        <v>655.0</v>
      </c>
      <c r="AJ80" t="n">
        <v>603.0</v>
      </c>
      <c r="AK80" t="n">
        <v>532.0</v>
      </c>
      <c r="AL80" t="n">
        <v>331.0</v>
      </c>
      <c r="AM80" t="n">
        <v>376.0</v>
      </c>
      <c r="AN80" t="n">
        <v>511.0</v>
      </c>
      <c r="AO80" t="n">
        <v>772.0</v>
      </c>
      <c r="AP80" t="n">
        <v>1261.0</v>
      </c>
      <c r="AQ80" t="n">
        <v>1364.0</v>
      </c>
      <c r="AR80" t="n">
        <v>1583.0</v>
      </c>
      <c r="AS80" s="15" t="n">
        <v>1778.0</v>
      </c>
      <c r="AT80" s="15" t="n">
        <v>1020.0</v>
      </c>
      <c r="AU80" s="15" t="n">
        <v>1138.0</v>
      </c>
      <c r="AV80" s="15" t="n">
        <v>860.0</v>
      </c>
      <c r="AW80" s="15" t="n">
        <v>626.0</v>
      </c>
      <c r="AX80" s="15" t="n">
        <v>569.0</v>
      </c>
      <c r="AY80" s="15" t="n">
        <v>451.0</v>
      </c>
      <c r="AZ80" s="15" t="n">
        <v>423.0</v>
      </c>
      <c r="BA80" s="15"/>
      <c r="BB80" s="15"/>
      <c r="BC80" s="15"/>
      <c r="BD80" s="15"/>
      <c r="BF80" s="84" t="str">
        <f t="shared" si="84"/>
        <v>-</v>
      </c>
      <c r="BG80" s="84" t="str">
        <f t="shared" si="84"/>
        <v>-</v>
      </c>
      <c r="BH80" s="84" t="str">
        <f t="shared" si="84"/>
        <v>-</v>
      </c>
      <c r="BI80" s="84" t="str">
        <f t="shared" si="84"/>
        <v>-</v>
      </c>
      <c r="BJ80" s="84" t="str">
        <f t="shared" si="84"/>
        <v>-</v>
      </c>
      <c r="BK80" s="84" t="str">
        <f t="shared" si="84"/>
        <v>-</v>
      </c>
      <c r="BL80" s="84" t="str">
        <f t="shared" si="84"/>
        <v>-</v>
      </c>
      <c r="BM80" s="84" t="str">
        <f t="shared" si="84"/>
        <v>-</v>
      </c>
      <c r="BN80" s="84" t="str">
        <f t="shared" si="84"/>
        <v>-</v>
      </c>
      <c r="BO80" s="84" t="str">
        <f t="shared" si="84"/>
        <v>-</v>
      </c>
      <c r="BP80" s="84" t="str">
        <f t="shared" si="84"/>
        <v>-</v>
      </c>
      <c r="BQ80" s="84" t="str">
        <f t="shared" si="84"/>
        <v>-</v>
      </c>
    </row>
    <row r="81" spans="1:69" x14ac:dyDescent="0.25">
      <c r="A81" s="16" t="s">
        <v>140</v>
      </c>
      <c r="B81" s="16" t="s">
        <v>48</v>
      </c>
      <c r="C81" s="81">
        <f>INDEX(U81:AF81,$B$2)</f>
        <v>0</v>
      </c>
      <c r="D81" s="81">
        <f t="shared" si="86"/>
        <v>0</v>
      </c>
      <c r="E81" s="81">
        <f t="shared" si="87"/>
        <v>0</v>
      </c>
      <c r="F81" s="65" t="str">
        <f t="shared" si="88"/>
        <v/>
      </c>
      <c r="H81" s="4">
        <f t="shared" si="89"/>
        <v>0</v>
      </c>
      <c r="I81" s="4">
        <f t="shared" si="90"/>
        <v>0</v>
      </c>
      <c r="J81" s="4">
        <f t="shared" si="91"/>
        <v>0</v>
      </c>
      <c r="K81" s="69">
        <f t="shared" si="92"/>
        <v>0</v>
      </c>
      <c r="L81" s="4">
        <f t="shared" si="93"/>
        <v>0</v>
      </c>
      <c r="M81" s="4">
        <f t="shared" si="94"/>
        <v>0</v>
      </c>
      <c r="N81" s="4">
        <f t="shared" si="95"/>
        <v>0</v>
      </c>
      <c r="O81" s="4">
        <f t="shared" si="96"/>
        <v>0</v>
      </c>
      <c r="P81" s="4">
        <f t="shared" si="97"/>
        <v>0</v>
      </c>
      <c r="Q81" s="4">
        <f t="shared" si="98"/>
        <v>0</v>
      </c>
      <c r="R81" s="4">
        <f t="shared" si="99"/>
        <v>0</v>
      </c>
      <c r="S81" s="69" t="str">
        <f t="shared" si="100"/>
        <v>-</v>
      </c>
      <c r="U81" s="4" t="n">
        <v>169.0</v>
      </c>
      <c r="V81" t="n">
        <v>184.0</v>
      </c>
      <c r="W81" t="n">
        <v>225.0</v>
      </c>
      <c r="X81" t="n">
        <v>255.0</v>
      </c>
      <c r="Y81" t="n">
        <v>228.0</v>
      </c>
      <c r="Z81" t="n">
        <v>252.0</v>
      </c>
      <c r="AA81" t="n">
        <v>216.0</v>
      </c>
      <c r="AB81" t="n">
        <v>248.0</v>
      </c>
      <c r="AC81" t="n">
        <v>242.0</v>
      </c>
      <c r="AD81" t="n">
        <v>265.0</v>
      </c>
      <c r="AE81" t="n">
        <v>300.0</v>
      </c>
      <c r="AF81" t="n">
        <v>304.0</v>
      </c>
      <c r="AG81" t="n">
        <v>365.0</v>
      </c>
      <c r="AH81" t="n">
        <v>394.0</v>
      </c>
      <c r="AI81" t="n">
        <v>440.0</v>
      </c>
      <c r="AJ81" t="n">
        <v>565.0</v>
      </c>
      <c r="AK81" t="n">
        <v>563.0</v>
      </c>
      <c r="AL81" t="n">
        <v>693.0</v>
      </c>
      <c r="AM81" t="n">
        <v>701.0</v>
      </c>
      <c r="AN81" t="n">
        <v>622.0</v>
      </c>
      <c r="AO81" t="n">
        <v>550.0</v>
      </c>
      <c r="AP81" t="n">
        <v>530.0</v>
      </c>
      <c r="AQ81" t="n">
        <v>583.0</v>
      </c>
      <c r="AR81" t="n">
        <v>672.0</v>
      </c>
      <c r="AS81" s="15" t="n">
        <v>1048.0</v>
      </c>
      <c r="AT81" s="15" t="n">
        <v>609.0</v>
      </c>
      <c r="AU81" s="15" t="n">
        <v>734.0</v>
      </c>
      <c r="AV81" s="15" t="n">
        <v>718.0</v>
      </c>
      <c r="AW81" s="15" t="n">
        <v>841.0</v>
      </c>
      <c r="AX81" s="15" t="n">
        <v>867.0</v>
      </c>
      <c r="AY81" s="15" t="n">
        <v>903.0</v>
      </c>
      <c r="AZ81" s="15" t="n">
        <v>665.0</v>
      </c>
      <c r="BA81" s="15"/>
      <c r="BB81" s="15"/>
      <c r="BC81" s="15"/>
      <c r="BD81" s="15"/>
      <c r="BF81" s="84" t="str">
        <f t="shared" si="84"/>
        <v>-</v>
      </c>
      <c r="BG81" s="84" t="str">
        <f t="shared" si="84"/>
        <v>-</v>
      </c>
      <c r="BH81" s="84" t="str">
        <f t="shared" si="84"/>
        <v>-</v>
      </c>
      <c r="BI81" s="84" t="str">
        <f t="shared" si="84"/>
        <v>-</v>
      </c>
      <c r="BJ81" s="84" t="str">
        <f t="shared" si="84"/>
        <v>-</v>
      </c>
      <c r="BK81" s="84" t="str">
        <f t="shared" si="84"/>
        <v>-</v>
      </c>
      <c r="BL81" s="84" t="str">
        <f t="shared" si="84"/>
        <v>-</v>
      </c>
      <c r="BM81" s="84" t="str">
        <f t="shared" si="84"/>
        <v>-</v>
      </c>
      <c r="BN81" s="84" t="str">
        <f t="shared" si="84"/>
        <v>-</v>
      </c>
      <c r="BO81" s="84" t="str">
        <f t="shared" si="84"/>
        <v>-</v>
      </c>
      <c r="BP81" s="84" t="str">
        <f t="shared" si="84"/>
        <v>-</v>
      </c>
      <c r="BQ81" s="84" t="str">
        <f t="shared" si="84"/>
        <v>-</v>
      </c>
    </row>
    <row r="82" spans="1:69" x14ac:dyDescent="0.25">
      <c r="A82" s="16" t="s">
        <v>141</v>
      </c>
      <c r="B82" s="16" t="s">
        <v>49</v>
      </c>
      <c r="C82" s="81">
        <f t="shared" si="85"/>
        <v>0</v>
      </c>
      <c r="D82" s="81">
        <f t="shared" si="86"/>
        <v>0</v>
      </c>
      <c r="E82" s="81">
        <f t="shared" si="87"/>
        <v>0</v>
      </c>
      <c r="F82" s="65" t="str">
        <f t="shared" si="88"/>
        <v/>
      </c>
      <c r="H82" s="4">
        <f t="shared" si="89"/>
        <v>0</v>
      </c>
      <c r="I82" s="4">
        <f t="shared" si="90"/>
        <v>0</v>
      </c>
      <c r="J82" s="4">
        <f t="shared" si="91"/>
        <v>0</v>
      </c>
      <c r="K82" s="69">
        <f t="shared" si="92"/>
        <v>0</v>
      </c>
      <c r="L82" s="4">
        <f t="shared" si="93"/>
        <v>0</v>
      </c>
      <c r="M82" s="4">
        <f t="shared" si="94"/>
        <v>0</v>
      </c>
      <c r="N82" s="4">
        <f t="shared" si="95"/>
        <v>0</v>
      </c>
      <c r="O82" s="4">
        <f t="shared" si="96"/>
        <v>0</v>
      </c>
      <c r="P82" s="4">
        <f t="shared" si="97"/>
        <v>0</v>
      </c>
      <c r="Q82" s="4">
        <f t="shared" si="98"/>
        <v>0</v>
      </c>
      <c r="R82" s="4">
        <f t="shared" si="99"/>
        <v>0</v>
      </c>
      <c r="S82" s="69" t="str">
        <f t="shared" si="100"/>
        <v>-</v>
      </c>
      <c r="U82" s="4" t="n">
        <v>76.0</v>
      </c>
      <c r="V82" t="n">
        <v>78.0</v>
      </c>
      <c r="W82" t="n">
        <v>79.0</v>
      </c>
      <c r="X82" t="n">
        <v>78.0</v>
      </c>
      <c r="Y82" t="n">
        <v>100.0</v>
      </c>
      <c r="Z82" t="n">
        <v>121.0</v>
      </c>
      <c r="AA82" t="n">
        <v>102.0</v>
      </c>
      <c r="AB82" t="n">
        <v>99.0</v>
      </c>
      <c r="AC82" t="n">
        <v>116.0</v>
      </c>
      <c r="AD82" t="n">
        <v>125.0</v>
      </c>
      <c r="AE82" t="n">
        <v>134.0</v>
      </c>
      <c r="AF82" t="n">
        <v>169.0</v>
      </c>
      <c r="AG82" t="n">
        <v>189.0</v>
      </c>
      <c r="AH82" t="n">
        <v>221.0</v>
      </c>
      <c r="AI82" t="n">
        <v>229.0</v>
      </c>
      <c r="AJ82" t="n">
        <v>255.0</v>
      </c>
      <c r="AK82" t="n">
        <v>305.0</v>
      </c>
      <c r="AL82" t="n">
        <v>329.0</v>
      </c>
      <c r="AM82" t="n">
        <v>374.0</v>
      </c>
      <c r="AN82" t="n">
        <v>425.0</v>
      </c>
      <c r="AO82" t="n">
        <v>482.0</v>
      </c>
      <c r="AP82" t="n">
        <v>574.0</v>
      </c>
      <c r="AQ82" t="n">
        <v>600.0</v>
      </c>
      <c r="AR82" t="n">
        <v>704.0</v>
      </c>
      <c r="AS82" s="15" t="n">
        <v>773.0</v>
      </c>
      <c r="AT82" s="15" t="n">
        <v>461.0</v>
      </c>
      <c r="AU82" s="15" t="n">
        <v>435.0</v>
      </c>
      <c r="AV82" s="15" t="n">
        <v>423.0</v>
      </c>
      <c r="AW82" s="15" t="n">
        <v>438.0</v>
      </c>
      <c r="AX82" s="15" t="n">
        <v>473.0</v>
      </c>
      <c r="AY82" s="15" t="n">
        <v>569.0</v>
      </c>
      <c r="AZ82" s="15" t="n">
        <v>520.0</v>
      </c>
      <c r="BA82" s="15"/>
      <c r="BB82" s="15"/>
      <c r="BC82" s="15"/>
      <c r="BD82" s="15"/>
      <c r="BF82" s="84" t="str">
        <f t="shared" si="84"/>
        <v>-</v>
      </c>
      <c r="BG82" s="84" t="str">
        <f t="shared" si="84"/>
        <v>-</v>
      </c>
      <c r="BH82" s="84" t="str">
        <f t="shared" si="84"/>
        <v>-</v>
      </c>
      <c r="BI82" s="84" t="str">
        <f t="shared" si="84"/>
        <v>-</v>
      </c>
      <c r="BJ82" s="84" t="str">
        <f t="shared" si="84"/>
        <v>-</v>
      </c>
      <c r="BK82" s="84" t="str">
        <f t="shared" si="84"/>
        <v>-</v>
      </c>
      <c r="BL82" s="84" t="str">
        <f t="shared" si="84"/>
        <v>-</v>
      </c>
      <c r="BM82" s="84" t="str">
        <f t="shared" si="84"/>
        <v>-</v>
      </c>
      <c r="BN82" s="84" t="str">
        <f t="shared" si="84"/>
        <v>-</v>
      </c>
      <c r="BO82" s="84" t="str">
        <f t="shared" si="84"/>
        <v>-</v>
      </c>
      <c r="BP82" s="84" t="str">
        <f t="shared" si="84"/>
        <v>-</v>
      </c>
      <c r="BQ82" s="84" t="str">
        <f t="shared" si="84"/>
        <v>-</v>
      </c>
    </row>
    <row r="83" spans="1:69" x14ac:dyDescent="0.25">
      <c r="A83" s="16" t="s">
        <v>142</v>
      </c>
      <c r="B83" s="16" t="s">
        <v>50</v>
      </c>
      <c r="C83" s="81">
        <f t="shared" si="85"/>
        <v>0</v>
      </c>
      <c r="D83" s="81">
        <f t="shared" si="86"/>
        <v>0</v>
      </c>
      <c r="E83" s="81">
        <f t="shared" si="87"/>
        <v>0</v>
      </c>
      <c r="F83" s="65" t="str">
        <f t="shared" si="88"/>
        <v/>
      </c>
      <c r="G83" s="11"/>
      <c r="H83" s="4">
        <f t="shared" si="89"/>
        <v>0</v>
      </c>
      <c r="I83" s="4">
        <f t="shared" si="90"/>
        <v>0</v>
      </c>
      <c r="J83" s="4">
        <f t="shared" si="91"/>
        <v>0</v>
      </c>
      <c r="K83" s="69">
        <f t="shared" si="92"/>
        <v>0</v>
      </c>
      <c r="L83" s="4">
        <f t="shared" si="93"/>
        <v>0</v>
      </c>
      <c r="M83" s="4">
        <f t="shared" si="94"/>
        <v>0</v>
      </c>
      <c r="N83" s="4">
        <f t="shared" si="95"/>
        <v>0</v>
      </c>
      <c r="O83" s="4">
        <f t="shared" si="96"/>
        <v>0</v>
      </c>
      <c r="P83" s="4">
        <f t="shared" si="97"/>
        <v>0</v>
      </c>
      <c r="Q83" s="4">
        <f t="shared" si="98"/>
        <v>0</v>
      </c>
      <c r="R83" s="4">
        <f t="shared" si="99"/>
        <v>0</v>
      </c>
      <c r="S83" s="69" t="str">
        <f t="shared" si="100"/>
        <v>-</v>
      </c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 t="n">
        <v>1555.0</v>
      </c>
      <c r="AU83" s="11" t="n">
        <v>1709.0</v>
      </c>
      <c r="AV83" s="11" t="n">
        <v>2366.0</v>
      </c>
      <c r="AW83" s="11" t="n">
        <v>2740.0</v>
      </c>
      <c r="AX83" s="11" t="n">
        <v>3299.0</v>
      </c>
      <c r="AY83" s="11" t="n">
        <v>4093.0</v>
      </c>
      <c r="AZ83" s="11" t="n">
        <v>4883.0</v>
      </c>
      <c r="BA83" s="11"/>
      <c r="BB83" s="11"/>
      <c r="BC83" s="11"/>
      <c r="BD83" s="11"/>
      <c r="BE83" s="11"/>
      <c r="BF83" s="84" t="str">
        <f t="shared" si="84"/>
        <v>-</v>
      </c>
      <c r="BG83" s="84" t="str">
        <f t="shared" si="84"/>
        <v>-</v>
      </c>
      <c r="BH83" s="84" t="str">
        <f t="shared" si="84"/>
        <v>-</v>
      </c>
      <c r="BI83" s="84" t="str">
        <f t="shared" si="84"/>
        <v>-</v>
      </c>
      <c r="BJ83" s="84" t="str">
        <f t="shared" si="84"/>
        <v>-</v>
      </c>
      <c r="BK83" s="84" t="str">
        <f t="shared" si="84"/>
        <v>-</v>
      </c>
      <c r="BL83" s="84" t="str">
        <f t="shared" si="84"/>
        <v>-</v>
      </c>
      <c r="BM83" s="84" t="str">
        <f t="shared" si="84"/>
        <v>-</v>
      </c>
      <c r="BN83" s="84" t="str">
        <f t="shared" si="84"/>
        <v>-</v>
      </c>
      <c r="BO83" s="84" t="str">
        <f t="shared" si="84"/>
        <v>-</v>
      </c>
      <c r="BP83" s="84" t="str">
        <f t="shared" si="84"/>
        <v>-</v>
      </c>
      <c r="BQ83" s="84" t="str">
        <f t="shared" si="84"/>
        <v>-</v>
      </c>
    </row>
    <row r="84" spans="1:69" x14ac:dyDescent="0.25">
      <c r="A84" s="3"/>
      <c r="B84" s="3" t="s">
        <v>153</v>
      </c>
      <c r="C84" s="81">
        <f>SUM(C76:C82)</f>
        <v>0</v>
      </c>
      <c r="D84" s="81">
        <f t="shared" ref="D84:E84" si="101">SUM(D76:D82)</f>
        <v>0</v>
      </c>
      <c r="E84" s="81">
        <f t="shared" si="101"/>
        <v>0</v>
      </c>
      <c r="F84" s="65" t="str">
        <f>IFERROR(E84/D84,"")</f>
        <v/>
      </c>
      <c r="G84" s="11"/>
      <c r="H84" s="4">
        <f t="shared" si="89"/>
        <v>0</v>
      </c>
      <c r="I84" s="4">
        <f t="shared" si="90"/>
        <v>0</v>
      </c>
      <c r="J84" s="4">
        <f t="shared" si="91"/>
        <v>0</v>
      </c>
      <c r="K84" s="69">
        <f t="shared" si="92"/>
        <v>0</v>
      </c>
      <c r="L84" s="4">
        <f t="shared" si="93"/>
        <v>0</v>
      </c>
      <c r="M84" s="4">
        <f t="shared" si="94"/>
        <v>0</v>
      </c>
      <c r="N84" s="4">
        <f t="shared" si="95"/>
        <v>0</v>
      </c>
      <c r="O84" s="4">
        <f t="shared" si="96"/>
        <v>0</v>
      </c>
      <c r="P84" s="4">
        <f t="shared" si="97"/>
        <v>0</v>
      </c>
      <c r="Q84" s="4">
        <f t="shared" si="98"/>
        <v>0</v>
      </c>
      <c r="R84" s="4">
        <f t="shared" si="99"/>
        <v>0</v>
      </c>
      <c r="S84" s="69" t="str">
        <f t="shared" si="100"/>
        <v>-</v>
      </c>
      <c r="T84" s="11"/>
      <c r="U84" s="61">
        <f>SUM(U76:U82)</f>
        <v>0</v>
      </c>
      <c r="V84" s="61">
        <f>SUM(V76:V82)</f>
        <v>0</v>
      </c>
      <c r="W84" s="61">
        <f t="shared" ref="W84:BD84" si="102">SUM(W76:W82)</f>
        <v>0</v>
      </c>
      <c r="X84" s="61">
        <f t="shared" si="102"/>
        <v>0</v>
      </c>
      <c r="Y84" s="61">
        <f t="shared" si="102"/>
        <v>0</v>
      </c>
      <c r="Z84" s="61">
        <f t="shared" si="102"/>
        <v>0</v>
      </c>
      <c r="AA84" s="61">
        <f t="shared" si="102"/>
        <v>0</v>
      </c>
      <c r="AB84" s="61">
        <f t="shared" si="102"/>
        <v>0</v>
      </c>
      <c r="AC84" s="61">
        <f t="shared" si="102"/>
        <v>0</v>
      </c>
      <c r="AD84" s="61">
        <f t="shared" si="102"/>
        <v>0</v>
      </c>
      <c r="AE84" s="61">
        <f t="shared" si="102"/>
        <v>0</v>
      </c>
      <c r="AF84" s="61">
        <f t="shared" si="102"/>
        <v>0</v>
      </c>
      <c r="AG84" s="61">
        <f t="shared" si="102"/>
        <v>0</v>
      </c>
      <c r="AH84" s="61">
        <f t="shared" si="102"/>
        <v>0</v>
      </c>
      <c r="AI84" s="61">
        <f t="shared" si="102"/>
        <v>0</v>
      </c>
      <c r="AJ84" s="61">
        <f>SUM(AJ76:AJ82)</f>
        <v>0</v>
      </c>
      <c r="AK84" s="61">
        <f t="shared" si="102"/>
        <v>0</v>
      </c>
      <c r="AL84" s="61">
        <f t="shared" si="102"/>
        <v>0</v>
      </c>
      <c r="AM84" s="61">
        <f t="shared" si="102"/>
        <v>0</v>
      </c>
      <c r="AN84" s="61">
        <f t="shared" si="102"/>
        <v>0</v>
      </c>
      <c r="AO84" s="61">
        <f t="shared" si="102"/>
        <v>0</v>
      </c>
      <c r="AP84" s="61">
        <f t="shared" si="102"/>
        <v>0</v>
      </c>
      <c r="AQ84" s="61">
        <f t="shared" si="102"/>
        <v>0</v>
      </c>
      <c r="AR84" s="61">
        <f t="shared" si="102"/>
        <v>0</v>
      </c>
      <c r="AS84" s="61">
        <f t="shared" si="102"/>
        <v>0</v>
      </c>
      <c r="AT84" s="61">
        <f t="shared" si="102"/>
        <v>0</v>
      </c>
      <c r="AU84" s="61">
        <f t="shared" si="102"/>
        <v>0</v>
      </c>
      <c r="AV84" s="61">
        <f t="shared" si="102"/>
        <v>0</v>
      </c>
      <c r="AW84" s="61">
        <f t="shared" si="102"/>
        <v>0</v>
      </c>
      <c r="AX84" s="61">
        <f t="shared" si="102"/>
        <v>0</v>
      </c>
      <c r="AY84" s="61">
        <f t="shared" si="102"/>
        <v>0</v>
      </c>
      <c r="AZ84" s="61">
        <f t="shared" si="102"/>
        <v>0</v>
      </c>
      <c r="BA84" s="61">
        <f t="shared" si="102"/>
        <v>0</v>
      </c>
      <c r="BB84" s="61">
        <f t="shared" si="102"/>
        <v>0</v>
      </c>
      <c r="BC84" s="61">
        <f t="shared" si="102"/>
        <v>0</v>
      </c>
      <c r="BD84" s="61">
        <f t="shared" si="102"/>
        <v>0</v>
      </c>
      <c r="BE84" s="11"/>
      <c r="BF84" s="84" t="str">
        <f t="shared" si="84"/>
        <v>-</v>
      </c>
      <c r="BG84" s="84" t="str">
        <f t="shared" si="84"/>
        <v>-</v>
      </c>
      <c r="BH84" s="84" t="str">
        <f t="shared" si="84"/>
        <v>-</v>
      </c>
      <c r="BI84" s="84" t="str">
        <f t="shared" si="84"/>
        <v>-</v>
      </c>
      <c r="BJ84" s="84" t="str">
        <f t="shared" si="84"/>
        <v>-</v>
      </c>
      <c r="BK84" s="84" t="str">
        <f t="shared" si="84"/>
        <v>-</v>
      </c>
      <c r="BL84" s="84" t="str">
        <f t="shared" si="84"/>
        <v>-</v>
      </c>
      <c r="BM84" s="84" t="str">
        <f t="shared" si="84"/>
        <v>-</v>
      </c>
      <c r="BN84" s="84" t="str">
        <f t="shared" si="84"/>
        <v>-</v>
      </c>
      <c r="BO84" s="84" t="str">
        <f t="shared" si="84"/>
        <v>-</v>
      </c>
      <c r="BP84" s="84" t="str">
        <f t="shared" si="84"/>
        <v>-</v>
      </c>
      <c r="BQ84" s="84" t="str">
        <f t="shared" si="84"/>
        <v>-</v>
      </c>
    </row>
    <row r="85" spans="1:69" x14ac:dyDescent="0.25">
      <c r="A85" s="3" t="s">
        <v>113</v>
      </c>
      <c r="B85" s="3" t="s">
        <v>61</v>
      </c>
      <c r="C85" s="81">
        <f>SUM(C76:C83)</f>
        <v>0</v>
      </c>
      <c r="D85" s="81">
        <f>SUM(D76:D83)</f>
        <v>0</v>
      </c>
      <c r="E85" s="81">
        <f>SUM(E76:E83)</f>
        <v>0</v>
      </c>
      <c r="F85" s="65" t="str">
        <f>IFERROR(E85/D85,"")</f>
        <v/>
      </c>
      <c r="G85" s="33"/>
      <c r="H85" s="4">
        <f t="shared" si="89"/>
        <v>0</v>
      </c>
      <c r="I85" s="4">
        <f t="shared" si="90"/>
        <v>0</v>
      </c>
      <c r="J85" s="4">
        <f t="shared" si="91"/>
        <v>0</v>
      </c>
      <c r="K85" s="69">
        <f t="shared" si="92"/>
        <v>0</v>
      </c>
      <c r="L85" s="4">
        <f t="shared" si="93"/>
        <v>0</v>
      </c>
      <c r="M85" s="4">
        <f t="shared" si="94"/>
        <v>0</v>
      </c>
      <c r="N85" s="4">
        <f t="shared" si="95"/>
        <v>0</v>
      </c>
      <c r="O85" s="4">
        <f t="shared" si="96"/>
        <v>0</v>
      </c>
      <c r="P85" s="4">
        <f t="shared" si="97"/>
        <v>0</v>
      </c>
      <c r="Q85" s="4">
        <f t="shared" si="98"/>
        <v>0</v>
      </c>
      <c r="R85" s="4">
        <f>IFERROR(INDEX(AY85:BA85,IF($B$2&gt;9,3,$B$2-6)),"-")</f>
        <v>0</v>
      </c>
      <c r="S85" s="69" t="str">
        <f t="shared" si="100"/>
        <v>-</v>
      </c>
      <c r="T85" s="35"/>
      <c r="U85" s="36" t="n">
        <v>1142.0</v>
      </c>
      <c r="V85" s="36" t="n">
        <v>1203.0</v>
      </c>
      <c r="W85" s="36" t="n">
        <v>1331.0</v>
      </c>
      <c r="X85" s="36" t="n">
        <v>1503.0</v>
      </c>
      <c r="Y85" s="36" t="n">
        <v>1459.0</v>
      </c>
      <c r="Z85" s="36" t="n">
        <v>1485.0</v>
      </c>
      <c r="AA85" s="36" t="n">
        <v>1485.0</v>
      </c>
      <c r="AB85" s="36" t="n">
        <v>1572.0</v>
      </c>
      <c r="AC85" s="36" t="n">
        <v>1732.0</v>
      </c>
      <c r="AD85" s="36" t="n">
        <v>1852.0</v>
      </c>
      <c r="AE85" s="36" t="n">
        <v>2108.0</v>
      </c>
      <c r="AF85" s="36" t="n">
        <v>2192.0</v>
      </c>
      <c r="AG85" s="36" t="n">
        <v>2219.0</v>
      </c>
      <c r="AH85" s="36" t="n">
        <v>2130.0</v>
      </c>
      <c r="AI85" s="36" t="n">
        <v>2259.0</v>
      </c>
      <c r="AJ85" s="36" t="n">
        <v>2385.0</v>
      </c>
      <c r="AK85" s="36" t="n">
        <v>2733.0</v>
      </c>
      <c r="AL85" s="36" t="n">
        <v>3526.0</v>
      </c>
      <c r="AM85" s="36" t="n">
        <v>3957.0</v>
      </c>
      <c r="AN85" s="36" t="n">
        <v>4470.0</v>
      </c>
      <c r="AO85" s="36" t="n">
        <v>5082.0</v>
      </c>
      <c r="AP85" s="36" t="n">
        <v>5596.0</v>
      </c>
      <c r="AQ85" s="36" t="n">
        <v>6020.0</v>
      </c>
      <c r="AR85" s="36" t="n">
        <v>6701.0</v>
      </c>
      <c r="AS85" s="14" t="n">
        <v>6810.0</v>
      </c>
      <c r="AT85" s="14" t="n">
        <v>6667.0</v>
      </c>
      <c r="AU85" s="14" t="n">
        <v>6952.0</v>
      </c>
      <c r="AV85" s="14" t="n">
        <v>7096.0</v>
      </c>
      <c r="AW85" s="14" t="n">
        <v>7684.0</v>
      </c>
      <c r="AX85" s="14" t="n">
        <v>8823.0</v>
      </c>
      <c r="AY85" s="14" t="n">
        <v>9546.0</v>
      </c>
      <c r="AZ85" s="14" t="n">
        <v>10244.0</v>
      </c>
      <c r="BA85" s="14"/>
      <c r="BB85" s="14"/>
      <c r="BC85" s="14"/>
      <c r="BD85" s="14"/>
      <c r="BE85" s="33"/>
      <c r="BF85" s="84" t="str">
        <f t="shared" si="84"/>
        <v>-</v>
      </c>
      <c r="BG85" s="84" t="str">
        <f t="shared" si="84"/>
        <v>-</v>
      </c>
      <c r="BH85" s="84" t="str">
        <f t="shared" si="84"/>
        <v>-</v>
      </c>
      <c r="BI85" s="84" t="str">
        <f t="shared" si="84"/>
        <v>-</v>
      </c>
      <c r="BJ85" s="84" t="str">
        <f t="shared" si="84"/>
        <v>-</v>
      </c>
      <c r="BK85" s="84" t="str">
        <f t="shared" si="84"/>
        <v>-</v>
      </c>
      <c r="BL85" s="84" t="str">
        <f t="shared" si="84"/>
        <v>-</v>
      </c>
      <c r="BM85" s="84" t="str">
        <f t="shared" si="84"/>
        <v>-</v>
      </c>
      <c r="BN85" s="84" t="str">
        <f t="shared" si="84"/>
        <v>-</v>
      </c>
      <c r="BO85" s="84" t="str">
        <f t="shared" si="84"/>
        <v>-</v>
      </c>
      <c r="BP85" s="84" t="str">
        <f t="shared" si="84"/>
        <v>-</v>
      </c>
      <c r="BQ85" s="84" t="str">
        <f t="shared" si="84"/>
        <v>-</v>
      </c>
    </row>
    <row r="86" spans="1:69" x14ac:dyDescent="0.25">
      <c r="A86" s="42" t="s">
        <v>33</v>
      </c>
    </row>
    <row r="87" spans="1:69" x14ac:dyDescent="0.25">
      <c r="A87" s="43" t="s">
        <v>32</v>
      </c>
      <c r="B87" s="23" t="s">
        <v>52</v>
      </c>
      <c r="C87" s="21" t="str">
        <f>$C$3</f>
        <v>YTD '15</v>
      </c>
      <c r="D87" s="21" t="str">
        <f>$D$3</f>
        <v>YTD '16</v>
      </c>
      <c r="E87" s="21" t="str">
        <f>$E$3</f>
        <v>YTD '17</v>
      </c>
      <c r="F87" s="21" t="str">
        <f>$F$3</f>
        <v>YoY</v>
      </c>
      <c r="G87" s="2" t="s">
        <v>33</v>
      </c>
      <c r="H87" s="27" t="str">
        <f>$H$3</f>
        <v>Q1 '15</v>
      </c>
      <c r="I87" s="27" t="str">
        <f>$I$3</f>
        <v>Q2 '15</v>
      </c>
      <c r="J87" s="27" t="str">
        <f>$J$3</f>
        <v>Q3 '15</v>
      </c>
      <c r="K87" s="27" t="str">
        <f>$K$3</f>
        <v>Q4 '15</v>
      </c>
      <c r="L87" s="30" t="str">
        <f>$L$3</f>
        <v>Q1 '16</v>
      </c>
      <c r="M87" s="30" t="str">
        <f>$M$3</f>
        <v>Q2 '16</v>
      </c>
      <c r="N87" s="30" t="str">
        <f>$N$3</f>
        <v>Q3 '16</v>
      </c>
      <c r="O87" s="30" t="str">
        <f>$O$3</f>
        <v>Q4 '16</v>
      </c>
      <c r="P87" s="27" t="str">
        <f>$P$3</f>
        <v>Q1 '17</v>
      </c>
      <c r="Q87" s="27" t="str">
        <f>$Q$3</f>
        <v>Q2 '17</v>
      </c>
      <c r="R87" s="27" t="str">
        <f>$R$3</f>
        <v>Q3 '17</v>
      </c>
      <c r="S87" s="27" t="str">
        <f>$S$3</f>
        <v>Q4 '17</v>
      </c>
      <c r="T87" s="17" t="s">
        <v>33</v>
      </c>
      <c r="U87" s="27" t="s">
        <v>1</v>
      </c>
      <c r="V87" s="27" t="s">
        <v>2</v>
      </c>
      <c r="W87" s="27" t="s">
        <v>3</v>
      </c>
      <c r="X87" s="27" t="s">
        <v>4</v>
      </c>
      <c r="Y87" s="27" t="s">
        <v>5</v>
      </c>
      <c r="Z87" s="27" t="s">
        <v>6</v>
      </c>
      <c r="AA87" s="27" t="s">
        <v>7</v>
      </c>
      <c r="AB87" s="27" t="s">
        <v>8</v>
      </c>
      <c r="AC87" s="27" t="s">
        <v>9</v>
      </c>
      <c r="AD87" s="27" t="s">
        <v>10</v>
      </c>
      <c r="AE87" s="27" t="s">
        <v>11</v>
      </c>
      <c r="AF87" s="27" t="s">
        <v>12</v>
      </c>
      <c r="AG87" s="29" t="s">
        <v>13</v>
      </c>
      <c r="AH87" s="29" t="s">
        <v>14</v>
      </c>
      <c r="AI87" s="29" t="s">
        <v>15</v>
      </c>
      <c r="AJ87" s="29" t="s">
        <v>16</v>
      </c>
      <c r="AK87" s="29" t="s">
        <v>17</v>
      </c>
      <c r="AL87" s="29" t="s">
        <v>18</v>
      </c>
      <c r="AM87" s="29" t="s">
        <v>19</v>
      </c>
      <c r="AN87" s="29" t="s">
        <v>20</v>
      </c>
      <c r="AO87" s="29" t="s">
        <v>21</v>
      </c>
      <c r="AP87" s="29" t="s">
        <v>22</v>
      </c>
      <c r="AQ87" s="29" t="s">
        <v>23</v>
      </c>
      <c r="AR87" s="29" t="s">
        <v>24</v>
      </c>
      <c r="AS87" s="25" t="s">
        <v>25</v>
      </c>
      <c r="AT87" s="25" t="s">
        <v>26</v>
      </c>
      <c r="AU87" s="25" t="s">
        <v>27</v>
      </c>
      <c r="AV87" s="25" t="s">
        <v>28</v>
      </c>
      <c r="AW87" s="25" t="s">
        <v>29</v>
      </c>
      <c r="AX87" s="25" t="s">
        <v>30</v>
      </c>
      <c r="AY87" s="31" t="s">
        <v>99</v>
      </c>
      <c r="AZ87" s="31" t="s">
        <v>100</v>
      </c>
      <c r="BA87" s="31" t="s">
        <v>101</v>
      </c>
      <c r="BB87" s="31" t="s">
        <v>102</v>
      </c>
      <c r="BC87" s="31" t="s">
        <v>103</v>
      </c>
      <c r="BD87" s="31" t="s">
        <v>104</v>
      </c>
      <c r="BF87" s="32">
        <v>42736</v>
      </c>
      <c r="BG87" s="32">
        <v>42767</v>
      </c>
      <c r="BH87" s="32">
        <v>42795</v>
      </c>
      <c r="BI87" s="32">
        <v>42826</v>
      </c>
      <c r="BJ87" s="32">
        <v>42856</v>
      </c>
      <c r="BK87" s="32">
        <v>42887</v>
      </c>
      <c r="BL87" s="32">
        <v>42917</v>
      </c>
      <c r="BM87" s="32">
        <v>42948</v>
      </c>
      <c r="BN87" s="32">
        <v>42979</v>
      </c>
      <c r="BO87" s="32">
        <v>43009</v>
      </c>
      <c r="BP87" s="32">
        <v>43040</v>
      </c>
      <c r="BQ87" s="32">
        <v>43070</v>
      </c>
    </row>
    <row r="88" spans="1:69" x14ac:dyDescent="0.25">
      <c r="A88" s="16" t="s">
        <v>143</v>
      </c>
      <c r="B88" s="16" t="s">
        <v>58</v>
      </c>
      <c r="C88" s="71">
        <f>SUM(U88                                               : INDEX(U88:AF88,$B$2))</f>
        <v>0</v>
      </c>
      <c r="D88" s="71">
        <f>SUM(AG88                                                : INDEX(AG88:AR88,$B$2))</f>
        <v>0</v>
      </c>
      <c r="E88" s="71">
        <f>SUM(AS88                                                 : INDEX(AS88:BD88,$B$2))</f>
        <v>0</v>
      </c>
      <c r="F88" s="65" t="str">
        <f t="shared" ref="F88:F95" si="103">IFERROR(E88/D88,"")</f>
        <v/>
      </c>
      <c r="G88" s="33"/>
      <c r="H88" s="4">
        <f>SUM(U88:W88)</f>
        <v>0</v>
      </c>
      <c r="I88" s="4">
        <f t="shared" ref="I88:I97" si="104">SUM(X88:Z88)</f>
        <v>0</v>
      </c>
      <c r="J88" s="4">
        <f>SUM(AA88:AC88)</f>
        <v>0</v>
      </c>
      <c r="K88" s="4">
        <f t="shared" ref="K88:K97" si="105">SUM(AD88:AF88)</f>
        <v>0</v>
      </c>
      <c r="L88" s="4">
        <f t="shared" ref="L88:L97" si="106">SUM(AG88:AI88)</f>
        <v>0</v>
      </c>
      <c r="M88" s="4">
        <f t="shared" ref="M88:M97" si="107">SUM(AJ88:AL88)</f>
        <v>0</v>
      </c>
      <c r="N88" s="4">
        <f t="shared" ref="N88:N97" si="108">SUM(AM88:AO88)</f>
        <v>0</v>
      </c>
      <c r="O88" s="4">
        <f t="shared" ref="O88:O97" si="109">SUM(AP88:AR88)</f>
        <v>0</v>
      </c>
      <c r="P88" s="4">
        <f t="shared" ref="P88:P97" si="110">SUM(AS88:AU88)</f>
        <v>0</v>
      </c>
      <c r="Q88" s="4">
        <f t="shared" ref="Q88:Q97" si="111">SUM(AV88:AX88)</f>
        <v>0</v>
      </c>
      <c r="R88" s="4">
        <f t="shared" ref="R88:R97" si="112">SUM(AY88:BA88)</f>
        <v>0</v>
      </c>
      <c r="S88" s="4">
        <f t="shared" ref="S88:S97" si="113">SUM(BB88:BD88)</f>
        <v>0</v>
      </c>
      <c r="U88" t="n">
        <v>11.0</v>
      </c>
      <c r="V88" t="n">
        <v>5.0</v>
      </c>
      <c r="W88" t="n">
        <v>11.0</v>
      </c>
      <c r="X88" t="n">
        <v>11.0</v>
      </c>
      <c r="Y88" t="n">
        <v>16.0</v>
      </c>
      <c r="Z88" t="n">
        <v>13.0</v>
      </c>
      <c r="AA88" t="n">
        <v>14.0</v>
      </c>
      <c r="AB88" t="n">
        <v>13.0</v>
      </c>
      <c r="AC88" t="n">
        <v>17.0</v>
      </c>
      <c r="AD88" t="n">
        <v>19.0</v>
      </c>
      <c r="AE88" t="n">
        <v>12.0</v>
      </c>
      <c r="AF88" t="n">
        <v>15.0</v>
      </c>
      <c r="AG88" t="n">
        <v>12.0</v>
      </c>
      <c r="AH88" t="n">
        <v>8.0</v>
      </c>
      <c r="AI88" t="n">
        <v>18.0</v>
      </c>
      <c r="AJ88" t="n">
        <v>13.0</v>
      </c>
      <c r="AK88" t="n">
        <v>13.0</v>
      </c>
      <c r="AL88" t="n">
        <v>15.0</v>
      </c>
      <c r="AM88" t="n">
        <v>15.0</v>
      </c>
      <c r="AN88" t="n">
        <v>12.0</v>
      </c>
      <c r="AO88" t="n">
        <v>13.0</v>
      </c>
      <c r="AP88" t="n">
        <v>11.0</v>
      </c>
      <c r="AQ88" t="n">
        <v>11.0</v>
      </c>
      <c r="AR88" s="4" t="n">
        <v>13.0</v>
      </c>
      <c r="AS88" s="4" t="n">
        <v>26.0</v>
      </c>
      <c r="AT88" s="4" t="n">
        <v>35.0</v>
      </c>
      <c r="AU88" s="4" t="n">
        <v>33.0</v>
      </c>
      <c r="AV88" s="4" t="n">
        <v>157.0</v>
      </c>
      <c r="AW88" s="4" t="n">
        <v>102.0</v>
      </c>
      <c r="AX88" s="4" t="n">
        <v>92.0</v>
      </c>
      <c r="AY88" s="4" t="n">
        <v>111.0</v>
      </c>
      <c r="AZ88" s="4" t="n">
        <v>108.0</v>
      </c>
      <c r="BA88" s="4"/>
      <c r="BB88" s="4"/>
      <c r="BC88" s="4"/>
      <c r="BD88" s="4"/>
      <c r="BF88" s="84" t="str">
        <f t="shared" ref="BF88:BQ97" si="114">IFERROR(AS88/AG88,"-")</f>
        <v>-</v>
      </c>
      <c r="BG88" s="84" t="str">
        <f t="shared" si="114"/>
        <v>-</v>
      </c>
      <c r="BH88" s="84" t="str">
        <f t="shared" si="114"/>
        <v>-</v>
      </c>
      <c r="BI88" s="84" t="str">
        <f t="shared" si="114"/>
        <v>-</v>
      </c>
      <c r="BJ88" s="84" t="str">
        <f t="shared" si="114"/>
        <v>-</v>
      </c>
      <c r="BK88" s="84" t="str">
        <f t="shared" si="114"/>
        <v>-</v>
      </c>
      <c r="BL88" s="84" t="str">
        <f t="shared" si="114"/>
        <v>-</v>
      </c>
      <c r="BM88" s="84" t="str">
        <f t="shared" si="114"/>
        <v>-</v>
      </c>
      <c r="BN88" s="84" t="str">
        <f t="shared" si="114"/>
        <v>-</v>
      </c>
      <c r="BO88" s="84" t="str">
        <f t="shared" si="114"/>
        <v>-</v>
      </c>
      <c r="BP88" s="84" t="str">
        <f t="shared" si="114"/>
        <v>-</v>
      </c>
      <c r="BQ88" s="84" t="str">
        <f t="shared" si="114"/>
        <v>-</v>
      </c>
    </row>
    <row r="89" spans="1:69" x14ac:dyDescent="0.25">
      <c r="A89" s="16" t="s">
        <v>144</v>
      </c>
      <c r="B89" s="16" t="s">
        <v>44</v>
      </c>
      <c r="C89" s="71">
        <f>SUM(U89                                               : INDEX(U89:AF89,$B$2))</f>
        <v>0</v>
      </c>
      <c r="D89" s="71">
        <f>SUM(AG89                                                : INDEX(AG89:AR89,$B$2))</f>
        <v>0</v>
      </c>
      <c r="E89" s="71">
        <f>SUM(AS89                                                 : INDEX(AS89:BD89,$B$2))</f>
        <v>0</v>
      </c>
      <c r="F89" s="65" t="str">
        <f t="shared" si="103"/>
        <v/>
      </c>
      <c r="G89" s="33"/>
      <c r="H89" s="4">
        <f t="shared" ref="H89:H97" si="115">SUM(U89:W89)</f>
        <v>0</v>
      </c>
      <c r="I89" s="4">
        <f t="shared" si="104"/>
        <v>0</v>
      </c>
      <c r="J89" s="4">
        <f t="shared" ref="J89:J97" si="116">SUM(AA89:AC89)</f>
        <v>0</v>
      </c>
      <c r="K89" s="4">
        <f t="shared" si="105"/>
        <v>0</v>
      </c>
      <c r="L89" s="4">
        <f t="shared" si="106"/>
        <v>0</v>
      </c>
      <c r="M89" s="4">
        <f t="shared" si="107"/>
        <v>0</v>
      </c>
      <c r="N89" s="4">
        <f t="shared" si="108"/>
        <v>0</v>
      </c>
      <c r="O89" s="4">
        <f t="shared" si="109"/>
        <v>0</v>
      </c>
      <c r="P89" s="4">
        <f t="shared" si="110"/>
        <v>0</v>
      </c>
      <c r="Q89" s="4">
        <f t="shared" si="111"/>
        <v>0</v>
      </c>
      <c r="R89" s="4">
        <f t="shared" si="112"/>
        <v>0</v>
      </c>
      <c r="S89" s="4">
        <f t="shared" si="113"/>
        <v>0</v>
      </c>
      <c r="U89" t="n">
        <v>77.0</v>
      </c>
      <c r="V89" t="n">
        <v>52.0</v>
      </c>
      <c r="W89" t="n">
        <v>79.0</v>
      </c>
      <c r="X89" t="n">
        <v>90.0</v>
      </c>
      <c r="Y89" t="n">
        <v>86.0</v>
      </c>
      <c r="Z89" t="n">
        <v>98.0</v>
      </c>
      <c r="AA89" t="n">
        <v>147.0</v>
      </c>
      <c r="AB89" t="n">
        <v>99.0</v>
      </c>
      <c r="AC89" t="n">
        <v>190.0</v>
      </c>
      <c r="AD89" t="n">
        <v>131.0</v>
      </c>
      <c r="AE89" t="n">
        <v>256.0</v>
      </c>
      <c r="AF89" t="n">
        <v>161.0</v>
      </c>
      <c r="AG89" t="n">
        <v>46.0</v>
      </c>
      <c r="AH89" t="n">
        <v>40.0</v>
      </c>
      <c r="AI89" t="n">
        <v>187.0</v>
      </c>
      <c r="AJ89" t="n">
        <v>175.0</v>
      </c>
      <c r="AK89" t="n">
        <v>225.0</v>
      </c>
      <c r="AL89" t="n">
        <v>460.0</v>
      </c>
      <c r="AM89" t="n">
        <v>280.0</v>
      </c>
      <c r="AN89" t="n">
        <v>334.0</v>
      </c>
      <c r="AO89" t="n">
        <v>427.0</v>
      </c>
      <c r="AP89" t="n">
        <v>345.0</v>
      </c>
      <c r="AQ89" t="n">
        <v>280.0</v>
      </c>
      <c r="AR89" s="4" t="n">
        <v>600.0</v>
      </c>
      <c r="AS89" s="4" t="n">
        <v>113.0</v>
      </c>
      <c r="AT89" s="4" t="n">
        <v>203.0</v>
      </c>
      <c r="AU89" s="4" t="n">
        <v>448.0</v>
      </c>
      <c r="AV89" s="4" t="n">
        <v>317.0</v>
      </c>
      <c r="AW89" s="4" t="n">
        <v>275.0</v>
      </c>
      <c r="AX89" s="4" t="n">
        <v>706.0</v>
      </c>
      <c r="AY89" s="4" t="n">
        <v>360.0</v>
      </c>
      <c r="AZ89" s="4" t="n">
        <v>425.0</v>
      </c>
      <c r="BA89" s="4"/>
      <c r="BB89" s="4"/>
      <c r="BC89" s="4"/>
      <c r="BD89" s="4"/>
      <c r="BF89" s="84" t="str">
        <f t="shared" si="114"/>
        <v>-</v>
      </c>
      <c r="BG89" s="84" t="str">
        <f t="shared" si="114"/>
        <v>-</v>
      </c>
      <c r="BH89" s="84" t="str">
        <f t="shared" si="114"/>
        <v>-</v>
      </c>
      <c r="BI89" s="84" t="str">
        <f t="shared" si="114"/>
        <v>-</v>
      </c>
      <c r="BJ89" s="84" t="str">
        <f t="shared" si="114"/>
        <v>-</v>
      </c>
      <c r="BK89" s="84" t="str">
        <f t="shared" si="114"/>
        <v>-</v>
      </c>
      <c r="BL89" s="84" t="str">
        <f t="shared" si="114"/>
        <v>-</v>
      </c>
      <c r="BM89" s="84" t="str">
        <f t="shared" si="114"/>
        <v>-</v>
      </c>
      <c r="BN89" s="84" t="str">
        <f t="shared" si="114"/>
        <v>-</v>
      </c>
      <c r="BO89" s="84" t="str">
        <f t="shared" si="114"/>
        <v>-</v>
      </c>
      <c r="BP89" s="84" t="str">
        <f t="shared" si="114"/>
        <v>-</v>
      </c>
      <c r="BQ89" s="84" t="str">
        <f t="shared" si="114"/>
        <v>-</v>
      </c>
    </row>
    <row r="90" spans="1:69" x14ac:dyDescent="0.25">
      <c r="A90" s="16" t="s">
        <v>145</v>
      </c>
      <c r="B90" s="16" t="s">
        <v>45</v>
      </c>
      <c r="C90" s="71">
        <f>SUM(U90                                               : INDEX(U90:AF90,$B$2))</f>
        <v>0</v>
      </c>
      <c r="D90" s="71">
        <f>SUM(AG90                                                : INDEX(AG90:AR90,$B$2))</f>
        <v>0</v>
      </c>
      <c r="E90" s="71">
        <f>SUM(AS90                                                 : INDEX(AS90:BD90,$B$2))</f>
        <v>0</v>
      </c>
      <c r="F90" s="65" t="str">
        <f t="shared" si="103"/>
        <v/>
      </c>
      <c r="G90" s="33"/>
      <c r="H90" s="4">
        <f t="shared" si="115"/>
        <v>0</v>
      </c>
      <c r="I90" s="4">
        <f t="shared" si="104"/>
        <v>0</v>
      </c>
      <c r="J90" s="4">
        <f t="shared" si="116"/>
        <v>0</v>
      </c>
      <c r="K90" s="4">
        <f t="shared" si="105"/>
        <v>0</v>
      </c>
      <c r="L90" s="4">
        <f t="shared" si="106"/>
        <v>0</v>
      </c>
      <c r="M90" s="4">
        <f t="shared" si="107"/>
        <v>0</v>
      </c>
      <c r="N90" s="4">
        <f t="shared" si="108"/>
        <v>0</v>
      </c>
      <c r="O90" s="4">
        <f t="shared" si="109"/>
        <v>0</v>
      </c>
      <c r="P90" s="4">
        <f t="shared" si="110"/>
        <v>0</v>
      </c>
      <c r="Q90" s="4">
        <f t="shared" si="111"/>
        <v>0</v>
      </c>
      <c r="R90" s="4">
        <f t="shared" si="112"/>
        <v>0</v>
      </c>
      <c r="S90" s="4">
        <f t="shared" si="113"/>
        <v>0</v>
      </c>
      <c r="U90" t="n">
        <v>46.0</v>
      </c>
      <c r="V90" t="n">
        <v>64.0</v>
      </c>
      <c r="W90" t="n">
        <v>50.0</v>
      </c>
      <c r="X90" t="n">
        <v>68.0</v>
      </c>
      <c r="Y90" t="n">
        <v>82.0</v>
      </c>
      <c r="Z90" t="n">
        <v>78.0</v>
      </c>
      <c r="AA90" t="n">
        <v>89.0</v>
      </c>
      <c r="AB90" t="n">
        <v>83.0</v>
      </c>
      <c r="AC90" t="n">
        <v>111.0</v>
      </c>
      <c r="AD90" t="n">
        <v>140.0</v>
      </c>
      <c r="AE90" t="n">
        <v>73.0</v>
      </c>
      <c r="AF90" t="n">
        <v>195.0</v>
      </c>
      <c r="AG90" t="n">
        <v>67.0</v>
      </c>
      <c r="AH90" t="n">
        <v>42.0</v>
      </c>
      <c r="AI90" t="n">
        <v>25.0</v>
      </c>
      <c r="AJ90" t="n">
        <v>82.0</v>
      </c>
      <c r="AK90" t="n">
        <v>103.0</v>
      </c>
      <c r="AL90" t="n">
        <v>164.0</v>
      </c>
      <c r="AM90" t="n">
        <v>215.0</v>
      </c>
      <c r="AN90" t="n">
        <v>158.0</v>
      </c>
      <c r="AO90" t="n">
        <v>239.0</v>
      </c>
      <c r="AP90" t="n">
        <v>202.0</v>
      </c>
      <c r="AQ90" t="n">
        <v>207.0</v>
      </c>
      <c r="AR90" s="4" t="n">
        <v>271.0</v>
      </c>
      <c r="AS90" s="4" t="n">
        <v>163.0</v>
      </c>
      <c r="AT90" s="4" t="n">
        <v>71.0</v>
      </c>
      <c r="AU90" s="4" t="n">
        <v>179.0</v>
      </c>
      <c r="AV90" s="4" t="n">
        <v>188.0</v>
      </c>
      <c r="AW90" s="4" t="n">
        <v>137.0</v>
      </c>
      <c r="AX90" s="4" t="n">
        <v>108.0</v>
      </c>
      <c r="AY90" s="4" t="n">
        <v>170.0</v>
      </c>
      <c r="AZ90" s="4" t="n">
        <v>121.0</v>
      </c>
      <c r="BA90" s="4"/>
      <c r="BB90" s="4"/>
      <c r="BC90" s="4"/>
      <c r="BD90" s="4"/>
      <c r="BF90" s="84" t="str">
        <f t="shared" si="114"/>
        <v>-</v>
      </c>
      <c r="BG90" s="84" t="str">
        <f t="shared" si="114"/>
        <v>-</v>
      </c>
      <c r="BH90" s="84" t="str">
        <f t="shared" si="114"/>
        <v>-</v>
      </c>
      <c r="BI90" s="84" t="str">
        <f t="shared" si="114"/>
        <v>-</v>
      </c>
      <c r="BJ90" s="84" t="str">
        <f t="shared" si="114"/>
        <v>-</v>
      </c>
      <c r="BK90" s="84" t="str">
        <f t="shared" si="114"/>
        <v>-</v>
      </c>
      <c r="BL90" s="84" t="str">
        <f t="shared" si="114"/>
        <v>-</v>
      </c>
      <c r="BM90" s="84" t="str">
        <f t="shared" si="114"/>
        <v>-</v>
      </c>
      <c r="BN90" s="84" t="str">
        <f t="shared" si="114"/>
        <v>-</v>
      </c>
      <c r="BO90" s="84" t="str">
        <f t="shared" si="114"/>
        <v>-</v>
      </c>
      <c r="BP90" s="84" t="str">
        <f t="shared" si="114"/>
        <v>-</v>
      </c>
      <c r="BQ90" s="84" t="str">
        <f t="shared" si="114"/>
        <v>-</v>
      </c>
    </row>
    <row r="91" spans="1:69" x14ac:dyDescent="0.25">
      <c r="A91" s="16" t="s">
        <v>146</v>
      </c>
      <c r="B91" s="16" t="s">
        <v>46</v>
      </c>
      <c r="C91" s="71">
        <f>SUM(U91                                               : INDEX(U91:AF91,$B$2))</f>
        <v>0</v>
      </c>
      <c r="D91" s="71">
        <f>SUM(AG91                                                : INDEX(AG91:AR91,$B$2))</f>
        <v>0</v>
      </c>
      <c r="E91" s="71">
        <f>SUM(AS91                                                 : INDEX(AS91:BD91,$B$2))</f>
        <v>0</v>
      </c>
      <c r="F91" s="65" t="str">
        <f t="shared" si="103"/>
        <v/>
      </c>
      <c r="G91" s="33"/>
      <c r="H91" s="4">
        <f t="shared" si="115"/>
        <v>0</v>
      </c>
      <c r="I91" s="4">
        <f t="shared" si="104"/>
        <v>0</v>
      </c>
      <c r="J91" s="4">
        <f t="shared" si="116"/>
        <v>0</v>
      </c>
      <c r="K91" s="4">
        <f t="shared" si="105"/>
        <v>0</v>
      </c>
      <c r="L91" s="4">
        <f t="shared" si="106"/>
        <v>0</v>
      </c>
      <c r="M91" s="4">
        <f t="shared" si="107"/>
        <v>0</v>
      </c>
      <c r="N91" s="4">
        <f t="shared" si="108"/>
        <v>0</v>
      </c>
      <c r="O91" s="4">
        <f t="shared" si="109"/>
        <v>0</v>
      </c>
      <c r="P91" s="4">
        <f t="shared" si="110"/>
        <v>0</v>
      </c>
      <c r="Q91" s="4">
        <f t="shared" si="111"/>
        <v>0</v>
      </c>
      <c r="R91" s="4">
        <f t="shared" si="112"/>
        <v>0</v>
      </c>
      <c r="S91" s="4">
        <f t="shared" si="113"/>
        <v>0</v>
      </c>
      <c r="U91" t="n">
        <v>64.0</v>
      </c>
      <c r="V91" t="n">
        <v>54.0</v>
      </c>
      <c r="W91" t="n">
        <v>84.0</v>
      </c>
      <c r="X91" t="n">
        <v>58.0</v>
      </c>
      <c r="Y91" t="n">
        <v>64.0</v>
      </c>
      <c r="Z91" t="n">
        <v>119.0</v>
      </c>
      <c r="AA91" t="n">
        <v>111.0</v>
      </c>
      <c r="AB91" t="n">
        <v>86.0</v>
      </c>
      <c r="AC91" t="n">
        <v>160.0</v>
      </c>
      <c r="AD91" t="n">
        <v>134.0</v>
      </c>
      <c r="AE91" t="n">
        <v>159.0</v>
      </c>
      <c r="AF91" t="n">
        <v>169.0</v>
      </c>
      <c r="AG91" t="n">
        <v>97.0</v>
      </c>
      <c r="AH91" t="n">
        <v>121.0</v>
      </c>
      <c r="AI91" t="n">
        <v>96.0</v>
      </c>
      <c r="AJ91" t="n">
        <v>37.0</v>
      </c>
      <c r="AK91" t="n">
        <v>70.0</v>
      </c>
      <c r="AL91" t="n">
        <v>151.0</v>
      </c>
      <c r="AM91" t="n">
        <v>130.0</v>
      </c>
      <c r="AN91" t="n">
        <v>231.0</v>
      </c>
      <c r="AO91" t="n">
        <v>271.0</v>
      </c>
      <c r="AP91" t="n">
        <v>179.0</v>
      </c>
      <c r="AQ91" t="n">
        <v>216.0</v>
      </c>
      <c r="AR91" s="4" t="n">
        <v>328.0</v>
      </c>
      <c r="AS91" s="4" t="n">
        <v>154.0</v>
      </c>
      <c r="AT91" s="4" t="n">
        <v>299.0</v>
      </c>
      <c r="AU91" s="4" t="n">
        <v>194.0</v>
      </c>
      <c r="AV91" s="4" t="n">
        <v>139.0</v>
      </c>
      <c r="AW91" s="4" t="n">
        <v>154.0</v>
      </c>
      <c r="AX91" s="4" t="n">
        <v>136.0</v>
      </c>
      <c r="AY91" s="4" t="n">
        <v>99.0</v>
      </c>
      <c r="AZ91" s="4" t="n">
        <v>166.0</v>
      </c>
      <c r="BA91" s="4"/>
      <c r="BB91" s="4"/>
      <c r="BC91" s="4"/>
      <c r="BD91" s="4"/>
      <c r="BF91" s="84" t="str">
        <f t="shared" si="114"/>
        <v>-</v>
      </c>
      <c r="BG91" s="84" t="str">
        <f t="shared" si="114"/>
        <v>-</v>
      </c>
      <c r="BH91" s="84" t="str">
        <f t="shared" si="114"/>
        <v>-</v>
      </c>
      <c r="BI91" s="84" t="str">
        <f t="shared" si="114"/>
        <v>-</v>
      </c>
      <c r="BJ91" s="84" t="str">
        <f t="shared" si="114"/>
        <v>-</v>
      </c>
      <c r="BK91" s="84" t="str">
        <f t="shared" si="114"/>
        <v>-</v>
      </c>
      <c r="BL91" s="84" t="str">
        <f t="shared" si="114"/>
        <v>-</v>
      </c>
      <c r="BM91" s="84" t="str">
        <f t="shared" si="114"/>
        <v>-</v>
      </c>
      <c r="BN91" s="84" t="str">
        <f t="shared" si="114"/>
        <v>-</v>
      </c>
      <c r="BO91" s="84" t="str">
        <f t="shared" si="114"/>
        <v>-</v>
      </c>
      <c r="BP91" s="84" t="str">
        <f t="shared" si="114"/>
        <v>-</v>
      </c>
      <c r="BQ91" s="84" t="str">
        <f t="shared" si="114"/>
        <v>-</v>
      </c>
    </row>
    <row r="92" spans="1:69" x14ac:dyDescent="0.25">
      <c r="A92" s="16" t="s">
        <v>147</v>
      </c>
      <c r="B92" s="16" t="s">
        <v>47</v>
      </c>
      <c r="C92" s="71">
        <f>SUM(U92                                               : INDEX(U92:AF92,$B$2))</f>
        <v>0</v>
      </c>
      <c r="D92" s="71">
        <f>SUM(AG92                                                : INDEX(AG92:AR92,$B$2))</f>
        <v>0</v>
      </c>
      <c r="E92" s="71">
        <f>SUM(AS92                                                 : INDEX(AS92:BD92,$B$2))</f>
        <v>0</v>
      </c>
      <c r="F92" s="65" t="str">
        <f t="shared" si="103"/>
        <v/>
      </c>
      <c r="G92" s="33"/>
      <c r="H92" s="4">
        <f t="shared" si="115"/>
        <v>0</v>
      </c>
      <c r="I92" s="4">
        <f t="shared" si="104"/>
        <v>0</v>
      </c>
      <c r="J92" s="4">
        <f t="shared" si="116"/>
        <v>0</v>
      </c>
      <c r="K92" s="4">
        <f t="shared" si="105"/>
        <v>0</v>
      </c>
      <c r="L92" s="4">
        <f t="shared" si="106"/>
        <v>0</v>
      </c>
      <c r="M92" s="4">
        <f t="shared" si="107"/>
        <v>0</v>
      </c>
      <c r="N92" s="4">
        <f t="shared" si="108"/>
        <v>0</v>
      </c>
      <c r="O92" s="4">
        <f t="shared" si="109"/>
        <v>0</v>
      </c>
      <c r="P92" s="4">
        <f t="shared" si="110"/>
        <v>0</v>
      </c>
      <c r="Q92" s="4">
        <f t="shared" si="111"/>
        <v>0</v>
      </c>
      <c r="R92" s="4">
        <f t="shared" si="112"/>
        <v>0</v>
      </c>
      <c r="S92" s="4">
        <f t="shared" si="113"/>
        <v>0</v>
      </c>
      <c r="U92" t="n">
        <v>30.0</v>
      </c>
      <c r="V92" t="n">
        <v>30.0</v>
      </c>
      <c r="W92" t="n">
        <v>66.0</v>
      </c>
      <c r="X92" t="n">
        <v>62.0</v>
      </c>
      <c r="Y92" t="n">
        <v>85.0</v>
      </c>
      <c r="Z92" t="n">
        <v>73.0</v>
      </c>
      <c r="AA92" t="n">
        <v>61.0</v>
      </c>
      <c r="AB92" t="n">
        <v>57.0</v>
      </c>
      <c r="AC92" t="n">
        <v>123.0</v>
      </c>
      <c r="AD92" t="n">
        <v>93.0</v>
      </c>
      <c r="AE92" t="n">
        <v>108.0</v>
      </c>
      <c r="AF92" t="n">
        <v>108.0</v>
      </c>
      <c r="AG92" t="n">
        <v>88.0</v>
      </c>
      <c r="AH92" t="n">
        <v>86.0</v>
      </c>
      <c r="AI92" t="n">
        <v>172.0</v>
      </c>
      <c r="AJ92" t="n">
        <v>108.0</v>
      </c>
      <c r="AK92" t="n">
        <v>83.0</v>
      </c>
      <c r="AL92" t="n">
        <v>64.0</v>
      </c>
      <c r="AM92" t="n">
        <v>52.0</v>
      </c>
      <c r="AN92" t="n">
        <v>75.0</v>
      </c>
      <c r="AO92" t="n">
        <v>98.0</v>
      </c>
      <c r="AP92" t="n">
        <v>115.0</v>
      </c>
      <c r="AQ92" t="n">
        <v>108.0</v>
      </c>
      <c r="AR92" s="4" t="n">
        <v>230.0</v>
      </c>
      <c r="AS92" s="4" t="n">
        <v>105.0</v>
      </c>
      <c r="AT92" s="4" t="n">
        <v>168.0</v>
      </c>
      <c r="AU92" s="4" t="n">
        <v>214.0</v>
      </c>
      <c r="AV92" s="4" t="n">
        <v>130.0</v>
      </c>
      <c r="AW92" s="4" t="n">
        <v>70.0</v>
      </c>
      <c r="AX92" s="4" t="n">
        <v>68.0</v>
      </c>
      <c r="AY92" s="4" t="n">
        <v>43.0</v>
      </c>
      <c r="AZ92" s="4" t="n">
        <v>50.0</v>
      </c>
      <c r="BA92" s="4"/>
      <c r="BB92" s="4"/>
      <c r="BC92" s="4"/>
      <c r="BD92" s="4"/>
      <c r="BF92" s="84" t="str">
        <f t="shared" si="114"/>
        <v>-</v>
      </c>
      <c r="BG92" s="84" t="str">
        <f t="shared" si="114"/>
        <v>-</v>
      </c>
      <c r="BH92" s="84" t="str">
        <f t="shared" si="114"/>
        <v>-</v>
      </c>
      <c r="BI92" s="84" t="str">
        <f t="shared" si="114"/>
        <v>-</v>
      </c>
      <c r="BJ92" s="84" t="str">
        <f t="shared" si="114"/>
        <v>-</v>
      </c>
      <c r="BK92" s="84" t="str">
        <f t="shared" si="114"/>
        <v>-</v>
      </c>
      <c r="BL92" s="84" t="str">
        <f t="shared" si="114"/>
        <v>-</v>
      </c>
      <c r="BM92" s="84" t="str">
        <f t="shared" si="114"/>
        <v>-</v>
      </c>
      <c r="BN92" s="84" t="str">
        <f t="shared" si="114"/>
        <v>-</v>
      </c>
      <c r="BO92" s="84" t="str">
        <f t="shared" si="114"/>
        <v>-</v>
      </c>
      <c r="BP92" s="84" t="str">
        <f t="shared" si="114"/>
        <v>-</v>
      </c>
      <c r="BQ92" s="84" t="str">
        <f t="shared" si="114"/>
        <v>-</v>
      </c>
    </row>
    <row r="93" spans="1:69" x14ac:dyDescent="0.25">
      <c r="A93" s="16" t="s">
        <v>148</v>
      </c>
      <c r="B93" s="16" t="s">
        <v>48</v>
      </c>
      <c r="C93" s="71">
        <f>SUM(U93                                               : INDEX(U93:AF93,$B$2))</f>
        <v>0</v>
      </c>
      <c r="D93" s="71">
        <f>SUM(AG93                                                : INDEX(AG93:AR93,$B$2))</f>
        <v>0</v>
      </c>
      <c r="E93" s="71">
        <f>SUM(AS93                                                 : INDEX(AS93:BD93,$B$2))</f>
        <v>0</v>
      </c>
      <c r="F93" s="65" t="str">
        <f t="shared" si="103"/>
        <v/>
      </c>
      <c r="G93" s="33"/>
      <c r="H93" s="4">
        <f t="shared" si="115"/>
        <v>0</v>
      </c>
      <c r="I93" s="4">
        <f t="shared" si="104"/>
        <v>0</v>
      </c>
      <c r="J93" s="4">
        <f t="shared" si="116"/>
        <v>0</v>
      </c>
      <c r="K93" s="4">
        <f t="shared" si="105"/>
        <v>0</v>
      </c>
      <c r="L93" s="4">
        <f t="shared" si="106"/>
        <v>0</v>
      </c>
      <c r="M93" s="4">
        <f t="shared" si="107"/>
        <v>0</v>
      </c>
      <c r="N93" s="4">
        <f t="shared" si="108"/>
        <v>0</v>
      </c>
      <c r="O93" s="4">
        <f t="shared" si="109"/>
        <v>0</v>
      </c>
      <c r="P93" s="4">
        <f t="shared" si="110"/>
        <v>0</v>
      </c>
      <c r="Q93" s="4">
        <f t="shared" si="111"/>
        <v>0</v>
      </c>
      <c r="R93" s="4">
        <f t="shared" si="112"/>
        <v>0</v>
      </c>
      <c r="S93" s="4">
        <f t="shared" si="113"/>
        <v>0</v>
      </c>
      <c r="U93" t="n">
        <v>32.0</v>
      </c>
      <c r="V93" t="n">
        <v>27.0</v>
      </c>
      <c r="W93" t="n">
        <v>42.0</v>
      </c>
      <c r="X93" t="n">
        <v>52.0</v>
      </c>
      <c r="Y93" t="n">
        <v>67.0</v>
      </c>
      <c r="Z93" t="n">
        <v>59.0</v>
      </c>
      <c r="AA93" t="n">
        <v>60.0</v>
      </c>
      <c r="AB93" t="n">
        <v>51.0</v>
      </c>
      <c r="AC93" t="n">
        <v>112.0</v>
      </c>
      <c r="AD93" t="n">
        <v>93.0</v>
      </c>
      <c r="AE93" t="n">
        <v>93.0</v>
      </c>
      <c r="AF93" t="n">
        <v>110.0</v>
      </c>
      <c r="AG93" t="n">
        <v>54.0</v>
      </c>
      <c r="AH93" t="n">
        <v>66.0</v>
      </c>
      <c r="AI93" t="n">
        <v>108.0</v>
      </c>
      <c r="AJ93" t="n">
        <v>107.0</v>
      </c>
      <c r="AK93" t="n">
        <v>117.0</v>
      </c>
      <c r="AL93" t="n">
        <v>142.0</v>
      </c>
      <c r="AM93" t="n">
        <v>86.0</v>
      </c>
      <c r="AN93" t="n">
        <v>63.0</v>
      </c>
      <c r="AO93" t="n">
        <v>77.0</v>
      </c>
      <c r="AP93" t="n">
        <v>47.0</v>
      </c>
      <c r="AQ93" t="n">
        <v>63.0</v>
      </c>
      <c r="AR93" s="4" t="n">
        <v>136.0</v>
      </c>
      <c r="AS93" s="4" t="n">
        <v>45.0</v>
      </c>
      <c r="AT93" s="4" t="n">
        <v>73.0</v>
      </c>
      <c r="AU93" s="4" t="n">
        <v>111.0</v>
      </c>
      <c r="AV93" s="4" t="n">
        <v>94.0</v>
      </c>
      <c r="AW93" s="4" t="n">
        <v>65.0</v>
      </c>
      <c r="AX93" s="4" t="n">
        <v>62.0</v>
      </c>
      <c r="AY93" s="4" t="n">
        <v>56.0</v>
      </c>
      <c r="AZ93" s="4" t="n">
        <v>44.0</v>
      </c>
      <c r="BA93" s="4"/>
      <c r="BB93" s="4"/>
      <c r="BC93" s="4"/>
      <c r="BD93" s="4"/>
      <c r="BF93" s="84" t="str">
        <f t="shared" si="114"/>
        <v>-</v>
      </c>
      <c r="BG93" s="84" t="str">
        <f t="shared" si="114"/>
        <v>-</v>
      </c>
      <c r="BH93" s="84" t="str">
        <f t="shared" si="114"/>
        <v>-</v>
      </c>
      <c r="BI93" s="84" t="str">
        <f t="shared" si="114"/>
        <v>-</v>
      </c>
      <c r="BJ93" s="84" t="str">
        <f t="shared" si="114"/>
        <v>-</v>
      </c>
      <c r="BK93" s="84" t="str">
        <f t="shared" si="114"/>
        <v>-</v>
      </c>
      <c r="BL93" s="84" t="str">
        <f t="shared" si="114"/>
        <v>-</v>
      </c>
      <c r="BM93" s="84" t="str">
        <f t="shared" si="114"/>
        <v>-</v>
      </c>
      <c r="BN93" s="84" t="str">
        <f t="shared" si="114"/>
        <v>-</v>
      </c>
      <c r="BO93" s="84" t="str">
        <f t="shared" si="114"/>
        <v>-</v>
      </c>
      <c r="BP93" s="84" t="str">
        <f t="shared" si="114"/>
        <v>-</v>
      </c>
      <c r="BQ93" s="84" t="str">
        <f t="shared" si="114"/>
        <v>-</v>
      </c>
    </row>
    <row r="94" spans="1:69" x14ac:dyDescent="0.25">
      <c r="A94" s="16" t="s">
        <v>149</v>
      </c>
      <c r="B94" s="16" t="s">
        <v>49</v>
      </c>
      <c r="C94" s="71">
        <f>SUM(U94                                               : INDEX(U94:AF94,$B$2))</f>
        <v>0</v>
      </c>
      <c r="D94" s="71">
        <f>SUM(AG94                                                : INDEX(AG94:AR94,$B$2))</f>
        <v>0</v>
      </c>
      <c r="E94" s="71">
        <f>SUM(AS94                                                 : INDEX(AS94:BD94,$B$2))</f>
        <v>0</v>
      </c>
      <c r="F94" s="65" t="str">
        <f t="shared" si="103"/>
        <v/>
      </c>
      <c r="G94" s="33"/>
      <c r="H94" s="4">
        <f t="shared" si="115"/>
        <v>0</v>
      </c>
      <c r="I94" s="4">
        <f t="shared" si="104"/>
        <v>0</v>
      </c>
      <c r="J94" s="4">
        <f t="shared" si="116"/>
        <v>0</v>
      </c>
      <c r="K94" s="4">
        <f t="shared" si="105"/>
        <v>0</v>
      </c>
      <c r="L94" s="4">
        <f t="shared" si="106"/>
        <v>0</v>
      </c>
      <c r="M94" s="4">
        <f t="shared" si="107"/>
        <v>0</v>
      </c>
      <c r="N94" s="4">
        <f t="shared" si="108"/>
        <v>0</v>
      </c>
      <c r="O94" s="4">
        <f t="shared" si="109"/>
        <v>0</v>
      </c>
      <c r="P94" s="4">
        <f t="shared" si="110"/>
        <v>0</v>
      </c>
      <c r="Q94" s="4">
        <f t="shared" si="111"/>
        <v>0</v>
      </c>
      <c r="R94" s="4">
        <f t="shared" si="112"/>
        <v>0</v>
      </c>
      <c r="S94" s="4">
        <f t="shared" si="113"/>
        <v>0</v>
      </c>
      <c r="U94" t="n">
        <v>2.0</v>
      </c>
      <c r="V94" t="n">
        <v>6.0</v>
      </c>
      <c r="W94" t="n">
        <v>4.0</v>
      </c>
      <c r="X94" t="n">
        <v>3.0</v>
      </c>
      <c r="Y94" t="n">
        <v>15.0</v>
      </c>
      <c r="Z94" t="n">
        <v>13.0</v>
      </c>
      <c r="AA94" t="n">
        <v>20.0</v>
      </c>
      <c r="AB94" t="n">
        <v>22.0</v>
      </c>
      <c r="AC94" t="n">
        <v>52.0</v>
      </c>
      <c r="AD94" t="n">
        <v>26.0</v>
      </c>
      <c r="AE94" t="n">
        <v>54.0</v>
      </c>
      <c r="AF94" t="n">
        <v>50.0</v>
      </c>
      <c r="AG94" t="n">
        <v>30.0</v>
      </c>
      <c r="AH94" t="n">
        <v>24.0</v>
      </c>
      <c r="AI94" t="n">
        <v>49.0</v>
      </c>
      <c r="AJ94" t="n">
        <v>31.0</v>
      </c>
      <c r="AK94" t="n">
        <v>52.0</v>
      </c>
      <c r="AL94" t="n">
        <v>69.0</v>
      </c>
      <c r="AM94" t="n">
        <v>53.0</v>
      </c>
      <c r="AN94" t="n">
        <v>83.0</v>
      </c>
      <c r="AO94" t="n">
        <v>78.0</v>
      </c>
      <c r="AP94" t="n">
        <v>91.0</v>
      </c>
      <c r="AQ94" t="n">
        <v>80.0</v>
      </c>
      <c r="AR94" s="4" t="n">
        <v>120.0</v>
      </c>
      <c r="AS94" s="4" t="n">
        <v>55.0</v>
      </c>
      <c r="AT94" s="4" t="n">
        <v>71.0</v>
      </c>
      <c r="AU94" s="4" t="n">
        <v>67.0</v>
      </c>
      <c r="AV94" s="4" t="n">
        <v>73.0</v>
      </c>
      <c r="AW94" s="4" t="n">
        <v>61.0</v>
      </c>
      <c r="AX94" s="4" t="n">
        <v>54.0</v>
      </c>
      <c r="AY94" s="4" t="n">
        <v>52.0</v>
      </c>
      <c r="AZ94" s="4" t="n">
        <v>40.0</v>
      </c>
      <c r="BA94" s="4"/>
      <c r="BB94" s="4"/>
      <c r="BC94" s="4"/>
      <c r="BD94" s="4"/>
      <c r="BF94" s="84" t="str">
        <f t="shared" si="114"/>
        <v>-</v>
      </c>
      <c r="BG94" s="84" t="str">
        <f t="shared" si="114"/>
        <v>-</v>
      </c>
      <c r="BH94" s="84" t="str">
        <f t="shared" si="114"/>
        <v>-</v>
      </c>
      <c r="BI94" s="84" t="str">
        <f t="shared" si="114"/>
        <v>-</v>
      </c>
      <c r="BJ94" s="84" t="str">
        <f t="shared" si="114"/>
        <v>-</v>
      </c>
      <c r="BK94" s="84" t="str">
        <f t="shared" si="114"/>
        <v>-</v>
      </c>
      <c r="BL94" s="84" t="str">
        <f t="shared" si="114"/>
        <v>-</v>
      </c>
      <c r="BM94" s="84" t="str">
        <f t="shared" si="114"/>
        <v>-</v>
      </c>
      <c r="BN94" s="84" t="str">
        <f t="shared" si="114"/>
        <v>-</v>
      </c>
      <c r="BO94" s="84" t="str">
        <f t="shared" si="114"/>
        <v>-</v>
      </c>
      <c r="BP94" s="84" t="str">
        <f t="shared" si="114"/>
        <v>-</v>
      </c>
      <c r="BQ94" s="84" t="str">
        <f t="shared" si="114"/>
        <v>-</v>
      </c>
    </row>
    <row r="95" spans="1:69" x14ac:dyDescent="0.25">
      <c r="A95" s="16" t="s">
        <v>150</v>
      </c>
      <c r="B95" s="16" t="s">
        <v>50</v>
      </c>
      <c r="C95" s="71">
        <f>SUM(U95                                               : INDEX(U95:AF95,$B$2))</f>
        <v>0</v>
      </c>
      <c r="D95" s="71">
        <f>SUM(AG95                                                : INDEX(AG95:AR95,$B$2))</f>
        <v>0</v>
      </c>
      <c r="E95" s="71">
        <f>SUM(AS95                                                 : INDEX(AS95:BD95,$B$2))</f>
        <v>0</v>
      </c>
      <c r="F95" s="65" t="str">
        <f t="shared" si="103"/>
        <v/>
      </c>
      <c r="G95" s="33"/>
      <c r="H95" s="4">
        <f t="shared" si="115"/>
        <v>0</v>
      </c>
      <c r="I95" s="4">
        <f t="shared" si="104"/>
        <v>0</v>
      </c>
      <c r="J95" s="4">
        <f t="shared" si="116"/>
        <v>0</v>
      </c>
      <c r="K95" s="4">
        <f t="shared" si="105"/>
        <v>0</v>
      </c>
      <c r="L95" s="4">
        <f t="shared" si="106"/>
        <v>0</v>
      </c>
      <c r="M95" s="4">
        <f t="shared" si="107"/>
        <v>0</v>
      </c>
      <c r="N95" s="4">
        <f t="shared" si="108"/>
        <v>0</v>
      </c>
      <c r="O95" s="4">
        <f t="shared" si="109"/>
        <v>0</v>
      </c>
      <c r="P95" s="4">
        <f t="shared" si="110"/>
        <v>0</v>
      </c>
      <c r="Q95" s="4">
        <f t="shared" si="111"/>
        <v>0</v>
      </c>
      <c r="R95" s="4">
        <f t="shared" si="112"/>
        <v>0</v>
      </c>
      <c r="S95" s="4">
        <f t="shared" si="113"/>
        <v>0</v>
      </c>
      <c r="T95" s="7"/>
      <c r="AR95" s="4"/>
      <c r="AS95" s="4"/>
      <c r="AT95" s="4" t="n">
        <v>67.0</v>
      </c>
      <c r="AU95" s="4" t="n">
        <v>45.0</v>
      </c>
      <c r="AV95" s="4" t="n">
        <v>115.0</v>
      </c>
      <c r="AW95" s="4" t="n">
        <v>44.0</v>
      </c>
      <c r="AX95" s="4" t="n">
        <v>42.0</v>
      </c>
      <c r="AY95" s="4" t="n">
        <v>32.0</v>
      </c>
      <c r="AZ95" s="4" t="n">
        <v>49.0</v>
      </c>
      <c r="BA95" s="4"/>
      <c r="BB95" s="4"/>
      <c r="BC95" s="4"/>
      <c r="BD95" s="4"/>
      <c r="BF95" s="84" t="str">
        <f t="shared" si="114"/>
        <v>-</v>
      </c>
      <c r="BG95" s="84" t="str">
        <f t="shared" si="114"/>
        <v>-</v>
      </c>
      <c r="BH95" s="84" t="str">
        <f t="shared" si="114"/>
        <v>-</v>
      </c>
      <c r="BI95" s="84" t="str">
        <f t="shared" si="114"/>
        <v>-</v>
      </c>
      <c r="BJ95" s="84" t="str">
        <f t="shared" si="114"/>
        <v>-</v>
      </c>
      <c r="BK95" s="84" t="str">
        <f t="shared" si="114"/>
        <v>-</v>
      </c>
      <c r="BL95" s="84" t="str">
        <f t="shared" si="114"/>
        <v>-</v>
      </c>
      <c r="BM95" s="84" t="str">
        <f t="shared" si="114"/>
        <v>-</v>
      </c>
      <c r="BN95" s="84" t="str">
        <f t="shared" si="114"/>
        <v>-</v>
      </c>
      <c r="BO95" s="84" t="str">
        <f t="shared" si="114"/>
        <v>-</v>
      </c>
      <c r="BP95" s="84" t="str">
        <f t="shared" si="114"/>
        <v>-</v>
      </c>
      <c r="BQ95" s="84" t="str">
        <f t="shared" si="114"/>
        <v>-</v>
      </c>
    </row>
    <row r="96" spans="1:69" x14ac:dyDescent="0.25">
      <c r="A96" s="16" t="s">
        <v>151</v>
      </c>
      <c r="B96" s="3" t="s">
        <v>153</v>
      </c>
      <c r="C96" s="72">
        <f>SUM(C88:C94)</f>
        <v>0</v>
      </c>
      <c r="D96" s="72">
        <f t="shared" ref="D96" si="117">SUM(D88:D94)</f>
        <v>0</v>
      </c>
      <c r="E96" s="72">
        <f>SUM(E88:E94)</f>
        <v>0</v>
      </c>
      <c r="F96" s="65" t="str">
        <f>IFERROR(E96/D96,"")</f>
        <v/>
      </c>
      <c r="G96" s="33"/>
      <c r="H96" s="4">
        <f t="shared" si="115"/>
        <v>0</v>
      </c>
      <c r="I96" s="4">
        <f t="shared" si="104"/>
        <v>0</v>
      </c>
      <c r="J96" s="4">
        <f t="shared" si="116"/>
        <v>0</v>
      </c>
      <c r="K96" s="4">
        <f t="shared" si="105"/>
        <v>0</v>
      </c>
      <c r="L96" s="4">
        <f t="shared" si="106"/>
        <v>0</v>
      </c>
      <c r="M96" s="4">
        <f t="shared" si="107"/>
        <v>0</v>
      </c>
      <c r="N96" s="4">
        <f t="shared" si="108"/>
        <v>0</v>
      </c>
      <c r="O96" s="4">
        <f t="shared" si="109"/>
        <v>0</v>
      </c>
      <c r="P96" s="4">
        <f t="shared" si="110"/>
        <v>0</v>
      </c>
      <c r="Q96" s="4">
        <f t="shared" si="111"/>
        <v>0</v>
      </c>
      <c r="R96" s="4">
        <f t="shared" si="112"/>
        <v>0</v>
      </c>
      <c r="S96" s="4">
        <f t="shared" si="113"/>
        <v>0</v>
      </c>
      <c r="T96" s="7"/>
      <c r="U96" s="61" t="n">
        <f>SUM(U88:U94)</f>
        <v>262.0</v>
      </c>
      <c r="V96" s="61" t="n">
        <f t="shared" ref="V96:AY96" si="118">SUM(V88:V94)</f>
        <v>238.0</v>
      </c>
      <c r="W96" s="61" t="n">
        <f t="shared" si="118"/>
        <v>336.0</v>
      </c>
      <c r="X96" s="61" t="n">
        <f t="shared" si="118"/>
        <v>344.0</v>
      </c>
      <c r="Y96" s="61" t="n">
        <f t="shared" si="118"/>
        <v>415.0</v>
      </c>
      <c r="Z96" s="61" t="n">
        <f t="shared" si="118"/>
        <v>453.0</v>
      </c>
      <c r="AA96" s="61" t="n">
        <f t="shared" si="118"/>
        <v>502.0</v>
      </c>
      <c r="AB96" s="61" t="n">
        <f t="shared" si="118"/>
        <v>411.0</v>
      </c>
      <c r="AC96" s="61" t="n">
        <f t="shared" si="118"/>
        <v>765.0</v>
      </c>
      <c r="AD96" s="61" t="n">
        <f t="shared" si="118"/>
        <v>636.0</v>
      </c>
      <c r="AE96" s="61" t="n">
        <f t="shared" si="118"/>
        <v>755.0</v>
      </c>
      <c r="AF96" s="61" t="n">
        <f t="shared" si="118"/>
        <v>808.0</v>
      </c>
      <c r="AG96" s="61" t="n">
        <f t="shared" si="118"/>
        <v>394.0</v>
      </c>
      <c r="AH96" s="61" t="n">
        <f t="shared" si="118"/>
        <v>387.0</v>
      </c>
      <c r="AI96" s="61" t="n">
        <f t="shared" si="118"/>
        <v>655.0</v>
      </c>
      <c r="AJ96" s="61" t="n">
        <f>SUM(AJ88:AJ94)</f>
        <v>553.0</v>
      </c>
      <c r="AK96" s="61" t="n">
        <f t="shared" si="118"/>
        <v>663.0</v>
      </c>
      <c r="AL96" s="61" t="n">
        <f t="shared" si="118"/>
        <v>1065.0</v>
      </c>
      <c r="AM96" s="61" t="n">
        <f t="shared" si="118"/>
        <v>831.0</v>
      </c>
      <c r="AN96" s="61" t="n">
        <f t="shared" si="118"/>
        <v>956.0</v>
      </c>
      <c r="AO96" s="61" t="n">
        <f t="shared" si="118"/>
        <v>1203.0</v>
      </c>
      <c r="AP96" s="61" t="n">
        <f t="shared" si="118"/>
        <v>990.0</v>
      </c>
      <c r="AQ96" s="61" t="n">
        <f t="shared" si="118"/>
        <v>965.0</v>
      </c>
      <c r="AR96" s="61" t="n">
        <f t="shared" si="118"/>
        <v>1698.0</v>
      </c>
      <c r="AS96" s="61" t="n">
        <f t="shared" si="118"/>
        <v>661.0</v>
      </c>
      <c r="AT96" s="61" t="n">
        <f t="shared" si="118"/>
        <v>920.0</v>
      </c>
      <c r="AU96" s="61" t="n">
        <f t="shared" si="118"/>
        <v>1246.0</v>
      </c>
      <c r="AV96" s="61" t="n">
        <f t="shared" si="118"/>
        <v>1098.0</v>
      </c>
      <c r="AW96" s="61" t="n">
        <f t="shared" si="118"/>
        <v>864.0</v>
      </c>
      <c r="AX96" s="61" t="n">
        <f t="shared" si="118"/>
        <v>1226.0</v>
      </c>
      <c r="AY96" s="61" t="n">
        <f t="shared" si="118"/>
        <v>891.0</v>
      </c>
      <c r="AZ96" s="61" t="n">
        <v>954.0</v>
      </c>
      <c r="BA96" s="61"/>
      <c r="BB96" s="61"/>
      <c r="BC96" s="61"/>
      <c r="BD96" s="61"/>
      <c r="BF96" s="84" t="str">
        <f t="shared" si="114"/>
        <v>-</v>
      </c>
      <c r="BG96" s="84" t="str">
        <f t="shared" si="114"/>
        <v>-</v>
      </c>
      <c r="BH96" s="84" t="str">
        <f t="shared" si="114"/>
        <v>-</v>
      </c>
      <c r="BI96" s="84" t="str">
        <f t="shared" si="114"/>
        <v>-</v>
      </c>
      <c r="BJ96" s="84" t="str">
        <f t="shared" si="114"/>
        <v>-</v>
      </c>
      <c r="BK96" s="84" t="str">
        <f t="shared" si="114"/>
        <v>-</v>
      </c>
      <c r="BL96" s="84" t="str">
        <f t="shared" si="114"/>
        <v>-</v>
      </c>
      <c r="BM96" s="84" t="str">
        <f t="shared" si="114"/>
        <v>-</v>
      </c>
      <c r="BN96" s="84" t="str">
        <f t="shared" si="114"/>
        <v>-</v>
      </c>
      <c r="BO96" s="84" t="str">
        <f t="shared" si="114"/>
        <v>-</v>
      </c>
      <c r="BP96" s="84" t="str">
        <f t="shared" si="114"/>
        <v>-</v>
      </c>
      <c r="BQ96" s="84" t="str">
        <f t="shared" si="114"/>
        <v>-</v>
      </c>
    </row>
    <row r="97" spans="1:71" x14ac:dyDescent="0.25">
      <c r="A97" s="3" t="s">
        <v>152</v>
      </c>
      <c r="B97" s="3" t="s">
        <v>61</v>
      </c>
      <c r="C97" s="72">
        <f>SUM(C88:C95)</f>
        <v>0</v>
      </c>
      <c r="D97" s="72">
        <f t="shared" ref="D97:E97" si="119">SUM(D88:D95)</f>
        <v>0</v>
      </c>
      <c r="E97" s="72">
        <f t="shared" si="119"/>
        <v>0</v>
      </c>
      <c r="F97" s="65" t="str">
        <f>IFERROR(E97/D97,"")</f>
        <v/>
      </c>
      <c r="G97" s="33"/>
      <c r="H97" s="4">
        <f t="shared" si="115"/>
        <v>0</v>
      </c>
      <c r="I97" s="4">
        <f t="shared" si="104"/>
        <v>0</v>
      </c>
      <c r="J97" s="4">
        <f t="shared" si="116"/>
        <v>0</v>
      </c>
      <c r="K97" s="4">
        <f t="shared" si="105"/>
        <v>0</v>
      </c>
      <c r="L97" s="4">
        <f t="shared" si="106"/>
        <v>0</v>
      </c>
      <c r="M97" s="4">
        <f t="shared" si="107"/>
        <v>0</v>
      </c>
      <c r="N97" s="4">
        <f t="shared" si="108"/>
        <v>0</v>
      </c>
      <c r="O97" s="4">
        <f t="shared" si="109"/>
        <v>0</v>
      </c>
      <c r="P97" s="4">
        <f t="shared" si="110"/>
        <v>0</v>
      </c>
      <c r="Q97" s="4">
        <f t="shared" si="111"/>
        <v>0</v>
      </c>
      <c r="R97" s="4">
        <f t="shared" si="112"/>
        <v>0</v>
      </c>
      <c r="S97" s="4">
        <f t="shared" si="113"/>
        <v>0</v>
      </c>
      <c r="T97" s="19"/>
      <c r="U97" s="18" t="n">
        <v>262.0</v>
      </c>
      <c r="V97" s="18" t="n">
        <v>238.0</v>
      </c>
      <c r="W97" s="18" t="n">
        <v>336.0</v>
      </c>
      <c r="X97" s="18" t="n">
        <v>344.0</v>
      </c>
      <c r="Y97" s="18" t="n">
        <v>415.0</v>
      </c>
      <c r="Z97" s="18" t="n">
        <v>453.0</v>
      </c>
      <c r="AA97" s="18" t="n">
        <v>502.0</v>
      </c>
      <c r="AB97" s="18" t="n">
        <v>411.0</v>
      </c>
      <c r="AC97" s="18" t="n">
        <v>765.0</v>
      </c>
      <c r="AD97" s="18" t="n">
        <v>636.0</v>
      </c>
      <c r="AE97" s="18" t="n">
        <v>755.0</v>
      </c>
      <c r="AF97" s="18" t="n">
        <v>808.0</v>
      </c>
      <c r="AG97" s="18" t="n">
        <v>394.0</v>
      </c>
      <c r="AH97" s="18" t="n">
        <v>387.0</v>
      </c>
      <c r="AI97" s="18" t="n">
        <v>655.0</v>
      </c>
      <c r="AJ97" s="18" t="n">
        <v>553.0</v>
      </c>
      <c r="AK97" s="18" t="n">
        <v>663.0</v>
      </c>
      <c r="AL97" s="18" t="n">
        <v>1065.0</v>
      </c>
      <c r="AM97" s="18" t="n">
        <v>831.0</v>
      </c>
      <c r="AN97" s="18" t="n">
        <v>956.0</v>
      </c>
      <c r="AO97" s="18" t="n">
        <v>1203.0</v>
      </c>
      <c r="AP97" s="18" t="n">
        <v>990.0</v>
      </c>
      <c r="AQ97" s="18" t="n">
        <v>965.0</v>
      </c>
      <c r="AR97" s="18" t="n">
        <v>1698.0</v>
      </c>
      <c r="AS97" s="63" t="n">
        <v>661.0</v>
      </c>
      <c r="AT97" s="63" t="n">
        <v>987.0</v>
      </c>
      <c r="AU97" s="63" t="n">
        <v>1291.0</v>
      </c>
      <c r="AV97" s="63" t="n">
        <v>1213.0</v>
      </c>
      <c r="AW97" s="63" t="n">
        <v>908.0</v>
      </c>
      <c r="AX97" s="63" t="n">
        <v>1268.0</v>
      </c>
      <c r="AY97" s="63" t="n">
        <v>923.0</v>
      </c>
      <c r="AZ97" s="63" t="n">
        <v>1003.0</v>
      </c>
      <c r="BA97" s="63"/>
      <c r="BB97" s="63"/>
      <c r="BC97" s="63"/>
      <c r="BD97" s="63"/>
      <c r="BE97" s="33"/>
      <c r="BF97" s="84" t="str">
        <f t="shared" si="114"/>
        <v>-</v>
      </c>
      <c r="BG97" s="84" t="str">
        <f t="shared" si="114"/>
        <v>-</v>
      </c>
      <c r="BH97" s="84" t="str">
        <f t="shared" si="114"/>
        <v>-</v>
      </c>
      <c r="BI97" s="84" t="str">
        <f t="shared" si="114"/>
        <v>-</v>
      </c>
      <c r="BJ97" s="84" t="str">
        <f t="shared" si="114"/>
        <v>-</v>
      </c>
      <c r="BK97" s="84" t="str">
        <f t="shared" si="114"/>
        <v>-</v>
      </c>
      <c r="BL97" s="84" t="str">
        <f t="shared" si="114"/>
        <v>-</v>
      </c>
      <c r="BM97" s="84" t="str">
        <f t="shared" si="114"/>
        <v>-</v>
      </c>
      <c r="BN97" s="84" t="str">
        <f t="shared" si="114"/>
        <v>-</v>
      </c>
      <c r="BO97" s="84" t="str">
        <f t="shared" si="114"/>
        <v>-</v>
      </c>
      <c r="BP97" s="84" t="str">
        <f t="shared" si="114"/>
        <v>-</v>
      </c>
      <c r="BQ97" s="84" t="str">
        <f t="shared" si="114"/>
        <v>-</v>
      </c>
    </row>
    <row r="98" spans="1:71" x14ac:dyDescent="0.25">
      <c r="A98" s="42" t="s">
        <v>33</v>
      </c>
    </row>
    <row r="99" spans="1:71" x14ac:dyDescent="0.25">
      <c r="A99" s="43" t="s">
        <v>31</v>
      </c>
      <c r="B99" s="23" t="s">
        <v>31</v>
      </c>
      <c r="C99" s="21" t="str">
        <f>$C$3</f>
        <v>YTD '15</v>
      </c>
      <c r="D99" s="21" t="str">
        <f>$D$3</f>
        <v>YTD '16</v>
      </c>
      <c r="E99" s="21" t="str">
        <f>$E$3</f>
        <v>YTD '17</v>
      </c>
      <c r="F99" s="21" t="str">
        <f>$F$3</f>
        <v>YoY</v>
      </c>
      <c r="G99" s="2" t="s">
        <v>33</v>
      </c>
      <c r="H99" s="27" t="str">
        <f>$H$3</f>
        <v>Q1 '15</v>
      </c>
      <c r="I99" s="27" t="str">
        <f>$I$3</f>
        <v>Q2 '15</v>
      </c>
      <c r="J99" s="27" t="str">
        <f>$J$3</f>
        <v>Q3 '15</v>
      </c>
      <c r="K99" s="27" t="str">
        <f>$K$3</f>
        <v>Q4 '15</v>
      </c>
      <c r="L99" s="30" t="str">
        <f>$L$3</f>
        <v>Q1 '16</v>
      </c>
      <c r="M99" s="30" t="str">
        <f>$M$3</f>
        <v>Q2 '16</v>
      </c>
      <c r="N99" s="30" t="str">
        <f>$N$3</f>
        <v>Q3 '16</v>
      </c>
      <c r="O99" s="30" t="str">
        <f>$O$3</f>
        <v>Q4 '16</v>
      </c>
      <c r="P99" s="27" t="str">
        <f>$P$3</f>
        <v>Q1 '17</v>
      </c>
      <c r="Q99" s="27" t="str">
        <f>$Q$3</f>
        <v>Q2 '17</v>
      </c>
      <c r="R99" s="27" t="str">
        <f>$R$3</f>
        <v>Q3 '17</v>
      </c>
      <c r="S99" s="27" t="str">
        <f>$S$3</f>
        <v>Q4 '17</v>
      </c>
      <c r="T99" s="17" t="s">
        <v>33</v>
      </c>
      <c r="U99" s="27" t="s">
        <v>1</v>
      </c>
      <c r="V99" s="27" t="s">
        <v>2</v>
      </c>
      <c r="W99" s="27" t="s">
        <v>3</v>
      </c>
      <c r="X99" s="27" t="s">
        <v>4</v>
      </c>
      <c r="Y99" s="27" t="s">
        <v>5</v>
      </c>
      <c r="Z99" s="27" t="s">
        <v>6</v>
      </c>
      <c r="AA99" s="27" t="s">
        <v>7</v>
      </c>
      <c r="AB99" s="27" t="s">
        <v>8</v>
      </c>
      <c r="AC99" s="27" t="s">
        <v>9</v>
      </c>
      <c r="AD99" s="27" t="s">
        <v>10</v>
      </c>
      <c r="AE99" s="27" t="s">
        <v>11</v>
      </c>
      <c r="AF99" s="27" t="s">
        <v>12</v>
      </c>
      <c r="AG99" s="29" t="s">
        <v>13</v>
      </c>
      <c r="AH99" s="29" t="s">
        <v>14</v>
      </c>
      <c r="AI99" s="29" t="s">
        <v>15</v>
      </c>
      <c r="AJ99" s="29" t="s">
        <v>16</v>
      </c>
      <c r="AK99" s="29" t="s">
        <v>17</v>
      </c>
      <c r="AL99" s="29" t="s">
        <v>18</v>
      </c>
      <c r="AM99" s="29" t="s">
        <v>19</v>
      </c>
      <c r="AN99" s="29" t="s">
        <v>20</v>
      </c>
      <c r="AO99" s="29" t="s">
        <v>21</v>
      </c>
      <c r="AP99" s="29" t="s">
        <v>22</v>
      </c>
      <c r="AQ99" s="29" t="s">
        <v>23</v>
      </c>
      <c r="AR99" s="29" t="s">
        <v>24</v>
      </c>
      <c r="AS99" s="25" t="s">
        <v>25</v>
      </c>
      <c r="AT99" s="25" t="s">
        <v>26</v>
      </c>
      <c r="AU99" s="25" t="s">
        <v>27</v>
      </c>
      <c r="AV99" s="25" t="s">
        <v>28</v>
      </c>
      <c r="AW99" s="25" t="s">
        <v>29</v>
      </c>
      <c r="AX99" s="25" t="s">
        <v>30</v>
      </c>
      <c r="AY99" s="31" t="s">
        <v>99</v>
      </c>
      <c r="AZ99" s="31" t="s">
        <v>100</v>
      </c>
      <c r="BA99" s="31" t="s">
        <v>101</v>
      </c>
      <c r="BB99" s="31" t="s">
        <v>102</v>
      </c>
      <c r="BC99" s="31" t="s">
        <v>103</v>
      </c>
      <c r="BD99" s="31" t="s">
        <v>104</v>
      </c>
      <c r="BF99" s="32">
        <v>42736</v>
      </c>
      <c r="BG99" s="32">
        <v>42767</v>
      </c>
      <c r="BH99" s="32">
        <v>42795</v>
      </c>
      <c r="BI99" s="32">
        <v>42826</v>
      </c>
      <c r="BJ99" s="32">
        <v>42856</v>
      </c>
      <c r="BK99" s="32">
        <v>42887</v>
      </c>
      <c r="BL99" s="32">
        <v>42917</v>
      </c>
      <c r="BM99" s="32">
        <v>42948</v>
      </c>
      <c r="BN99" s="32">
        <v>42979</v>
      </c>
      <c r="BO99" s="32">
        <v>43009</v>
      </c>
      <c r="BP99" s="32">
        <v>43040</v>
      </c>
      <c r="BQ99" s="32">
        <v>43070</v>
      </c>
    </row>
    <row r="100" spans="1:71" x14ac:dyDescent="0.25">
      <c r="A100" s="44" t="s">
        <v>154</v>
      </c>
      <c r="B100" s="16" t="s">
        <v>58</v>
      </c>
      <c r="C100" s="73" t="e">
        <f>2*SUM(U88:INDEX(U88:AF88,$B$2))/(SUM(U76:INDEX(U76:AF76,$B$2))*2+U76-INDEX(U76:AF76,$B$2))</f>
        <v>#DIV/0!</v>
      </c>
      <c r="D100" s="73" t="e">
        <f>2*SUM(AG88:INDEX(AG88:AR88,$B$2))/(SUM(AG76:INDEX(AG76:AR76,$B$2))*2+AF76-INDEX(AG76:AR76,$B$2))</f>
        <v>#DIV/0!</v>
      </c>
      <c r="E100" s="73" t="e">
        <f>2*SUM(AS88:INDEX(AS88:BD88,$B$2))/(SUM(AS76:INDEX(AS76:BD76,$B$2))*2+AR76-INDEX(AS76:BD76,$B$2))</f>
        <v>#DIV/0!</v>
      </c>
      <c r="F100" s="65" t="str">
        <f>IFERROR(E100/D100,"")</f>
        <v/>
      </c>
      <c r="G100" s="8"/>
      <c r="H100" s="8" t="str">
        <f>IFERROR(H88/(AVERAGE(U76,U76)+AVERAGE(U76,V76)+AVERAGE(V76,W76)),"")</f>
        <v/>
      </c>
      <c r="I100" s="8" t="str">
        <f>IFERROR(I88/(AVERAGE(W76,X76)+AVERAGE(X76,Y76)+AVERAGE(Y76,Z76)),"")</f>
        <v/>
      </c>
      <c r="J100" s="8" t="str">
        <f>IFERROR(J88/(AVERAGE(Z76,AA76)+AVERAGE(AA76,AB76)+AVERAGE(AB76,AC76)),"")</f>
        <v/>
      </c>
      <c r="K100" s="8" t="str">
        <f>IFERROR(K88/(AVERAGE(AC76,AD76)+AVERAGE(AD76,AE76)+AVERAGE(AE76,AF76)),"")</f>
        <v/>
      </c>
      <c r="L100" s="8" t="str">
        <f>IFERROR(L88/(AVERAGE(AF76,AG76)+AVERAGE(AG76,AH76)+AVERAGE(AH76,AI76)),"")</f>
        <v/>
      </c>
      <c r="M100" s="8" t="str">
        <f>IFERROR(M88/(AVERAGE(AI76,AJ76)+AVERAGE(AJ76,AK76)+AVERAGE(AK76,AL76)),"")</f>
        <v/>
      </c>
      <c r="N100" s="8" t="str">
        <f>IFERROR(N88/(AVERAGE(AL76,AM76)+AVERAGE(AM76,AN76)+AVERAGE(AN76,AO76)),"")</f>
        <v/>
      </c>
      <c r="O100" s="8" t="str">
        <f>IFERROR(O88/(AVERAGE(AO76,AP76)+AVERAGE(AP76,AQ76)+AVERAGE(AQ76,AR76)),"")</f>
        <v/>
      </c>
      <c r="P100" s="8" t="str">
        <f>IFERROR(P88/(AVERAGE(AR76,AS76)+AVERAGE(AS76,AT76)+AVERAGE(AT76,AU76)),"")</f>
        <v/>
      </c>
      <c r="Q100" s="8" t="str">
        <f>IFERROR(Q88/(AVERAGE(AU76,AV76)+AVERAGE(AV76,AW76)+AVERAGE(AW76,AX76)),"")</f>
        <v/>
      </c>
      <c r="R100" s="8" t="e">
        <f>2*SUM(AY88:INDEX(AY88:BA88,R$110))/(SUM(AY76:INDEX(AY76:BA76,R$110))*2+AX76-INDEX(AY76:BA76,R$110))</f>
        <v>#DIV/0!</v>
      </c>
      <c r="S100" s="8" t="str">
        <f>IFERROR(2*SUM(BB88:INDEX(BB88:BD88,S$110))/(SUM(BB76:INDEX(BB76:BD76,S$110))*2+BA76-INDEX(BB76:BD76,S$110)),"")</f>
        <v/>
      </c>
      <c r="T100" s="8"/>
      <c r="U100" s="8" t="n">
        <v>0.611111111111111</v>
      </c>
      <c r="V100" s="8" t="n">
        <v>0.277777777777778</v>
      </c>
      <c r="W100" s="8" t="n">
        <v>0.55</v>
      </c>
      <c r="X100" s="8" t="n">
        <v>0.55</v>
      </c>
      <c r="Y100" s="8" t="n">
        <v>0.842105263157895</v>
      </c>
      <c r="Z100" s="8" t="n">
        <v>0.722222222222222</v>
      </c>
      <c r="AA100" s="8" t="n">
        <v>0.608695652173913</v>
      </c>
      <c r="AB100" s="8" t="n">
        <v>0.565217391304348</v>
      </c>
      <c r="AC100" s="8" t="n">
        <v>0.708333333333333</v>
      </c>
      <c r="AD100" s="8" t="n">
        <v>0.791666666666667</v>
      </c>
      <c r="AE100" s="8" t="n">
        <v>0.521739130434783</v>
      </c>
      <c r="AF100" s="8" t="n">
        <v>0.6</v>
      </c>
      <c r="AG100" s="8" t="n">
        <v>0.387096774193548</v>
      </c>
      <c r="AH100" s="8" t="n">
        <v>0.219178082191781</v>
      </c>
      <c r="AI100" s="8" t="n">
        <v>0.493150684931507</v>
      </c>
      <c r="AJ100" s="8" t="n">
        <v>0.356164383561644</v>
      </c>
      <c r="AK100" s="8" t="n">
        <v>0.382352941176471</v>
      </c>
      <c r="AL100" s="8" t="n">
        <v>0.483870967741935</v>
      </c>
      <c r="AM100" s="8" t="n">
        <v>0.508474576271186</v>
      </c>
      <c r="AN100" s="8" t="n">
        <v>0.436363636363636</v>
      </c>
      <c r="AO100" s="8" t="n">
        <v>0.5</v>
      </c>
      <c r="AP100" s="8" t="n">
        <v>0.423076923076923</v>
      </c>
      <c r="AQ100" s="8" t="n">
        <v>0.431372549019608</v>
      </c>
      <c r="AR100" s="8" t="n">
        <v>0.553191489361702</v>
      </c>
      <c r="AS100" s="8" t="n">
        <v>0.7428571428571429</v>
      </c>
      <c r="AT100" s="8" t="n">
        <v>0.729166666666667</v>
      </c>
      <c r="AU100" s="8" t="n">
        <v>0.6875</v>
      </c>
      <c r="AV100" s="8" t="n">
        <v>0.4631268</v>
      </c>
      <c r="AW100" s="8" t="n">
        <f t="shared" ref="AW100:BD107" si="120">IF(ISBLANK(AW88)=FALSE,IFERROR(AW88/AVERAGE(AW76,AV76),""),"")</f>
        <v>0.30357143</v>
      </c>
      <c r="AX100" s="8" t="n">
        <f t="shared" si="120"/>
        <v>0.29113924</v>
      </c>
      <c r="AY100" s="8" t="n">
        <f t="shared" si="120"/>
        <v>0.36393443</v>
      </c>
      <c r="AZ100" s="8" t="n">
        <v>0.35409836</v>
      </c>
      <c r="BA100" s="8" t="str">
        <f t="shared" si="120"/>
        <v/>
      </c>
      <c r="BB100" s="8" t="str">
        <f t="shared" si="120"/>
        <v/>
      </c>
      <c r="BC100" s="8" t="str">
        <f t="shared" si="120"/>
        <v/>
      </c>
      <c r="BD100" s="8" t="str">
        <f t="shared" si="120"/>
        <v/>
      </c>
      <c r="BE100" s="8"/>
      <c r="BF100" s="84" t="str">
        <f t="shared" ref="BF100:BQ109" si="121">IFERROR(AS100/AG100,"-")</f>
        <v>-</v>
      </c>
      <c r="BG100" s="84" t="str">
        <f t="shared" si="121"/>
        <v>-</v>
      </c>
      <c r="BH100" s="84" t="str">
        <f t="shared" si="121"/>
        <v>-</v>
      </c>
      <c r="BI100" s="84" t="str">
        <f t="shared" si="121"/>
        <v>-</v>
      </c>
      <c r="BJ100" s="84" t="str">
        <f t="shared" si="121"/>
        <v>-</v>
      </c>
      <c r="BK100" s="84" t="str">
        <f t="shared" si="121"/>
        <v>-</v>
      </c>
      <c r="BL100" s="84" t="str">
        <f t="shared" si="121"/>
        <v>-</v>
      </c>
      <c r="BM100" s="84" t="str">
        <f t="shared" si="121"/>
        <v>-</v>
      </c>
      <c r="BN100" s="84" t="str">
        <f t="shared" si="121"/>
        <v>-</v>
      </c>
      <c r="BO100" s="84" t="str">
        <f t="shared" si="121"/>
        <v>-</v>
      </c>
      <c r="BP100" s="84" t="str">
        <f t="shared" si="121"/>
        <v>-</v>
      </c>
      <c r="BQ100" s="84" t="str">
        <f t="shared" si="121"/>
        <v>-</v>
      </c>
      <c r="BR100" s="8"/>
      <c r="BS100" s="8"/>
    </row>
    <row r="101" spans="1:71" x14ac:dyDescent="0.25">
      <c r="A101" s="44" t="s">
        <v>155</v>
      </c>
      <c r="B101" s="22" t="s">
        <v>44</v>
      </c>
      <c r="C101" s="73" t="e">
        <f>2*SUM(U89:INDEX(U89:AF89,$B$2))/(SUM(U77:INDEX(U77:AF77,$B$2))*2+U77-INDEX(U77:AF77,$B$2))</f>
        <v>#DIV/0!</v>
      </c>
      <c r="D101" s="73" t="e">
        <f>2*SUM(AG89:INDEX(AG89:AR89,$B$2))/(SUM(AG77:INDEX(AG77:AR77,$B$2))*2+AF77-INDEX(AG77:AR77,$B$2))</f>
        <v>#DIV/0!</v>
      </c>
      <c r="E101" s="73" t="e">
        <f>2*SUM(AS89:INDEX(AS89:BD89,$B$2))/(SUM(AS77:INDEX(AS77:BD77,$B$2))*2+AR77-INDEX(AS77:BD77,$B$2))</f>
        <v>#DIV/0!</v>
      </c>
      <c r="F101" s="65" t="str">
        <f t="shared" ref="F101:F109" si="122">IFERROR(E101/D101,"")</f>
        <v/>
      </c>
      <c r="G101" s="8"/>
      <c r="H101" s="8" t="str">
        <f t="shared" ref="H101:H109" si="123">IFERROR(H89/(AVERAGE(U77,U77)+AVERAGE(U77,V77)+AVERAGE(V77,W77)),"")</f>
        <v/>
      </c>
      <c r="I101" s="8" t="str">
        <f t="shared" ref="I101:I109" si="124">IFERROR(I89/(AVERAGE(W77,X77)+AVERAGE(X77,Y77)+AVERAGE(Y77,Z77)),"")</f>
        <v/>
      </c>
      <c r="J101" s="8" t="str">
        <f t="shared" ref="J101:J109" si="125">IFERROR(J89/(AVERAGE(Z77,AA77)+AVERAGE(AA77,AB77)+AVERAGE(AB77,AC77)),"")</f>
        <v/>
      </c>
      <c r="K101" s="8" t="str">
        <f t="shared" ref="K101:K109" si="126">IFERROR(K89/(AVERAGE(AC77,AD77)+AVERAGE(AD77,AE77)+AVERAGE(AE77,AF77)),"")</f>
        <v/>
      </c>
      <c r="L101" s="8" t="str">
        <f t="shared" ref="L101:L109" si="127">IFERROR(L89/(AVERAGE(AF77,AG77)+AVERAGE(AG77,AH77)+AVERAGE(AH77,AI77)),"")</f>
        <v/>
      </c>
      <c r="M101" s="8" t="str">
        <f t="shared" ref="M101:M109" si="128">IFERROR(M89/(AVERAGE(AI77,AJ77)+AVERAGE(AJ77,AK77)+AVERAGE(AK77,AL77)),"")</f>
        <v/>
      </c>
      <c r="N101" s="8" t="str">
        <f t="shared" ref="N101:N109" si="129">IFERROR(N89/(AVERAGE(AL77,AM77)+AVERAGE(AM77,AN77)+AVERAGE(AN77,AO77)),"")</f>
        <v/>
      </c>
      <c r="O101" s="8" t="str">
        <f t="shared" ref="O101:O109" si="130">IFERROR(O89/(AVERAGE(AO77,AP77)+AVERAGE(AP77,AQ77)+AVERAGE(AQ77,AR77)),"")</f>
        <v/>
      </c>
      <c r="P101" s="8" t="str">
        <f t="shared" ref="P101:P108" si="131">IFERROR(P89/(AVERAGE(AR77,AS77)+AVERAGE(AS77,AT77)+AVERAGE(AT77,AU77)),"")</f>
        <v/>
      </c>
      <c r="Q101" s="8" t="str">
        <f t="shared" ref="Q101:Q109" si="132">IFERROR(Q89/(AVERAGE(AU77,AV77)+AVERAGE(AV77,AW77)+AVERAGE(AW77,AX77)),"")</f>
        <v/>
      </c>
      <c r="R101" s="8" t="e">
        <f>2*SUM(AY89:INDEX(AY89:BA89,R$110))/(SUM(AY77:INDEX(AY77:BA77,R$110))*2+AX77-INDEX(AY77:BA77,R$110))</f>
        <v>#DIV/0!</v>
      </c>
      <c r="S101" s="8" t="str">
        <f>IFERROR(2*SUM(BB89:INDEX(BB89:BD89,S$110))/(SUM(BB77:INDEX(BB77:BD77,S$110))*2+BA77-INDEX(BB77:BD77,S$110)),"")</f>
        <v/>
      </c>
      <c r="T101" s="8"/>
      <c r="U101" s="8" t="n">
        <v>0.351598173515982</v>
      </c>
      <c r="V101" s="8" t="n">
        <v>0.363636363636364</v>
      </c>
      <c r="W101" s="8" t="n">
        <v>0.346491228070175</v>
      </c>
      <c r="X101" s="8" t="n">
        <v>0.32258064516129</v>
      </c>
      <c r="Y101" s="8" t="n">
        <v>0.345381526104418</v>
      </c>
      <c r="Z101" s="8" t="n">
        <v>0.398373983739837</v>
      </c>
      <c r="AA101" s="8" t="n">
        <v>0.546468401486989</v>
      </c>
      <c r="AB101" s="8" t="n">
        <v>0.379310344827586</v>
      </c>
      <c r="AC101" s="8" t="n">
        <v>0.542857142857143</v>
      </c>
      <c r="AD101" s="8" t="n">
        <v>0.469534050179211</v>
      </c>
      <c r="AE101" s="8" t="n">
        <v>0.518218623481781</v>
      </c>
      <c r="AF101" s="8" t="n">
        <v>0.468023255813953</v>
      </c>
      <c r="AG101" s="8" t="n">
        <v>0.192468619246862</v>
      </c>
      <c r="AH101" s="8" t="n">
        <v>0.3125</v>
      </c>
      <c r="AI101" s="8" t="n">
        <v>0.771134020618557</v>
      </c>
      <c r="AJ101" s="8" t="n">
        <v>0.498575498575499</v>
      </c>
      <c r="AK101" s="8" t="n">
        <v>0.51487414187643</v>
      </c>
      <c r="AL101" s="8" t="n">
        <v>0.605263157894737</v>
      </c>
      <c r="AM101" s="8" t="n">
        <v>0.336336336336336</v>
      </c>
      <c r="AN101" s="8" t="n">
        <v>0.447121820615797</v>
      </c>
      <c r="AO101" s="8" t="n">
        <v>0.487721302113078</v>
      </c>
      <c r="AP101" s="8" t="n">
        <v>0.37953795379538</v>
      </c>
      <c r="AQ101" s="8" t="n">
        <v>0.308370044052863</v>
      </c>
      <c r="AR101" s="8" t="n">
        <v>0.585080448561677</v>
      </c>
      <c r="AS101" s="8" t="n">
        <v>0.1573816155988858</v>
      </c>
      <c r="AT101" s="8" t="n">
        <v>0.411764705882353</v>
      </c>
      <c r="AU101" s="8" t="n">
        <v>0.589086127547666</v>
      </c>
      <c r="AV101" s="8" t="n">
        <v>0.9753846</v>
      </c>
      <c r="AW101" s="8" t="n">
        <f t="shared" si="120"/>
        <v>0.93696763</v>
      </c>
      <c r="AX101" s="8" t="n">
        <f t="shared" si="120"/>
        <v>1.07539985</v>
      </c>
      <c r="AY101" s="8" t="n">
        <v>0.8716707</v>
      </c>
      <c r="AZ101" s="8" t="n">
        <v>0.95828636</v>
      </c>
      <c r="BA101" s="8"/>
      <c r="BB101" s="8"/>
      <c r="BC101" s="8"/>
      <c r="BD101" s="8"/>
      <c r="BE101" s="8"/>
      <c r="BF101" s="84" t="str">
        <f t="shared" si="121"/>
        <v>-</v>
      </c>
      <c r="BG101" s="84" t="str">
        <f t="shared" si="121"/>
        <v>-</v>
      </c>
      <c r="BH101" s="84" t="str">
        <f t="shared" si="121"/>
        <v>-</v>
      </c>
      <c r="BI101" s="84" t="str">
        <f t="shared" si="121"/>
        <v>-</v>
      </c>
      <c r="BJ101" s="84" t="str">
        <f t="shared" si="121"/>
        <v>-</v>
      </c>
      <c r="BK101" s="84" t="str">
        <f t="shared" si="121"/>
        <v>-</v>
      </c>
      <c r="BL101" s="84" t="str">
        <f t="shared" si="121"/>
        <v>-</v>
      </c>
      <c r="BM101" s="84" t="str">
        <f t="shared" si="121"/>
        <v>-</v>
      </c>
      <c r="BN101" s="84" t="str">
        <f t="shared" si="121"/>
        <v>-</v>
      </c>
      <c r="BO101" s="84" t="str">
        <f t="shared" si="121"/>
        <v>-</v>
      </c>
      <c r="BP101" s="84" t="str">
        <f t="shared" si="121"/>
        <v>-</v>
      </c>
      <c r="BQ101" s="84" t="str">
        <f t="shared" si="121"/>
        <v>-</v>
      </c>
      <c r="BR101" s="8"/>
      <c r="BS101" s="8"/>
    </row>
    <row r="102" spans="1:71" x14ac:dyDescent="0.25">
      <c r="A102" s="44" t="s">
        <v>156</v>
      </c>
      <c r="B102" s="22" t="s">
        <v>45</v>
      </c>
      <c r="C102" s="73" t="e">
        <f>2*SUM(U90:INDEX(U90:AF90,$B$2))/(SUM(U78:INDEX(U78:AF78,$B$2))*2+U78-INDEX(U78:AF78,$B$2))</f>
        <v>#DIV/0!</v>
      </c>
      <c r="D102" s="73" t="e">
        <f>2*SUM(AG90:INDEX(AG90:AR90,$B$2))/(SUM(AG78:INDEX(AG78:AR78,$B$2))*2+AF78-INDEX(AG78:AR78,$B$2))</f>
        <v>#DIV/0!</v>
      </c>
      <c r="E102" s="73" t="e">
        <f>2*SUM(AS90:INDEX(AS90:BD90,$B$2))/(SUM(AS78:INDEX(AS78:BD78,$B$2))*2+AR78-INDEX(AS78:BD78,$B$2))</f>
        <v>#DIV/0!</v>
      </c>
      <c r="F102" s="65" t="str">
        <f t="shared" si="122"/>
        <v/>
      </c>
      <c r="G102" s="8"/>
      <c r="H102" s="8" t="str">
        <f t="shared" si="123"/>
        <v/>
      </c>
      <c r="I102" s="8" t="str">
        <f t="shared" si="124"/>
        <v/>
      </c>
      <c r="J102" s="8" t="str">
        <f t="shared" si="125"/>
        <v/>
      </c>
      <c r="K102" s="8" t="str">
        <f t="shared" si="126"/>
        <v/>
      </c>
      <c r="L102" s="8" t="str">
        <f t="shared" si="127"/>
        <v/>
      </c>
      <c r="M102" s="8" t="str">
        <f t="shared" si="128"/>
        <v/>
      </c>
      <c r="N102" s="8" t="str">
        <f t="shared" si="129"/>
        <v/>
      </c>
      <c r="O102" s="8" t="str">
        <f t="shared" si="130"/>
        <v/>
      </c>
      <c r="P102" s="8" t="str">
        <f t="shared" si="131"/>
        <v/>
      </c>
      <c r="Q102" s="8" t="str">
        <f t="shared" si="132"/>
        <v/>
      </c>
      <c r="R102" s="8" t="e">
        <f>2*SUM(AY90:INDEX(AY90:BA90,R$110))/(SUM(AY78:INDEX(AY78:BA78,R$110))*2+AX78-INDEX(AY78:BA78,R$110))</f>
        <v>#DIV/0!</v>
      </c>
      <c r="S102" s="8" t="str">
        <f>IFERROR(2*SUM(BB90:INDEX(BB90:BD90,S$110))/(SUM(BB78:INDEX(BB78:BD78,S$110))*2+BA78-INDEX(BB78:BD78,S$110)),"")</f>
        <v/>
      </c>
      <c r="T102" s="8"/>
      <c r="U102" s="8" t="n">
        <v>0.270588235294118</v>
      </c>
      <c r="V102" s="8" t="n">
        <v>0.293577981651376</v>
      </c>
      <c r="W102" s="8" t="n">
        <v>0.357142857142857</v>
      </c>
      <c r="X102" s="8" t="n">
        <v>0.300884955752212</v>
      </c>
      <c r="Y102" s="8" t="n">
        <v>0.308270676691729</v>
      </c>
      <c r="Z102" s="8" t="n">
        <v>0.343612334801762</v>
      </c>
      <c r="AA102" s="8" t="n">
        <v>0.38034188034188</v>
      </c>
      <c r="AB102" s="8" t="n">
        <v>0.316793893129771</v>
      </c>
      <c r="AC102" s="8" t="n">
        <v>0.431906614785992</v>
      </c>
      <c r="AD102" s="8" t="n">
        <v>0.405797101449275</v>
      </c>
      <c r="AE102" s="8" t="n">
        <v>0.269372693726937</v>
      </c>
      <c r="AF102" s="8" t="n">
        <v>0.416666666666667</v>
      </c>
      <c r="AG102" s="8" t="n">
        <v>0.165024630541872</v>
      </c>
      <c r="AH102" s="8" t="n">
        <v>0.175732217573222</v>
      </c>
      <c r="AI102" s="8" t="n">
        <v>0.196850393700787</v>
      </c>
      <c r="AJ102" s="8" t="n">
        <v>0.343815513626834</v>
      </c>
      <c r="AK102" s="8" t="n">
        <v>0.296402877697842</v>
      </c>
      <c r="AL102" s="8" t="n">
        <v>0.380510440835267</v>
      </c>
      <c r="AM102" s="8" t="n">
        <v>0.286666666666667</v>
      </c>
      <c r="AN102" s="8" t="n">
        <v>0.19209726443769</v>
      </c>
      <c r="AO102" s="8" t="n">
        <v>0.323628977657414</v>
      </c>
      <c r="AP102" s="8" t="n">
        <v>0.231917336394948</v>
      </c>
      <c r="AQ102" s="8" t="n">
        <v>0.229109020475927</v>
      </c>
      <c r="AR102" s="8" t="n">
        <v>0.303301622831561</v>
      </c>
      <c r="AS102" s="8" t="n">
        <v>0.1605911330049261</v>
      </c>
      <c r="AT102" s="8" t="n">
        <v>0.0989547038327526</v>
      </c>
      <c r="AU102" s="8" t="n">
        <v>0.36530612244898</v>
      </c>
      <c r="AV102" s="8" t="n">
        <v>0.2246117</v>
      </c>
      <c r="AW102" s="8" t="n">
        <f t="shared" si="120"/>
        <v>0.21076923</v>
      </c>
      <c r="AX102" s="8" t="n">
        <f t="shared" si="120"/>
        <v>0.19182948</v>
      </c>
      <c r="AY102" s="8" t="n">
        <v>0.13127413</v>
      </c>
      <c r="AZ102" s="8" t="n">
        <v>0.14702309</v>
      </c>
      <c r="BA102" s="8"/>
      <c r="BB102" s="8"/>
      <c r="BC102" s="8"/>
      <c r="BD102" s="8"/>
      <c r="BE102" s="8"/>
      <c r="BF102" s="84" t="str">
        <f t="shared" si="121"/>
        <v>-</v>
      </c>
      <c r="BG102" s="84" t="str">
        <f t="shared" si="121"/>
        <v>-</v>
      </c>
      <c r="BH102" s="84" t="str">
        <f t="shared" si="121"/>
        <v>-</v>
      </c>
      <c r="BI102" s="84" t="str">
        <f t="shared" si="121"/>
        <v>-</v>
      </c>
      <c r="BJ102" s="84" t="str">
        <f t="shared" si="121"/>
        <v>-</v>
      </c>
      <c r="BK102" s="84" t="str">
        <f t="shared" si="121"/>
        <v>-</v>
      </c>
      <c r="BL102" s="84" t="str">
        <f t="shared" si="121"/>
        <v>-</v>
      </c>
      <c r="BM102" s="84" t="str">
        <f t="shared" si="121"/>
        <v>-</v>
      </c>
      <c r="BN102" s="84" t="str">
        <f t="shared" si="121"/>
        <v>-</v>
      </c>
      <c r="BO102" s="84" t="str">
        <f t="shared" si="121"/>
        <v>-</v>
      </c>
      <c r="BP102" s="84" t="str">
        <f t="shared" si="121"/>
        <v>-</v>
      </c>
      <c r="BQ102" s="84" t="str">
        <f t="shared" si="121"/>
        <v>-</v>
      </c>
      <c r="BR102" s="8"/>
      <c r="BS102" s="8"/>
    </row>
    <row r="103" spans="1:71" x14ac:dyDescent="0.25">
      <c r="A103" s="44" t="s">
        <v>157</v>
      </c>
      <c r="B103" s="22" t="s">
        <v>46</v>
      </c>
      <c r="C103" s="73" t="e">
        <f>2*SUM(U91:INDEX(U91:AF91,$B$2))/(SUM(U79:INDEX(U79:AF79,$B$2))*2+U79-INDEX(U79:AF79,$B$2))</f>
        <v>#DIV/0!</v>
      </c>
      <c r="D103" s="73" t="e">
        <f>2*SUM(AG91:INDEX(AG91:AR91,$B$2))/(SUM(AG79:INDEX(AG79:AR79,$B$2))*2+AF79-INDEX(AG79:AR79,$B$2))</f>
        <v>#DIV/0!</v>
      </c>
      <c r="E103" s="73" t="e">
        <f>2*SUM(AS91:INDEX(AS91:BD91,$B$2))/(SUM(AS79:INDEX(AS79:BD79,$B$2))*2+AR79-INDEX(AS79:BD79,$B$2))</f>
        <v>#DIV/0!</v>
      </c>
      <c r="F103" s="65" t="str">
        <f t="shared" si="122"/>
        <v/>
      </c>
      <c r="G103" s="8"/>
      <c r="H103" s="8" t="str">
        <f t="shared" si="123"/>
        <v/>
      </c>
      <c r="I103" s="8" t="str">
        <f t="shared" si="124"/>
        <v/>
      </c>
      <c r="J103" s="8" t="str">
        <f t="shared" si="125"/>
        <v/>
      </c>
      <c r="K103" s="8" t="str">
        <f t="shared" si="126"/>
        <v/>
      </c>
      <c r="L103" s="8" t="str">
        <f t="shared" si="127"/>
        <v/>
      </c>
      <c r="M103" s="8" t="str">
        <f t="shared" si="128"/>
        <v/>
      </c>
      <c r="N103" s="8" t="str">
        <f t="shared" si="129"/>
        <v/>
      </c>
      <c r="O103" s="8" t="str">
        <f t="shared" si="130"/>
        <v/>
      </c>
      <c r="P103" s="8" t="str">
        <f t="shared" si="131"/>
        <v/>
      </c>
      <c r="Q103" s="8" t="str">
        <f t="shared" si="132"/>
        <v/>
      </c>
      <c r="R103" s="8" t="e">
        <f>2*SUM(AY91:INDEX(AY91:BA91,R$110))/(SUM(AY79:INDEX(AY79:BA79,R$110))*2+AX79-INDEX(AY79:BA79,R$110))</f>
        <v>#DIV/0!</v>
      </c>
      <c r="S103" s="8" t="str">
        <f>IFERROR(2*SUM(BB91:INDEX(BB91:BD91,S$110))/(SUM(BB79:INDEX(BB79:BD79,S$110))*2+BA79-INDEX(BB79:BD79,S$110)),"")</f>
        <v/>
      </c>
      <c r="T103" s="8"/>
      <c r="U103" s="8" t="n">
        <v>0.236162361623616</v>
      </c>
      <c r="V103" s="8" t="n">
        <v>0.158823529411765</v>
      </c>
      <c r="W103" s="8" t="n">
        <v>0.230769230769231</v>
      </c>
      <c r="X103" s="8" t="n">
        <v>0.169096209912536</v>
      </c>
      <c r="Y103" s="8" t="n">
        <v>0.231046931407942</v>
      </c>
      <c r="Z103" s="8" t="n">
        <v>0.31989247311828</v>
      </c>
      <c r="AA103" s="8" t="n">
        <v>0.2775</v>
      </c>
      <c r="AB103" s="8" t="n">
        <v>0.216624685138539</v>
      </c>
      <c r="AC103" s="8" t="n">
        <v>0.37914691943128</v>
      </c>
      <c r="AD103" s="8" t="n">
        <v>0.297117516629712</v>
      </c>
      <c r="AE103" s="8" t="n">
        <v>0.31237721021611</v>
      </c>
      <c r="AF103" s="8" t="n">
        <v>0.346311475409836</v>
      </c>
      <c r="AG103" s="8" t="n">
        <v>0.173991031390135</v>
      </c>
      <c r="AH103" s="8" t="n">
        <v>0.180866965620329</v>
      </c>
      <c r="AI103" s="8" t="n">
        <v>0.170515097690941</v>
      </c>
      <c r="AJ103" s="8" t="n">
        <v>0.114728682170543</v>
      </c>
      <c r="AK103" s="8" t="n">
        <v>0.212765957446809</v>
      </c>
      <c r="AL103" s="8" t="n">
        <v>0.284369114877589</v>
      </c>
      <c r="AM103" s="8" t="n">
        <v>0.178694158075601</v>
      </c>
      <c r="AN103" s="8" t="n">
        <v>0.20773381294964</v>
      </c>
      <c r="AO103" s="8" t="n">
        <v>0.186254295532646</v>
      </c>
      <c r="AP103" s="8" t="n">
        <v>0.123576113220573</v>
      </c>
      <c r="AQ103" s="8" t="n">
        <v>0.142574257425743</v>
      </c>
      <c r="AR103" s="8" t="n">
        <v>0.196996996996997</v>
      </c>
      <c r="AS103" s="8" t="n">
        <v>0.09013754755633596</v>
      </c>
      <c r="AT103" s="8" t="n">
        <v>0.160925726587729</v>
      </c>
      <c r="AU103" s="8" t="n">
        <v>0.115441832787861</v>
      </c>
      <c r="AV103" s="8" t="n">
        <v>0.1539313</v>
      </c>
      <c r="AW103" s="8" t="n">
        <f t="shared" si="120"/>
        <v>0.10515534</v>
      </c>
      <c r="AX103" s="8" t="n">
        <f t="shared" si="120"/>
        <v>0.09550562</v>
      </c>
      <c r="AY103" s="8" t="n">
        <v>0.08959276</v>
      </c>
      <c r="AZ103" s="8" t="n">
        <v>0.09551208</v>
      </c>
      <c r="BA103" s="8"/>
      <c r="BB103" s="8"/>
      <c r="BC103" s="8"/>
      <c r="BD103" s="8"/>
      <c r="BE103" s="8"/>
      <c r="BF103" s="84" t="str">
        <f t="shared" si="121"/>
        <v>-</v>
      </c>
      <c r="BG103" s="84" t="str">
        <f t="shared" si="121"/>
        <v>-</v>
      </c>
      <c r="BH103" s="84" t="str">
        <f t="shared" si="121"/>
        <v>-</v>
      </c>
      <c r="BI103" s="84" t="str">
        <f t="shared" si="121"/>
        <v>-</v>
      </c>
      <c r="BJ103" s="84" t="str">
        <f t="shared" si="121"/>
        <v>-</v>
      </c>
      <c r="BK103" s="84" t="str">
        <f t="shared" si="121"/>
        <v>-</v>
      </c>
      <c r="BL103" s="84" t="str">
        <f t="shared" si="121"/>
        <v>-</v>
      </c>
      <c r="BM103" s="84" t="str">
        <f t="shared" si="121"/>
        <v>-</v>
      </c>
      <c r="BN103" s="84" t="str">
        <f t="shared" si="121"/>
        <v>-</v>
      </c>
      <c r="BO103" s="84" t="str">
        <f t="shared" si="121"/>
        <v>-</v>
      </c>
      <c r="BP103" s="84" t="str">
        <f t="shared" si="121"/>
        <v>-</v>
      </c>
      <c r="BQ103" s="84" t="str">
        <f t="shared" si="121"/>
        <v>-</v>
      </c>
      <c r="BR103" s="8"/>
      <c r="BS103" s="8"/>
    </row>
    <row r="104" spans="1:71" x14ac:dyDescent="0.25">
      <c r="A104" s="44" t="s">
        <v>158</v>
      </c>
      <c r="B104" s="22" t="s">
        <v>47</v>
      </c>
      <c r="C104" s="73" t="e">
        <f>2*SUM(U92:INDEX(U92:AF92,$B$2))/(SUM(U80:INDEX(U80:AF80,$B$2))*2+U80-INDEX(U80:AF80,$B$2))</f>
        <v>#DIV/0!</v>
      </c>
      <c r="D104" s="73" t="e">
        <f>2*SUM(AG92:INDEX(AG92:AR92,$B$2))/(SUM(AG80:INDEX(AG80:AR80,$B$2))*2+AF80-INDEX(AG80:AR80,$B$2))</f>
        <v>#DIV/0!</v>
      </c>
      <c r="E104" s="73" t="e">
        <f>2*SUM(AS92:INDEX(AS92:BD92,$B$2))/(SUM(AS80:INDEX(AS80:BD80,$B$2))*2+AR80-INDEX(AS80:BD80,$B$2))</f>
        <v>#DIV/0!</v>
      </c>
      <c r="F104" s="65" t="str">
        <f t="shared" si="122"/>
        <v/>
      </c>
      <c r="G104" s="8"/>
      <c r="H104" s="8" t="str">
        <f t="shared" si="123"/>
        <v/>
      </c>
      <c r="I104" s="8" t="str">
        <f t="shared" si="124"/>
        <v/>
      </c>
      <c r="J104" s="8" t="str">
        <f t="shared" si="125"/>
        <v/>
      </c>
      <c r="K104" s="8" t="str">
        <f t="shared" si="126"/>
        <v/>
      </c>
      <c r="L104" s="8" t="str">
        <f t="shared" si="127"/>
        <v/>
      </c>
      <c r="M104" s="8" t="str">
        <f t="shared" si="128"/>
        <v/>
      </c>
      <c r="N104" s="8" t="str">
        <f t="shared" si="129"/>
        <v/>
      </c>
      <c r="O104" s="8" t="str">
        <f t="shared" si="130"/>
        <v/>
      </c>
      <c r="P104" s="8" t="str">
        <f t="shared" si="131"/>
        <v/>
      </c>
      <c r="Q104" s="8" t="str">
        <f t="shared" si="132"/>
        <v/>
      </c>
      <c r="R104" s="8" t="e">
        <f>2*SUM(AY92:INDEX(AY92:BA92,R$110))/(SUM(AY80:INDEX(AY80:BA80,R$110))*2+AX80-INDEX(AY80:BA80,R$110))</f>
        <v>#DIV/0!</v>
      </c>
      <c r="S104" s="8" t="str">
        <f>IFERROR(2*SUM(BB92:INDEX(BB92:BD92,S$110))/(SUM(BB80:INDEX(BB80:BD80,S$110))*2+BA80-INDEX(BB80:BD80,S$110)),"")</f>
        <v/>
      </c>
      <c r="T104" s="8"/>
      <c r="U104" s="8" t="n">
        <v>0.136986301369863</v>
      </c>
      <c r="V104" s="8" t="n">
        <v>0.135135135135135</v>
      </c>
      <c r="W104" s="8" t="n">
        <v>0.24</v>
      </c>
      <c r="X104" s="8" t="n">
        <v>0.205298013245033</v>
      </c>
      <c r="Y104" s="8" t="n">
        <v>0.265625</v>
      </c>
      <c r="Z104" s="8" t="n">
        <v>0.293172690763052</v>
      </c>
      <c r="AA104" s="8" t="n">
        <v>0.253112033195021</v>
      </c>
      <c r="AB104" s="8" t="n">
        <v>0.202127659574468</v>
      </c>
      <c r="AC104" s="8" t="n">
        <v>0.383177570093458</v>
      </c>
      <c r="AD104" s="8" t="n">
        <v>0.256198347107438</v>
      </c>
      <c r="AE104" s="8" t="n">
        <v>0.286472148541114</v>
      </c>
      <c r="AF104" s="8" t="n">
        <v>0.274111675126904</v>
      </c>
      <c r="AG104" s="8" t="n">
        <v>0.191930207197383</v>
      </c>
      <c r="AH104" s="8" t="n">
        <v>0.166183574879227</v>
      </c>
      <c r="AI104" s="8" t="n">
        <v>0.294772922022279</v>
      </c>
      <c r="AJ104" s="8" t="n">
        <v>0.171701112877583</v>
      </c>
      <c r="AK104" s="8" t="n">
        <v>0.14625550660793</v>
      </c>
      <c r="AL104" s="8" t="n">
        <v>0.148319814600232</v>
      </c>
      <c r="AM104" s="8" t="n">
        <v>0.147100424328147</v>
      </c>
      <c r="AN104" s="8" t="n">
        <v>0.169109357384442</v>
      </c>
      <c r="AO104" s="8" t="n">
        <v>0.152766952455183</v>
      </c>
      <c r="AP104" s="8" t="n">
        <v>0.113133300541072</v>
      </c>
      <c r="AQ104" s="8" t="n">
        <v>0.0822857142857143</v>
      </c>
      <c r="AR104" s="8" t="n">
        <v>0.156090939938921</v>
      </c>
      <c r="AS104" s="8" t="n">
        <v>0.06248140434394525</v>
      </c>
      <c r="AT104" s="8" t="n">
        <v>0.120085775553967</v>
      </c>
      <c r="AU104" s="8" t="n">
        <v>0.198331788693234</v>
      </c>
      <c r="AV104" s="8" t="n">
        <v>0.1514269</v>
      </c>
      <c r="AW104" s="8" t="n">
        <f t="shared" si="120"/>
        <v>0.112</v>
      </c>
      <c r="AX104" s="8" t="n">
        <f t="shared" si="120"/>
        <v>0.11950791</v>
      </c>
      <c r="AY104" s="8" t="n">
        <v>0.09534368</v>
      </c>
      <c r="AZ104" s="8" t="n">
        <v>0.11820331</v>
      </c>
      <c r="BA104" s="8"/>
      <c r="BB104" s="8"/>
      <c r="BC104" s="8"/>
      <c r="BD104" s="8"/>
      <c r="BE104" s="8"/>
      <c r="BF104" s="84" t="str">
        <f t="shared" si="121"/>
        <v>-</v>
      </c>
      <c r="BG104" s="84" t="str">
        <f t="shared" si="121"/>
        <v>-</v>
      </c>
      <c r="BH104" s="84" t="str">
        <f t="shared" si="121"/>
        <v>-</v>
      </c>
      <c r="BI104" s="84" t="str">
        <f t="shared" si="121"/>
        <v>-</v>
      </c>
      <c r="BJ104" s="84" t="str">
        <f t="shared" si="121"/>
        <v>-</v>
      </c>
      <c r="BK104" s="84" t="str">
        <f t="shared" si="121"/>
        <v>-</v>
      </c>
      <c r="BL104" s="84" t="str">
        <f t="shared" si="121"/>
        <v>-</v>
      </c>
      <c r="BM104" s="84" t="str">
        <f t="shared" si="121"/>
        <v>-</v>
      </c>
      <c r="BN104" s="84" t="str">
        <f t="shared" si="121"/>
        <v>-</v>
      </c>
      <c r="BO104" s="84" t="str">
        <f t="shared" si="121"/>
        <v>-</v>
      </c>
      <c r="BP104" s="84" t="str">
        <f t="shared" si="121"/>
        <v>-</v>
      </c>
      <c r="BQ104" s="84" t="str">
        <f t="shared" si="121"/>
        <v>-</v>
      </c>
      <c r="BR104" s="8"/>
      <c r="BS104" s="8"/>
    </row>
    <row r="105" spans="1:71" x14ac:dyDescent="0.25">
      <c r="A105" s="44" t="s">
        <v>159</v>
      </c>
      <c r="B105" s="22" t="s">
        <v>48</v>
      </c>
      <c r="C105" s="73" t="e">
        <f>2*SUM(U93:INDEX(U93:AF93,$B$2))/(SUM(U81:INDEX(U81:AF81,$B$2))*2+U81-INDEX(U81:AF81,$B$2))</f>
        <v>#DIV/0!</v>
      </c>
      <c r="D105" s="73" t="e">
        <f>2*SUM(AG93:INDEX(AG93:AR93,$B$2))/(SUM(AG81:INDEX(AG81:AR81,$B$2))*2+AF81-INDEX(AG81:AR81,$B$2))</f>
        <v>#DIV/0!</v>
      </c>
      <c r="E105" s="73" t="e">
        <f>2*SUM(AS93:INDEX(AS93:BD93,$B$2))/(SUM(AS81:INDEX(AS81:BD81,$B$2))*2+AR81-INDEX(AS81:BD81,$B$2))</f>
        <v>#DIV/0!</v>
      </c>
      <c r="F105" s="65" t="str">
        <f t="shared" si="122"/>
        <v/>
      </c>
      <c r="G105" s="8"/>
      <c r="H105" s="8" t="str">
        <f t="shared" si="123"/>
        <v/>
      </c>
      <c r="I105" s="8" t="str">
        <f t="shared" si="124"/>
        <v/>
      </c>
      <c r="J105" s="8" t="str">
        <f t="shared" si="125"/>
        <v/>
      </c>
      <c r="K105" s="8" t="str">
        <f t="shared" si="126"/>
        <v/>
      </c>
      <c r="L105" s="8" t="str">
        <f t="shared" si="127"/>
        <v/>
      </c>
      <c r="M105" s="8" t="str">
        <f t="shared" si="128"/>
        <v/>
      </c>
      <c r="N105" s="8" t="str">
        <f t="shared" si="129"/>
        <v/>
      </c>
      <c r="O105" s="8" t="str">
        <f t="shared" si="130"/>
        <v/>
      </c>
      <c r="P105" s="8" t="str">
        <f t="shared" si="131"/>
        <v/>
      </c>
      <c r="Q105" s="8" t="str">
        <f t="shared" si="132"/>
        <v/>
      </c>
      <c r="R105" s="8" t="e">
        <f>2*SUM(AY93:INDEX(AY93:BA93,R$110))/(SUM(AY81:INDEX(AY81:BA81,R$110))*2+AX81-INDEX(AY81:BA81,R$110))</f>
        <v>#DIV/0!</v>
      </c>
      <c r="S105" s="8" t="str">
        <f>IFERROR(2*SUM(BB93:INDEX(BB93:BD93,S$110))/(SUM(BB81:INDEX(BB81:BD81,S$110))*2+BA81-INDEX(BB81:BD81,S$110)),"")</f>
        <v/>
      </c>
      <c r="T105" s="8"/>
      <c r="U105" s="8" t="n">
        <v>0.189349112426035</v>
      </c>
      <c r="V105" s="8" t="n">
        <v>0.146739130434783</v>
      </c>
      <c r="W105" s="8" t="n">
        <v>0.186666666666667</v>
      </c>
      <c r="X105" s="8" t="n">
        <v>0.203921568627451</v>
      </c>
      <c r="Y105" s="8" t="n">
        <v>0.293859649122807</v>
      </c>
      <c r="Z105" s="8" t="n">
        <v>0.234126984126984</v>
      </c>
      <c r="AA105" s="8" t="n">
        <v>0.277777777777778</v>
      </c>
      <c r="AB105" s="8" t="n">
        <v>0.205645161290323</v>
      </c>
      <c r="AC105" s="8" t="n">
        <v>0.462809917355372</v>
      </c>
      <c r="AD105" s="8" t="n">
        <v>0.350943396226415</v>
      </c>
      <c r="AE105" s="8" t="n">
        <v>0.31</v>
      </c>
      <c r="AF105" s="8" t="n">
        <v>0.361842105263158</v>
      </c>
      <c r="AG105" s="8" t="n">
        <v>0.161434977578475</v>
      </c>
      <c r="AH105" s="8" t="n">
        <v>0.173913043478261</v>
      </c>
      <c r="AI105" s="8" t="n">
        <v>0.258992805755396</v>
      </c>
      <c r="AJ105" s="8" t="n">
        <v>0.212935323383085</v>
      </c>
      <c r="AK105" s="8" t="n">
        <v>0.207446808510638</v>
      </c>
      <c r="AL105" s="8" t="n">
        <v>0.226114649681529</v>
      </c>
      <c r="AM105" s="8" t="n">
        <v>0.12338593974175</v>
      </c>
      <c r="AN105" s="8" t="n">
        <v>0.0952380952380952</v>
      </c>
      <c r="AO105" s="8" t="n">
        <v>0.131399317406143</v>
      </c>
      <c r="AP105" s="8" t="n">
        <v>0.087037037037037</v>
      </c>
      <c r="AQ105" s="8" t="n">
        <v>0.113207547169811</v>
      </c>
      <c r="AR105" s="8" t="n">
        <v>0.216733067729084</v>
      </c>
      <c r="AS105" s="8" t="n">
        <v>0.05232558139534884</v>
      </c>
      <c r="AT105" s="8" t="n">
        <v>0.088111044055522</v>
      </c>
      <c r="AU105" s="8" t="n">
        <v>0.16530156366344</v>
      </c>
      <c r="AV105" s="8" t="n">
        <v>0.1315605</v>
      </c>
      <c r="AW105" s="8" t="n">
        <f t="shared" si="120"/>
        <v>0.07742704</v>
      </c>
      <c r="AX105" s="8" t="n">
        <f t="shared" si="120"/>
        <v>0.07163489</v>
      </c>
      <c r="AY105" s="8" t="n">
        <v>0.0620155</v>
      </c>
      <c r="AZ105" s="8" t="n">
        <v>0.06636501</v>
      </c>
      <c r="BA105" s="8"/>
      <c r="BB105" s="8"/>
      <c r="BC105" s="8"/>
      <c r="BD105" s="8"/>
      <c r="BE105" s="8"/>
      <c r="BF105" s="84" t="str">
        <f t="shared" si="121"/>
        <v>-</v>
      </c>
      <c r="BG105" s="84" t="str">
        <f t="shared" si="121"/>
        <v>-</v>
      </c>
      <c r="BH105" s="84" t="str">
        <f t="shared" si="121"/>
        <v>-</v>
      </c>
      <c r="BI105" s="84" t="str">
        <f t="shared" si="121"/>
        <v>-</v>
      </c>
      <c r="BJ105" s="84" t="str">
        <f t="shared" si="121"/>
        <v>-</v>
      </c>
      <c r="BK105" s="84" t="str">
        <f t="shared" si="121"/>
        <v>-</v>
      </c>
      <c r="BL105" s="84" t="str">
        <f t="shared" si="121"/>
        <v>-</v>
      </c>
      <c r="BM105" s="84" t="str">
        <f t="shared" si="121"/>
        <v>-</v>
      </c>
      <c r="BN105" s="84" t="str">
        <f t="shared" si="121"/>
        <v>-</v>
      </c>
      <c r="BO105" s="84" t="str">
        <f t="shared" si="121"/>
        <v>-</v>
      </c>
      <c r="BP105" s="84" t="str">
        <f t="shared" si="121"/>
        <v>-</v>
      </c>
      <c r="BQ105" s="84" t="str">
        <f t="shared" si="121"/>
        <v>-</v>
      </c>
      <c r="BR105" s="8"/>
      <c r="BS105" s="8"/>
    </row>
    <row r="106" spans="1:71" x14ac:dyDescent="0.25">
      <c r="A106" s="44" t="s">
        <v>160</v>
      </c>
      <c r="B106" s="22" t="s">
        <v>49</v>
      </c>
      <c r="C106" s="73" t="e">
        <f>2*SUM(U94:INDEX(U94:AF94,$B$2))/(SUM(U82:INDEX(U82:AF82,$B$2))*2+U82-INDEX(U82:AF82,$B$2))</f>
        <v>#DIV/0!</v>
      </c>
      <c r="D106" s="73" t="e">
        <f>2*SUM(AG94:INDEX(AG94:AR94,$B$2))/(SUM(AG82:INDEX(AG82:AR82,$B$2))*2+AF82-INDEX(AG82:AR82,$B$2))</f>
        <v>#DIV/0!</v>
      </c>
      <c r="E106" s="73" t="e">
        <f>2*SUM(AS94:INDEX(AS94:BD94,$B$2))/(SUM(AS82:INDEX(AS82:BD82,$B$2))*2+AR82-INDEX(AS82:BD82,$B$2))</f>
        <v>#DIV/0!</v>
      </c>
      <c r="F106" s="65" t="str">
        <f t="shared" si="122"/>
        <v/>
      </c>
      <c r="G106" s="8"/>
      <c r="H106" s="8" t="str">
        <f t="shared" si="123"/>
        <v/>
      </c>
      <c r="I106" s="8" t="str">
        <f t="shared" si="124"/>
        <v/>
      </c>
      <c r="J106" s="8" t="str">
        <f t="shared" si="125"/>
        <v/>
      </c>
      <c r="K106" s="8" t="str">
        <f t="shared" si="126"/>
        <v/>
      </c>
      <c r="L106" s="8" t="str">
        <f t="shared" si="127"/>
        <v/>
      </c>
      <c r="M106" s="8" t="str">
        <f t="shared" si="128"/>
        <v/>
      </c>
      <c r="N106" s="8" t="str">
        <f t="shared" si="129"/>
        <v/>
      </c>
      <c r="O106" s="8" t="str">
        <f t="shared" si="130"/>
        <v/>
      </c>
      <c r="P106" s="8" t="str">
        <f t="shared" si="131"/>
        <v/>
      </c>
      <c r="Q106" s="8" t="str">
        <f t="shared" si="132"/>
        <v/>
      </c>
      <c r="R106" s="8" t="e">
        <f>2*SUM(AY94:INDEX(AY94:BA94,R$110))/(SUM(AY82:INDEX(AY82:BA82,R$110))*2+AX82-INDEX(AY82:BA82,R$110))</f>
        <v>#DIV/0!</v>
      </c>
      <c r="S106" s="8" t="str">
        <f>IFERROR(2*SUM(BB94:INDEX(BB94:BD94,S$110))/(SUM(BB82:INDEX(BB82:BD82,S$110))*2+BA82-INDEX(BB82:BD82,S$110)),"")</f>
        <v/>
      </c>
      <c r="T106" s="8"/>
      <c r="U106" s="8" t="n">
        <v>0.0263157894736842</v>
      </c>
      <c r="V106" s="8" t="n">
        <v>0.0769230769230769</v>
      </c>
      <c r="W106" s="8" t="n">
        <v>0.0506329113924051</v>
      </c>
      <c r="X106" s="8" t="n">
        <v>0.0384615384615385</v>
      </c>
      <c r="Y106" s="8" t="n">
        <v>0.15</v>
      </c>
      <c r="Z106" s="8" t="n">
        <v>0.107438016528926</v>
      </c>
      <c r="AA106" s="8" t="n">
        <v>0.196078431372549</v>
      </c>
      <c r="AB106" s="8" t="n">
        <v>0.222222222222222</v>
      </c>
      <c r="AC106" s="8" t="n">
        <v>0.448275862068966</v>
      </c>
      <c r="AD106" s="8" t="n">
        <v>0.208</v>
      </c>
      <c r="AE106" s="8" t="n">
        <v>0.402985074626866</v>
      </c>
      <c r="AF106" s="8" t="n">
        <v>0.29585798816568</v>
      </c>
      <c r="AG106" s="8" t="n">
        <v>0.167597765363128</v>
      </c>
      <c r="AH106" s="8" t="n">
        <v>0.117073170731707</v>
      </c>
      <c r="AI106" s="8" t="n">
        <v>0.217777777777778</v>
      </c>
      <c r="AJ106" s="8" t="n">
        <v>0.128099173553719</v>
      </c>
      <c r="AK106" s="8" t="n">
        <v>0.185714285714286</v>
      </c>
      <c r="AL106" s="8" t="n">
        <v>0.217665615141956</v>
      </c>
      <c r="AM106" s="8" t="n">
        <v>0.150782361308677</v>
      </c>
      <c r="AN106" s="8" t="n">
        <v>0.207759699624531</v>
      </c>
      <c r="AO106" s="8" t="n">
        <v>0.17199558985667</v>
      </c>
      <c r="AP106" s="8" t="n">
        <v>0.172348484848485</v>
      </c>
      <c r="AQ106" s="8" t="n">
        <v>0.136286201022147</v>
      </c>
      <c r="AR106" s="8" t="n">
        <v>0.184049079754601</v>
      </c>
      <c r="AS106" s="8" t="n">
        <v>0.07447528774542993</v>
      </c>
      <c r="AT106" s="8" t="n">
        <v>0.115072933549433</v>
      </c>
      <c r="AU106" s="8" t="n">
        <v>0.149553571428571</v>
      </c>
      <c r="AV106" s="8" t="n">
        <v>0.1740167</v>
      </c>
      <c r="AW106" s="8" t="n">
        <f t="shared" si="120"/>
        <v>0.14022989</v>
      </c>
      <c r="AX106" s="8" t="n">
        <f t="shared" si="120"/>
        <v>0.11513859</v>
      </c>
      <c r="AY106" s="8" t="n">
        <v>0.09171076</v>
      </c>
      <c r="AZ106" s="8" t="n">
        <v>0.07729469</v>
      </c>
      <c r="BA106" s="8"/>
      <c r="BB106" s="8"/>
      <c r="BC106" s="8"/>
      <c r="BD106" s="8"/>
      <c r="BE106" s="8"/>
      <c r="BF106" s="84" t="str">
        <f t="shared" si="121"/>
        <v>-</v>
      </c>
      <c r="BG106" s="84" t="str">
        <f t="shared" si="121"/>
        <v>-</v>
      </c>
      <c r="BH106" s="84" t="str">
        <f t="shared" si="121"/>
        <v>-</v>
      </c>
      <c r="BI106" s="84" t="str">
        <f t="shared" si="121"/>
        <v>-</v>
      </c>
      <c r="BJ106" s="84" t="str">
        <f t="shared" si="121"/>
        <v>-</v>
      </c>
      <c r="BK106" s="84" t="str">
        <f t="shared" si="121"/>
        <v>-</v>
      </c>
      <c r="BL106" s="84" t="str">
        <f t="shared" si="121"/>
        <v>-</v>
      </c>
      <c r="BM106" s="84" t="str">
        <f t="shared" si="121"/>
        <v>-</v>
      </c>
      <c r="BN106" s="84" t="str">
        <f t="shared" si="121"/>
        <v>-</v>
      </c>
      <c r="BO106" s="84" t="str">
        <f t="shared" si="121"/>
        <v>-</v>
      </c>
      <c r="BP106" s="84" t="str">
        <f t="shared" si="121"/>
        <v>-</v>
      </c>
      <c r="BQ106" s="84" t="str">
        <f t="shared" si="121"/>
        <v>-</v>
      </c>
      <c r="BR106" s="8"/>
      <c r="BS106" s="8"/>
    </row>
    <row r="107" spans="1:71" x14ac:dyDescent="0.25">
      <c r="A107" s="44" t="s">
        <v>161</v>
      </c>
      <c r="B107" s="22" t="s">
        <v>50</v>
      </c>
      <c r="C107" s="73" t="str">
        <f>IFERROR(2*SUM(U95:INDEX(U95:AF95,$B$2))/(SUM(U83:INDEX(U83:AF83,$B$2))*2+U83-INDEX(U83:AF83,$B$2)),"")</f>
        <v/>
      </c>
      <c r="D107" s="93" t="str">
        <f>IFERROR(2*SUM(AG95:INDEX(AG95:AR95,$B$2))/(SUM(AG83:INDEX(AG83:AR83,$B$2))*2+AF83-INDEX(AG83:AR83,$B$2)),"")</f>
        <v/>
      </c>
      <c r="E107" s="73" t="e">
        <f>2*SUM(AS95:INDEX(AS95:BD95,$B$2))/(SUM(AS83:INDEX(AS83:BD83,$B$2))*2+AR83-INDEX(AS83:BD83,$B$2))</f>
        <v>#DIV/0!</v>
      </c>
      <c r="F107" s="65" t="str">
        <f t="shared" si="122"/>
        <v/>
      </c>
      <c r="G107" s="8"/>
      <c r="H107" s="8" t="str">
        <f t="shared" si="123"/>
        <v/>
      </c>
      <c r="I107" s="8" t="str">
        <f t="shared" si="124"/>
        <v/>
      </c>
      <c r="J107" s="8" t="str">
        <f t="shared" si="125"/>
        <v/>
      </c>
      <c r="K107" s="8" t="str">
        <f t="shared" si="126"/>
        <v/>
      </c>
      <c r="L107" s="8" t="str">
        <f t="shared" si="127"/>
        <v/>
      </c>
      <c r="M107" s="8" t="str">
        <f t="shared" si="128"/>
        <v/>
      </c>
      <c r="N107" s="8" t="str">
        <f t="shared" si="129"/>
        <v/>
      </c>
      <c r="O107" s="8" t="str">
        <f t="shared" si="130"/>
        <v/>
      </c>
      <c r="P107" s="8" t="str">
        <f>IFERROR(P95/(AVERAGE(AR83,AS83)+AVERAGE(AS83,AT83)+AVERAGE(AT83,AU83)),"")</f>
        <v/>
      </c>
      <c r="Q107" s="8" t="str">
        <f t="shared" si="132"/>
        <v/>
      </c>
      <c r="R107" s="8" t="e">
        <f>2*SUM(AY95:INDEX(AY95:BA95,R$110))/(SUM(AY83:INDEX(AY83:BA83,R$110))*2+AX83-INDEX(AY83:BA83,R$110))</f>
        <v>#DIV/0!</v>
      </c>
      <c r="S107" s="8" t="str">
        <f>IFERROR(2*SUM(BB95:INDEX(BB95:BD95,S$110))/(SUM(BB83:INDEX(BB83:BD83,S$110))*2+BA83-INDEX(BB83:BD83,S$110)),"")</f>
        <v/>
      </c>
      <c r="T107" s="50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 t="n">
        <v>0.0861736334405145</v>
      </c>
      <c r="AU107" s="8" t="n">
        <v>0.0275735294117647</v>
      </c>
      <c r="AV107" s="8" t="n">
        <v>0.313779</v>
      </c>
      <c r="AW107" s="8" t="n">
        <f t="shared" si="120"/>
        <v>0.17922607</v>
      </c>
      <c r="AX107" s="8" t="n">
        <f t="shared" si="120"/>
        <v>0.13063764</v>
      </c>
      <c r="AY107" s="8" t="n">
        <v>0.0748538</v>
      </c>
      <c r="AZ107" s="8" t="n">
        <v>0.11225659</v>
      </c>
      <c r="BA107" s="8"/>
      <c r="BB107" s="8"/>
      <c r="BC107" s="8"/>
      <c r="BD107" s="8"/>
      <c r="BE107" s="8"/>
      <c r="BF107" s="84" t="str">
        <f t="shared" si="121"/>
        <v>-</v>
      </c>
      <c r="BG107" s="84" t="str">
        <f t="shared" si="121"/>
        <v>-</v>
      </c>
      <c r="BH107" s="84" t="str">
        <f t="shared" si="121"/>
        <v>-</v>
      </c>
      <c r="BI107" s="84" t="str">
        <f t="shared" si="121"/>
        <v>-</v>
      </c>
      <c r="BJ107" s="84" t="str">
        <f t="shared" si="121"/>
        <v>-</v>
      </c>
      <c r="BK107" s="84" t="str">
        <f t="shared" si="121"/>
        <v>-</v>
      </c>
      <c r="BL107" s="84" t="str">
        <f t="shared" si="121"/>
        <v>-</v>
      </c>
      <c r="BM107" s="84" t="str">
        <f t="shared" si="121"/>
        <v>-</v>
      </c>
      <c r="BN107" s="84" t="str">
        <f t="shared" si="121"/>
        <v>-</v>
      </c>
      <c r="BO107" s="84" t="str">
        <f t="shared" si="121"/>
        <v>-</v>
      </c>
      <c r="BP107" s="84" t="str">
        <f t="shared" si="121"/>
        <v>-</v>
      </c>
      <c r="BQ107" s="84" t="str">
        <f t="shared" si="121"/>
        <v>-</v>
      </c>
      <c r="BR107" s="8"/>
      <c r="BS107" s="8"/>
    </row>
    <row r="108" spans="1:71" x14ac:dyDescent="0.25">
      <c r="A108" s="44" t="s">
        <v>425</v>
      </c>
      <c r="B108" s="3" t="s">
        <v>153</v>
      </c>
      <c r="C108" s="73" t="e">
        <f>2*SUM(U96:INDEX(U96:AF96,$B$2))/(SUM(U84:INDEX(U84:AF84,$B$2))*2+U84-INDEX(U84:AF84,$B$2))</f>
        <v>#DIV/0!</v>
      </c>
      <c r="D108" s="73" t="e">
        <f>2*SUM(AG96:INDEX(AG96:AR96,$B$2))/(SUM(AG84:INDEX(AG84:AR84,$B$2))*2+AF84-INDEX(AG84:AR84,$B$2))</f>
        <v>#DIV/0!</v>
      </c>
      <c r="E108" s="73" t="e">
        <f>2*SUM(AS96:INDEX(AS96:BD96,$B$2))/(SUM(AS84:INDEX(AS84:BD84,$B$2))*2+AR84-INDEX(AS84:BD84,$B$2))</f>
        <v>#DIV/0!</v>
      </c>
      <c r="F108" s="65" t="str">
        <f t="shared" si="122"/>
        <v/>
      </c>
      <c r="G108" s="8"/>
      <c r="H108" s="8" t="str">
        <f t="shared" si="123"/>
        <v/>
      </c>
      <c r="I108" s="8" t="str">
        <f t="shared" si="124"/>
        <v/>
      </c>
      <c r="J108" s="8" t="str">
        <f t="shared" si="125"/>
        <v/>
      </c>
      <c r="K108" s="8" t="str">
        <f t="shared" si="126"/>
        <v/>
      </c>
      <c r="L108" s="8" t="str">
        <f t="shared" si="127"/>
        <v/>
      </c>
      <c r="M108" s="8" t="str">
        <f t="shared" si="128"/>
        <v/>
      </c>
      <c r="N108" s="8" t="str">
        <f t="shared" si="129"/>
        <v/>
      </c>
      <c r="O108" s="8" t="str">
        <f t="shared" si="130"/>
        <v/>
      </c>
      <c r="P108" s="8" t="str">
        <f t="shared" si="131"/>
        <v/>
      </c>
      <c r="Q108" s="8" t="str">
        <f t="shared" si="132"/>
        <v/>
      </c>
      <c r="R108" s="8" t="e">
        <f>2*SUM(AY96:INDEX(AY96:BA96,R$110))/(SUM(AY84:INDEX(AY84:BA84,R$110))*2+AX84-INDEX(AY84:BA84,R$110))</f>
        <v>#DIV/0!</v>
      </c>
      <c r="S108" s="8" t="str">
        <f>IFERROR(2*SUM(BB96:INDEX(BB96:BD96,S$110))/(SUM(BB84:INDEX(BB84:BD84,S$110))*2+BA84-INDEX(BB84:BD84,S$110)),"")</f>
        <v/>
      </c>
      <c r="T108" s="50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8"/>
      <c r="AU108" s="8"/>
      <c r="AV108" s="8" t="n">
        <v>0.2497441</v>
      </c>
      <c r="AW108" s="8" t="n">
        <v>0.18606654</v>
      </c>
      <c r="AX108" s="8" t="n">
        <v>0.25210775</v>
      </c>
      <c r="AY108" s="8" t="n">
        <v>0.1768208</v>
      </c>
      <c r="AZ108" s="8" t="n">
        <v>0.19417871</v>
      </c>
      <c r="BA108" s="8"/>
      <c r="BB108" s="8"/>
      <c r="BC108" s="8"/>
      <c r="BD108" s="8"/>
      <c r="BE108" s="8"/>
      <c r="BF108" s="84" t="str">
        <f t="shared" si="121"/>
        <v>-</v>
      </c>
      <c r="BG108" s="84" t="str">
        <f t="shared" si="121"/>
        <v>-</v>
      </c>
      <c r="BH108" s="84" t="str">
        <f t="shared" si="121"/>
        <v>-</v>
      </c>
      <c r="BI108" s="84" t="str">
        <f t="shared" si="121"/>
        <v>-</v>
      </c>
      <c r="BJ108" s="84" t="str">
        <f t="shared" si="121"/>
        <v>-</v>
      </c>
      <c r="BK108" s="84" t="str">
        <f t="shared" si="121"/>
        <v>-</v>
      </c>
      <c r="BL108" s="84" t="str">
        <f t="shared" si="121"/>
        <v>-</v>
      </c>
      <c r="BM108" s="84" t="str">
        <f t="shared" si="121"/>
        <v>-</v>
      </c>
      <c r="BN108" s="84" t="str">
        <f t="shared" si="121"/>
        <v>-</v>
      </c>
      <c r="BO108" s="84" t="str">
        <f t="shared" si="121"/>
        <v>-</v>
      </c>
      <c r="BP108" s="84" t="str">
        <f t="shared" si="121"/>
        <v>-</v>
      </c>
      <c r="BQ108" s="84" t="str">
        <f t="shared" si="121"/>
        <v>-</v>
      </c>
      <c r="BR108" s="8"/>
      <c r="BS108" s="8"/>
    </row>
    <row r="109" spans="1:71" x14ac:dyDescent="0.25">
      <c r="A109" s="45" t="s">
        <v>206</v>
      </c>
      <c r="B109" s="3" t="s">
        <v>61</v>
      </c>
      <c r="C109" s="73" t="e">
        <f>2*SUM(U97:INDEX(U97:AF97,$B$2))/(SUM(U85:INDEX(U85:AF85,$B$2))*2+U85-INDEX(U85:AF85,$B$2))</f>
        <v>#DIV/0!</v>
      </c>
      <c r="D109" s="73" t="e">
        <f>2*SUM(AG97:INDEX(AG97:AR97,$B$2))/(SUM(AG85:INDEX(AG85:AR85,$B$2))*2+AF85-INDEX(AG85:AR85,$B$2))</f>
        <v>#DIV/0!</v>
      </c>
      <c r="E109" s="73" t="e">
        <f>2*SUM(AS97:INDEX(AS97:BD97,$B$2))/(SUM(AS85:INDEX(AS85:BD85,$B$2))*2+AR85-INDEX(AS85:BD85,$B$2))</f>
        <v>#DIV/0!</v>
      </c>
      <c r="F109" s="65" t="str">
        <f t="shared" si="122"/>
        <v/>
      </c>
      <c r="G109" s="8"/>
      <c r="H109" s="8" t="str">
        <f t="shared" si="123"/>
        <v/>
      </c>
      <c r="I109" s="8" t="str">
        <f t="shared" si="124"/>
        <v/>
      </c>
      <c r="J109" s="8" t="str">
        <f t="shared" si="125"/>
        <v/>
      </c>
      <c r="K109" s="8" t="str">
        <f t="shared" si="126"/>
        <v/>
      </c>
      <c r="L109" s="8" t="str">
        <f t="shared" si="127"/>
        <v/>
      </c>
      <c r="M109" s="8" t="str">
        <f t="shared" si="128"/>
        <v/>
      </c>
      <c r="N109" s="8" t="str">
        <f t="shared" si="129"/>
        <v/>
      </c>
      <c r="O109" s="8" t="str">
        <f t="shared" si="130"/>
        <v/>
      </c>
      <c r="P109" s="8" t="str">
        <f>IFERROR(P97/(AVERAGE(AR85,AS85)+AVERAGE(AS85,AT85)+AVERAGE(AT85,AU85)),"")</f>
        <v/>
      </c>
      <c r="Q109" s="8" t="str">
        <f t="shared" si="132"/>
        <v/>
      </c>
      <c r="R109" s="8" t="e">
        <f>2*SUM(AY97:INDEX(AY97:BA97,R$110))/(SUM(AY85:INDEX(AY85:BA85,R$110))*2+AX85-INDEX(AY85:BA85,R$110))</f>
        <v>#DIV/0!</v>
      </c>
      <c r="S109" s="8" t="str">
        <f>IFERROR(2*SUM(BB97:INDEX(BB97:BD97,S$110))/(SUM(BB85:INDEX(BB85:BD85,S$110))*2+BA85-INDEX(BB85:BD85,S$110)),"")</f>
        <v/>
      </c>
      <c r="T109" s="9"/>
      <c r="U109" s="9" t="n">
        <v>0.229422066549912</v>
      </c>
      <c r="V109" s="9" t="n">
        <v>0.197838736492103</v>
      </c>
      <c r="W109" s="9" t="n">
        <v>0.25244177310293</v>
      </c>
      <c r="X109" s="9" t="n">
        <v>0.228875582168995</v>
      </c>
      <c r="Y109" s="9" t="n">
        <v>0.284441398217957</v>
      </c>
      <c r="Z109" s="9" t="n">
        <v>0.305050505050505</v>
      </c>
      <c r="AA109" s="9" t="n">
        <v>0.338047138047138</v>
      </c>
      <c r="AB109" s="9" t="n">
        <v>0.261450381679389</v>
      </c>
      <c r="AC109" s="9" t="n">
        <v>0.441685912240185</v>
      </c>
      <c r="AD109" s="9" t="n">
        <v>0.34341252699784</v>
      </c>
      <c r="AE109" s="9" t="n">
        <v>0.358159392789374</v>
      </c>
      <c r="AF109" s="9" t="n">
        <v>0.368613138686131</v>
      </c>
      <c r="AG109" s="9" t="n">
        <v>0.178644298345046</v>
      </c>
      <c r="AH109" s="9" t="n">
        <v>0.177971947574155</v>
      </c>
      <c r="AI109" s="9" t="n">
        <v>0.298473456368193</v>
      </c>
      <c r="AJ109" s="9" t="n">
        <v>0.238156761412575</v>
      </c>
      <c r="AK109" s="9" t="n">
        <v>0.259085580304807</v>
      </c>
      <c r="AL109" s="9" t="n">
        <v>0.34030995366672</v>
      </c>
      <c r="AM109" s="9" t="n">
        <v>0.222103434451423</v>
      </c>
      <c r="AN109" s="9" t="n">
        <v>0.22688975910763</v>
      </c>
      <c r="AO109" s="9" t="n">
        <v>0.251884422110553</v>
      </c>
      <c r="AP109" s="9" t="n">
        <v>0.185427982768309</v>
      </c>
      <c r="AQ109" s="9" t="n">
        <v>0.166150137741047</v>
      </c>
      <c r="AR109" s="9" t="n">
        <v>0.266960144642717</v>
      </c>
      <c r="AS109" s="8" t="n">
        <v>0.09784619939308711</v>
      </c>
      <c r="AT109" s="8" t="n">
        <v>0.136528901090747</v>
      </c>
      <c r="AU109" s="8" t="n">
        <v>0.209235936188077</v>
      </c>
      <c r="AV109" s="8" t="n">
        <v>0.2546714</v>
      </c>
      <c r="AW109" s="8" t="n">
        <v>0.18572305</v>
      </c>
      <c r="AX109" s="8" t="n">
        <v>0.24457518</v>
      </c>
      <c r="AY109" s="8" t="n">
        <v>0.16884661</v>
      </c>
      <c r="AZ109" s="8" t="n">
        <v>0.18749416</v>
      </c>
      <c r="BA109" s="8"/>
      <c r="BB109" s="8"/>
      <c r="BC109" s="8"/>
      <c r="BD109" s="8"/>
      <c r="BE109" s="8"/>
      <c r="BF109" s="84" t="str">
        <f t="shared" si="121"/>
        <v>-</v>
      </c>
      <c r="BG109" s="84" t="str">
        <f t="shared" si="121"/>
        <v>-</v>
      </c>
      <c r="BH109" s="84" t="str">
        <f t="shared" si="121"/>
        <v>-</v>
      </c>
      <c r="BI109" s="84" t="str">
        <f t="shared" si="121"/>
        <v>-</v>
      </c>
      <c r="BJ109" s="84" t="str">
        <f t="shared" si="121"/>
        <v>-</v>
      </c>
      <c r="BK109" s="84" t="str">
        <f t="shared" si="121"/>
        <v>-</v>
      </c>
      <c r="BL109" s="84" t="str">
        <f t="shared" si="121"/>
        <v>-</v>
      </c>
      <c r="BM109" s="84" t="str">
        <f t="shared" si="121"/>
        <v>-</v>
      </c>
      <c r="BN109" s="84" t="str">
        <f t="shared" si="121"/>
        <v>-</v>
      </c>
      <c r="BO109" s="84" t="str">
        <f t="shared" si="121"/>
        <v>-</v>
      </c>
      <c r="BP109" s="84" t="str">
        <f t="shared" si="121"/>
        <v>-</v>
      </c>
      <c r="BQ109" s="84" t="str">
        <f t="shared" si="121"/>
        <v>-</v>
      </c>
      <c r="BR109" s="8"/>
      <c r="BS109" s="8"/>
    </row>
    <row r="110" spans="1:71" x14ac:dyDescent="0.25">
      <c r="A110" s="44" t="s">
        <v>33</v>
      </c>
      <c r="B110" s="22"/>
      <c r="C110" s="73"/>
      <c r="D110" s="73"/>
      <c r="E110" s="73"/>
      <c r="F110" s="65"/>
      <c r="G110" s="8"/>
      <c r="H110" s="94">
        <f>IF($B$2&lt;4,$B$2,3)</f>
        <v>3</v>
      </c>
      <c r="I110" s="94">
        <f>IF($B$2&lt;4,1,IF($B$2&lt;7,$B$2-3,3))</f>
        <v>3</v>
      </c>
      <c r="J110" s="94">
        <f>IF($B$2&lt;4,1,IF($B$2&lt;7,1,IF($B$2&lt;10,$B$2-6,3)))</f>
        <v>2</v>
      </c>
      <c r="K110" s="94">
        <f>IF($B$2&lt;4,1,IF($B$2&lt;7,1,IF($B$2&lt;10,1,$B$2-9)))</f>
        <v>1</v>
      </c>
      <c r="L110" s="94">
        <f>IF($B$2&lt;4,$B$2,3)</f>
        <v>3</v>
      </c>
      <c r="M110" s="94">
        <f>IF($B$2&lt;4,1,IF($B$2&lt;7,$B$2-3,3))</f>
        <v>3</v>
      </c>
      <c r="N110" s="94">
        <f>IF($B$2&lt;4,1,IF($B$2&lt;7,1,IF($B$2&lt;10,$B$2-6,3)))</f>
        <v>2</v>
      </c>
      <c r="O110" s="94">
        <f>IF($B$2&lt;4,1,IF($B$2&lt;7,1,IF($B$2&lt;10,1,$B$2-9)))</f>
        <v>1</v>
      </c>
      <c r="P110" s="94">
        <f>IF($B$2&lt;4,$B$2,3)</f>
        <v>3</v>
      </c>
      <c r="Q110" s="94">
        <f>IF($B$2&lt;4,1,IF($B$2&lt;7,$B$2-3,3))</f>
        <v>3</v>
      </c>
      <c r="R110" s="94">
        <f>IF($B$2&lt;4,1,IF($B$2&lt;7,1,IF($B$2&lt;10,$B$2-6,3)))</f>
        <v>2</v>
      </c>
      <c r="S110" s="94">
        <f>IF($B$2&lt;4,1,IF($B$2&lt;7,1,IF($B$2&lt;10,1,$B$2-9)))</f>
        <v>1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</row>
    <row r="111" spans="1:71" x14ac:dyDescent="0.25">
      <c r="A111" s="43" t="s">
        <v>53</v>
      </c>
      <c r="B111" s="23" t="s">
        <v>53</v>
      </c>
      <c r="C111" s="21" t="str">
        <f>$C$3</f>
        <v>YTD '15</v>
      </c>
      <c r="D111" s="21" t="str">
        <f>$D$3</f>
        <v>YTD '16</v>
      </c>
      <c r="E111" s="21" t="str">
        <f>$E$3</f>
        <v>YTD '17</v>
      </c>
      <c r="F111" s="21" t="str">
        <f>$F$3</f>
        <v>YoY</v>
      </c>
      <c r="G111" s="2" t="s">
        <v>33</v>
      </c>
      <c r="H111" s="27" t="str">
        <f>$H$3</f>
        <v>Q1 '15</v>
      </c>
      <c r="I111" s="27" t="str">
        <f>$I$3</f>
        <v>Q2 '15</v>
      </c>
      <c r="J111" s="27" t="str">
        <f>$J$3</f>
        <v>Q3 '15</v>
      </c>
      <c r="K111" s="27" t="str">
        <f>$K$3</f>
        <v>Q4 '15</v>
      </c>
      <c r="L111" s="30" t="str">
        <f>$L$3</f>
        <v>Q1 '16</v>
      </c>
      <c r="M111" s="30" t="str">
        <f>$M$3</f>
        <v>Q2 '16</v>
      </c>
      <c r="N111" s="30" t="str">
        <f>$N$3</f>
        <v>Q3 '16</v>
      </c>
      <c r="O111" s="30" t="str">
        <f>$O$3</f>
        <v>Q4 '16</v>
      </c>
      <c r="P111" s="27" t="str">
        <f>$P$3</f>
        <v>Q1 '17</v>
      </c>
      <c r="Q111" s="27" t="str">
        <f>$Q$3</f>
        <v>Q2 '17</v>
      </c>
      <c r="R111" s="27" t="str">
        <f>$R$3</f>
        <v>Q3 '17</v>
      </c>
      <c r="S111" s="27" t="str">
        <f>$S$3</f>
        <v>Q4 '17</v>
      </c>
      <c r="T111" s="17" t="s">
        <v>33</v>
      </c>
      <c r="U111" s="27" t="s">
        <v>1</v>
      </c>
      <c r="V111" s="27" t="s">
        <v>2</v>
      </c>
      <c r="W111" s="27" t="s">
        <v>3</v>
      </c>
      <c r="X111" s="27" t="s">
        <v>4</v>
      </c>
      <c r="Y111" s="27" t="s">
        <v>5</v>
      </c>
      <c r="Z111" s="27" t="s">
        <v>6</v>
      </c>
      <c r="AA111" s="27" t="s">
        <v>7</v>
      </c>
      <c r="AB111" s="27" t="s">
        <v>8</v>
      </c>
      <c r="AC111" s="27" t="s">
        <v>9</v>
      </c>
      <c r="AD111" s="27" t="s">
        <v>10</v>
      </c>
      <c r="AE111" s="27" t="s">
        <v>11</v>
      </c>
      <c r="AF111" s="27" t="s">
        <v>12</v>
      </c>
      <c r="AG111" s="29" t="s">
        <v>13</v>
      </c>
      <c r="AH111" s="29" t="s">
        <v>14</v>
      </c>
      <c r="AI111" s="29" t="s">
        <v>15</v>
      </c>
      <c r="AJ111" s="29" t="s">
        <v>16</v>
      </c>
      <c r="AK111" s="29" t="s">
        <v>17</v>
      </c>
      <c r="AL111" s="29" t="s">
        <v>18</v>
      </c>
      <c r="AM111" s="29" t="s">
        <v>19</v>
      </c>
      <c r="AN111" s="29" t="s">
        <v>20</v>
      </c>
      <c r="AO111" s="29" t="s">
        <v>21</v>
      </c>
      <c r="AP111" s="29" t="s">
        <v>22</v>
      </c>
      <c r="AQ111" s="29" t="s">
        <v>23</v>
      </c>
      <c r="AR111" s="29" t="s">
        <v>24</v>
      </c>
      <c r="AS111" s="25" t="s">
        <v>25</v>
      </c>
      <c r="AT111" s="25" t="s">
        <v>26</v>
      </c>
      <c r="AU111" s="25" t="s">
        <v>27</v>
      </c>
      <c r="AV111" s="25" t="s">
        <v>28</v>
      </c>
      <c r="AW111" s="25" t="s">
        <v>29</v>
      </c>
      <c r="AX111" s="25" t="s">
        <v>30</v>
      </c>
      <c r="AY111" s="31" t="s">
        <v>99</v>
      </c>
      <c r="AZ111" s="31" t="s">
        <v>100</v>
      </c>
      <c r="BA111" s="31" t="s">
        <v>101</v>
      </c>
      <c r="BB111" s="31" t="s">
        <v>102</v>
      </c>
      <c r="BC111" s="31" t="s">
        <v>103</v>
      </c>
      <c r="BD111" s="31" t="s">
        <v>104</v>
      </c>
      <c r="BF111" s="32">
        <v>42736</v>
      </c>
      <c r="BG111" s="32">
        <v>42767</v>
      </c>
      <c r="BH111" s="32">
        <v>42795</v>
      </c>
      <c r="BI111" s="32">
        <v>42826</v>
      </c>
      <c r="BJ111" s="32">
        <v>42856</v>
      </c>
      <c r="BK111" s="32">
        <v>42887</v>
      </c>
      <c r="BL111" s="32">
        <v>42917</v>
      </c>
      <c r="BM111" s="32">
        <v>42948</v>
      </c>
      <c r="BN111" s="32">
        <v>42979</v>
      </c>
      <c r="BO111" s="32">
        <v>43009</v>
      </c>
      <c r="BP111" s="32">
        <v>43040</v>
      </c>
      <c r="BQ111" s="32">
        <v>43070</v>
      </c>
    </row>
    <row r="112" spans="1:71" x14ac:dyDescent="0.25">
      <c r="A112" s="44" t="s">
        <v>162</v>
      </c>
      <c r="B112" s="16" t="s">
        <v>58</v>
      </c>
      <c r="C112" s="71">
        <f>SUM(U112                                                : INDEX(U112:AF112,$B$2))</f>
        <v>0</v>
      </c>
      <c r="D112" s="71">
        <f>SUM(AG112                                                 : INDEX(AG112:AR112,$B$2))</f>
        <v>0</v>
      </c>
      <c r="E112" s="71">
        <f>SUM(AS112                                                 : INDEX(AS112:BD112,$B$2))</f>
        <v>0</v>
      </c>
      <c r="F112" s="65" t="str">
        <f>IFERROR(E112/D112,"")</f>
        <v/>
      </c>
      <c r="H112" s="4">
        <f>SUM(U112:W112)</f>
        <v>0</v>
      </c>
      <c r="I112" s="4">
        <f t="shared" ref="I112:I121" si="133">SUM(X112:Z112)</f>
        <v>0</v>
      </c>
      <c r="J112" s="4">
        <f>SUM(AA112:AC112)</f>
        <v>0</v>
      </c>
      <c r="K112" s="4">
        <f t="shared" ref="K112:K121" si="134">SUM(AD112:AF112)</f>
        <v>0</v>
      </c>
      <c r="L112" s="4">
        <f t="shared" ref="L112:L121" si="135">SUM(AG112:AI112)</f>
        <v>0</v>
      </c>
      <c r="M112" s="4">
        <f t="shared" ref="M112:M121" si="136">SUM(AJ112:AL112)</f>
        <v>0</v>
      </c>
      <c r="N112" s="4">
        <f t="shared" ref="N112:N121" si="137">SUM(AM112:AO112)</f>
        <v>0</v>
      </c>
      <c r="O112" s="4">
        <f t="shared" ref="O112:O121" si="138">SUM(AP112:AR112)</f>
        <v>0</v>
      </c>
      <c r="P112" s="4">
        <f t="shared" ref="P112:P121" si="139">SUM(AS112:AU112)</f>
        <v>0</v>
      </c>
      <c r="Q112" s="4">
        <f t="shared" ref="Q112:Q121" si="140">SUM(AV112:AX112)</f>
        <v>0</v>
      </c>
      <c r="R112" s="4">
        <f t="shared" ref="R112:R121" si="141">SUM(AY112:BA112)</f>
        <v>0</v>
      </c>
      <c r="S112" s="4">
        <f t="shared" ref="S112:S121" si="142">SUM(BB112:BD112)</f>
        <v>0</v>
      </c>
      <c r="U112" t="n">
        <v>22.0</v>
      </c>
      <c r="V112" t="n">
        <v>8.0</v>
      </c>
      <c r="W112" t="n">
        <v>41.0</v>
      </c>
      <c r="X112" t="n">
        <v>19.0</v>
      </c>
      <c r="Y112" t="n">
        <v>19.0</v>
      </c>
      <c r="Z112" t="n">
        <v>26.0</v>
      </c>
      <c r="AA112" t="n">
        <v>46.0</v>
      </c>
      <c r="AB112" t="n">
        <v>23.0</v>
      </c>
      <c r="AC112" t="n">
        <v>52.0</v>
      </c>
      <c r="AD112" t="n">
        <v>34.0</v>
      </c>
      <c r="AE112" t="n">
        <v>54.0</v>
      </c>
      <c r="AF112" t="n">
        <v>100.0</v>
      </c>
      <c r="AG112" t="n">
        <v>17.0</v>
      </c>
      <c r="AH112" t="n">
        <v>12.0</v>
      </c>
      <c r="AI112" t="n">
        <v>44.0</v>
      </c>
      <c r="AJ112" t="n">
        <v>25.0</v>
      </c>
      <c r="AK112" t="n">
        <v>24.0</v>
      </c>
      <c r="AL112" t="n">
        <v>34.0</v>
      </c>
      <c r="AM112" t="n">
        <v>34.0</v>
      </c>
      <c r="AN112" t="n">
        <v>30.0</v>
      </c>
      <c r="AO112" t="n">
        <v>40.5</v>
      </c>
      <c r="AP112" t="n">
        <v>25.0</v>
      </c>
      <c r="AQ112" t="n">
        <v>20.0</v>
      </c>
      <c r="AR112" s="4" t="n">
        <v>50.5</v>
      </c>
      <c r="AS112" t="n">
        <v>51.5</v>
      </c>
      <c r="AT112" t="n">
        <v>92.5</v>
      </c>
      <c r="AU112" t="n">
        <v>102.5</v>
      </c>
      <c r="AV112" t="n">
        <v>332.0</v>
      </c>
      <c r="AW112" t="n">
        <v>241.0</v>
      </c>
      <c r="AX112" t="n">
        <v>156.5</v>
      </c>
      <c r="AY112" t="n">
        <v>248.0</v>
      </c>
      <c r="AZ112" t="n">
        <v>215.5</v>
      </c>
      <c r="BF112" s="84" t="str">
        <f t="shared" ref="BF112:BQ121" si="143">IFERROR(AS112/AG112,"-")</f>
        <v>-</v>
      </c>
      <c r="BG112" s="84" t="str">
        <f t="shared" si="143"/>
        <v>-</v>
      </c>
      <c r="BH112" s="84" t="str">
        <f t="shared" si="143"/>
        <v>-</v>
      </c>
      <c r="BI112" s="84" t="str">
        <f t="shared" si="143"/>
        <v>-</v>
      </c>
      <c r="BJ112" s="84" t="str">
        <f t="shared" si="143"/>
        <v>-</v>
      </c>
      <c r="BK112" s="84" t="str">
        <f t="shared" si="143"/>
        <v>-</v>
      </c>
      <c r="BL112" s="84" t="str">
        <f t="shared" si="143"/>
        <v>-</v>
      </c>
      <c r="BM112" s="84" t="str">
        <f t="shared" si="143"/>
        <v>-</v>
      </c>
      <c r="BN112" s="84" t="str">
        <f t="shared" si="143"/>
        <v>-</v>
      </c>
      <c r="BO112" s="84" t="str">
        <f t="shared" si="143"/>
        <v>-</v>
      </c>
      <c r="BP112" s="84" t="str">
        <f t="shared" si="143"/>
        <v>-</v>
      </c>
      <c r="BQ112" s="84" t="str">
        <f t="shared" si="143"/>
        <v>-</v>
      </c>
    </row>
    <row r="113" spans="1:69" x14ac:dyDescent="0.25">
      <c r="A113" s="44" t="s">
        <v>163</v>
      </c>
      <c r="B113" s="22" t="s">
        <v>44</v>
      </c>
      <c r="C113" s="71">
        <f>SUM(U113                                                : INDEX(U113:AF113,$B$2))</f>
        <v>0</v>
      </c>
      <c r="D113" s="71">
        <f>SUM(AG113                                                 : INDEX(AG113:AR113,$B$2))</f>
        <v>0</v>
      </c>
      <c r="E113" s="71">
        <f>SUM(AS113                                                 : INDEX(AS113:BD113,$B$2))</f>
        <v>0</v>
      </c>
      <c r="F113" s="65" t="str">
        <f t="shared" ref="F113:F120" si="144">IFERROR(E113/D113,"")</f>
        <v/>
      </c>
      <c r="H113" s="4">
        <f t="shared" ref="H113:H121" si="145">SUM(U113:W113)</f>
        <v>0</v>
      </c>
      <c r="I113" s="4">
        <f t="shared" si="133"/>
        <v>0</v>
      </c>
      <c r="J113" s="4">
        <f t="shared" ref="J113:J121" si="146">SUM(AA113:AC113)</f>
        <v>0</v>
      </c>
      <c r="K113" s="4">
        <f t="shared" si="134"/>
        <v>0</v>
      </c>
      <c r="L113" s="4">
        <f t="shared" si="135"/>
        <v>0</v>
      </c>
      <c r="M113" s="4">
        <f t="shared" si="136"/>
        <v>0</v>
      </c>
      <c r="N113" s="4">
        <f t="shared" si="137"/>
        <v>0</v>
      </c>
      <c r="O113" s="4">
        <f t="shared" si="138"/>
        <v>0</v>
      </c>
      <c r="P113" s="4">
        <f t="shared" si="139"/>
        <v>0</v>
      </c>
      <c r="Q113" s="4">
        <f t="shared" si="140"/>
        <v>0</v>
      </c>
      <c r="R113" s="4">
        <f t="shared" si="141"/>
        <v>0</v>
      </c>
      <c r="S113" s="4">
        <f t="shared" si="142"/>
        <v>0</v>
      </c>
      <c r="U113" t="n">
        <v>101.0</v>
      </c>
      <c r="V113" t="n">
        <v>61.0</v>
      </c>
      <c r="W113" t="n">
        <v>102.0</v>
      </c>
      <c r="X113" t="n">
        <v>132.0</v>
      </c>
      <c r="Y113" t="n">
        <v>106.5</v>
      </c>
      <c r="Z113" t="n">
        <v>133.0</v>
      </c>
      <c r="AA113" t="n">
        <v>214.0</v>
      </c>
      <c r="AB113" t="n">
        <v>125.0</v>
      </c>
      <c r="AC113" t="n">
        <v>285.0</v>
      </c>
      <c r="AD113" t="n">
        <v>173.0</v>
      </c>
      <c r="AE113" t="n">
        <v>431.0</v>
      </c>
      <c r="AF113" t="n">
        <v>247.0</v>
      </c>
      <c r="AG113" t="n">
        <v>63.0</v>
      </c>
      <c r="AH113" t="n">
        <v>47.0</v>
      </c>
      <c r="AI113" t="n">
        <v>307.0</v>
      </c>
      <c r="AJ113" t="n">
        <v>235.0</v>
      </c>
      <c r="AK113" t="n">
        <v>304.0</v>
      </c>
      <c r="AL113" t="n">
        <v>755.0</v>
      </c>
      <c r="AM113" t="n">
        <v>383.0</v>
      </c>
      <c r="AN113" t="n">
        <v>440.0</v>
      </c>
      <c r="AO113" t="n">
        <v>691.5</v>
      </c>
      <c r="AP113" t="n">
        <v>497.5</v>
      </c>
      <c r="AQ113" t="n">
        <v>533.0</v>
      </c>
      <c r="AR113" s="4" t="n">
        <v>1110.0</v>
      </c>
      <c r="AS113" t="n">
        <v>195.0</v>
      </c>
      <c r="AT113" t="n">
        <v>268.0</v>
      </c>
      <c r="AU113" t="n">
        <v>726.0</v>
      </c>
      <c r="AV113" t="n">
        <v>470.0</v>
      </c>
      <c r="AW113" t="n">
        <v>458.0</v>
      </c>
      <c r="AX113" t="n">
        <v>1053.0</v>
      </c>
      <c r="AY113" t="n">
        <v>568.0</v>
      </c>
      <c r="AZ113" t="n">
        <v>654.0</v>
      </c>
      <c r="BF113" s="84" t="str">
        <f t="shared" si="143"/>
        <v>-</v>
      </c>
      <c r="BG113" s="84" t="str">
        <f t="shared" si="143"/>
        <v>-</v>
      </c>
      <c r="BH113" s="84" t="str">
        <f t="shared" si="143"/>
        <v>-</v>
      </c>
      <c r="BI113" s="84" t="str">
        <f t="shared" si="143"/>
        <v>-</v>
      </c>
      <c r="BJ113" s="84" t="str">
        <f t="shared" si="143"/>
        <v>-</v>
      </c>
      <c r="BK113" s="84" t="str">
        <f t="shared" si="143"/>
        <v>-</v>
      </c>
      <c r="BL113" s="84" t="str">
        <f t="shared" si="143"/>
        <v>-</v>
      </c>
      <c r="BM113" s="84" t="str">
        <f t="shared" si="143"/>
        <v>-</v>
      </c>
      <c r="BN113" s="84" t="str">
        <f t="shared" si="143"/>
        <v>-</v>
      </c>
      <c r="BO113" s="84" t="str">
        <f t="shared" si="143"/>
        <v>-</v>
      </c>
      <c r="BP113" s="84" t="str">
        <f t="shared" si="143"/>
        <v>-</v>
      </c>
      <c r="BQ113" s="84" t="str">
        <f t="shared" si="143"/>
        <v>-</v>
      </c>
    </row>
    <row r="114" spans="1:69" x14ac:dyDescent="0.25">
      <c r="A114" s="44" t="s">
        <v>164</v>
      </c>
      <c r="B114" s="22" t="s">
        <v>45</v>
      </c>
      <c r="C114" s="71">
        <f>SUM(U114                                                : INDEX(U114:AF114,$B$2))</f>
        <v>0</v>
      </c>
      <c r="D114" s="71">
        <f>SUM(AG114                                                 : INDEX(AG114:AR114,$B$2))</f>
        <v>0</v>
      </c>
      <c r="E114" s="71">
        <f>SUM(AS114                                                 : INDEX(AS114:BD114,$B$2))</f>
        <v>0</v>
      </c>
      <c r="F114" s="65" t="str">
        <f t="shared" si="144"/>
        <v/>
      </c>
      <c r="H114" s="4">
        <f t="shared" si="145"/>
        <v>0</v>
      </c>
      <c r="I114" s="4">
        <f t="shared" si="133"/>
        <v>0</v>
      </c>
      <c r="J114" s="4">
        <f t="shared" si="146"/>
        <v>0</v>
      </c>
      <c r="K114" s="4">
        <f t="shared" si="134"/>
        <v>0</v>
      </c>
      <c r="L114" s="4">
        <f t="shared" si="135"/>
        <v>0</v>
      </c>
      <c r="M114" s="4">
        <f t="shared" si="136"/>
        <v>0</v>
      </c>
      <c r="N114" s="4">
        <f t="shared" si="137"/>
        <v>0</v>
      </c>
      <c r="O114" s="4">
        <f t="shared" si="138"/>
        <v>0</v>
      </c>
      <c r="P114" s="4">
        <f t="shared" si="139"/>
        <v>0</v>
      </c>
      <c r="Q114" s="4">
        <f t="shared" si="140"/>
        <v>0</v>
      </c>
      <c r="R114" s="4">
        <f t="shared" si="141"/>
        <v>0</v>
      </c>
      <c r="S114" s="4">
        <f t="shared" si="142"/>
        <v>0</v>
      </c>
      <c r="U114" t="n">
        <v>67.0</v>
      </c>
      <c r="V114" t="n">
        <v>76.0</v>
      </c>
      <c r="W114" t="n">
        <v>80.0</v>
      </c>
      <c r="X114" t="n">
        <v>83.0</v>
      </c>
      <c r="Y114" t="n">
        <v>117.5</v>
      </c>
      <c r="Z114" t="n">
        <v>101.0</v>
      </c>
      <c r="AA114" t="n">
        <v>132.0</v>
      </c>
      <c r="AB114" t="n">
        <v>102.0</v>
      </c>
      <c r="AC114" t="n">
        <v>188.0</v>
      </c>
      <c r="AD114" t="n">
        <v>193.0</v>
      </c>
      <c r="AE114" t="n">
        <v>132.0</v>
      </c>
      <c r="AF114" t="n">
        <v>358.0</v>
      </c>
      <c r="AG114" t="n">
        <v>73.0</v>
      </c>
      <c r="AH114" t="n">
        <v>61.0</v>
      </c>
      <c r="AI114" t="n">
        <v>39.0</v>
      </c>
      <c r="AJ114" t="n">
        <v>100.0</v>
      </c>
      <c r="AK114" t="n">
        <v>156.0</v>
      </c>
      <c r="AL114" t="n">
        <v>301.0</v>
      </c>
      <c r="AM114" t="n">
        <v>266.0</v>
      </c>
      <c r="AN114" t="n">
        <v>242.0</v>
      </c>
      <c r="AO114" t="n">
        <v>408.0</v>
      </c>
      <c r="AP114" t="n">
        <v>269.5</v>
      </c>
      <c r="AQ114" t="n">
        <v>305.5</v>
      </c>
      <c r="AR114" s="4" t="n">
        <v>488.5</v>
      </c>
      <c r="AS114" t="n">
        <v>189.0</v>
      </c>
      <c r="AT114" t="n">
        <v>116.0</v>
      </c>
      <c r="AU114" t="n">
        <v>281.0</v>
      </c>
      <c r="AV114" t="n">
        <v>292.0</v>
      </c>
      <c r="AW114" t="n">
        <v>199.0</v>
      </c>
      <c r="AX114" t="n">
        <v>154.5</v>
      </c>
      <c r="AY114" t="n">
        <v>209.0</v>
      </c>
      <c r="AZ114" t="n">
        <v>167.5</v>
      </c>
      <c r="BF114" s="84" t="str">
        <f t="shared" si="143"/>
        <v>-</v>
      </c>
      <c r="BG114" s="84" t="str">
        <f t="shared" si="143"/>
        <v>-</v>
      </c>
      <c r="BH114" s="84" t="str">
        <f t="shared" si="143"/>
        <v>-</v>
      </c>
      <c r="BI114" s="84" t="str">
        <f t="shared" si="143"/>
        <v>-</v>
      </c>
      <c r="BJ114" s="84" t="str">
        <f t="shared" si="143"/>
        <v>-</v>
      </c>
      <c r="BK114" s="84" t="str">
        <f t="shared" si="143"/>
        <v>-</v>
      </c>
      <c r="BL114" s="84" t="str">
        <f t="shared" si="143"/>
        <v>-</v>
      </c>
      <c r="BM114" s="84" t="str">
        <f t="shared" si="143"/>
        <v>-</v>
      </c>
      <c r="BN114" s="84" t="str">
        <f t="shared" si="143"/>
        <v>-</v>
      </c>
      <c r="BO114" s="84" t="str">
        <f t="shared" si="143"/>
        <v>-</v>
      </c>
      <c r="BP114" s="84" t="str">
        <f t="shared" si="143"/>
        <v>-</v>
      </c>
      <c r="BQ114" s="84" t="str">
        <f t="shared" si="143"/>
        <v>-</v>
      </c>
    </row>
    <row r="115" spans="1:69" x14ac:dyDescent="0.25">
      <c r="A115" s="44" t="s">
        <v>165</v>
      </c>
      <c r="B115" s="22" t="s">
        <v>46</v>
      </c>
      <c r="C115" s="71">
        <f>SUM(U115                                                : INDEX(U115:AF115,$B$2))</f>
        <v>0</v>
      </c>
      <c r="D115" s="71">
        <f>SUM(AG115                                                 : INDEX(AG115:AR115,$B$2))</f>
        <v>0</v>
      </c>
      <c r="E115" s="71">
        <f>SUM(AS115                                                 : INDEX(AS115:BD115,$B$2))</f>
        <v>0</v>
      </c>
      <c r="F115" s="65" t="str">
        <f t="shared" si="144"/>
        <v/>
      </c>
      <c r="H115" s="4">
        <f t="shared" si="145"/>
        <v>0</v>
      </c>
      <c r="I115" s="4">
        <f t="shared" si="133"/>
        <v>0</v>
      </c>
      <c r="J115" s="4">
        <f t="shared" si="146"/>
        <v>0</v>
      </c>
      <c r="K115" s="4">
        <f t="shared" si="134"/>
        <v>0</v>
      </c>
      <c r="L115" s="4">
        <f t="shared" si="135"/>
        <v>0</v>
      </c>
      <c r="M115" s="4">
        <f t="shared" si="136"/>
        <v>0</v>
      </c>
      <c r="N115" s="4">
        <f t="shared" si="137"/>
        <v>0</v>
      </c>
      <c r="O115" s="4">
        <f t="shared" si="138"/>
        <v>0</v>
      </c>
      <c r="P115" s="4">
        <f t="shared" si="139"/>
        <v>0</v>
      </c>
      <c r="Q115" s="4">
        <f t="shared" si="140"/>
        <v>0</v>
      </c>
      <c r="R115" s="4">
        <f t="shared" si="141"/>
        <v>0</v>
      </c>
      <c r="S115" s="4">
        <f t="shared" si="142"/>
        <v>0</v>
      </c>
      <c r="U115" t="n">
        <v>80.0</v>
      </c>
      <c r="V115" t="n">
        <v>65.0</v>
      </c>
      <c r="W115" t="n">
        <v>116.0</v>
      </c>
      <c r="X115" t="n">
        <v>75.0</v>
      </c>
      <c r="Y115" t="n">
        <v>79.0</v>
      </c>
      <c r="Z115" t="n">
        <v>157.0</v>
      </c>
      <c r="AA115" t="n">
        <v>162.0</v>
      </c>
      <c r="AB115" t="n">
        <v>94.0</v>
      </c>
      <c r="AC115" t="n">
        <v>245.0</v>
      </c>
      <c r="AD115" t="n">
        <v>177.0</v>
      </c>
      <c r="AE115" t="n">
        <v>311.0</v>
      </c>
      <c r="AF115" t="n">
        <v>250.5</v>
      </c>
      <c r="AG115" t="n">
        <v>110.0</v>
      </c>
      <c r="AH115" t="n">
        <v>150.0</v>
      </c>
      <c r="AI115" t="n">
        <v>174.0</v>
      </c>
      <c r="AJ115" t="n">
        <v>78.0</v>
      </c>
      <c r="AK115" t="n">
        <v>129.0</v>
      </c>
      <c r="AL115" t="n">
        <v>229.0</v>
      </c>
      <c r="AM115" t="n">
        <v>177.0</v>
      </c>
      <c r="AN115" t="n">
        <v>325.0</v>
      </c>
      <c r="AO115" t="n">
        <v>477.0</v>
      </c>
      <c r="AP115" t="n">
        <v>268.0</v>
      </c>
      <c r="AQ115" t="n">
        <v>294.0</v>
      </c>
      <c r="AR115" s="4" t="n">
        <v>554.5</v>
      </c>
      <c r="AS115" t="n">
        <v>239.5</v>
      </c>
      <c r="AT115" t="n">
        <v>417.0</v>
      </c>
      <c r="AU115" t="n">
        <v>326.0</v>
      </c>
      <c r="AV115" t="n">
        <v>205.0</v>
      </c>
      <c r="AW115" t="n">
        <v>226.0</v>
      </c>
      <c r="AX115" t="n">
        <v>203.5</v>
      </c>
      <c r="AY115" t="n">
        <v>166.5</v>
      </c>
      <c r="AZ115" t="n">
        <v>274.0</v>
      </c>
      <c r="BF115" s="84" t="str">
        <f t="shared" si="143"/>
        <v>-</v>
      </c>
      <c r="BG115" s="84" t="str">
        <f t="shared" si="143"/>
        <v>-</v>
      </c>
      <c r="BH115" s="84" t="str">
        <f t="shared" si="143"/>
        <v>-</v>
      </c>
      <c r="BI115" s="84" t="str">
        <f t="shared" si="143"/>
        <v>-</v>
      </c>
      <c r="BJ115" s="84" t="str">
        <f t="shared" si="143"/>
        <v>-</v>
      </c>
      <c r="BK115" s="84" t="str">
        <f t="shared" si="143"/>
        <v>-</v>
      </c>
      <c r="BL115" s="84" t="str">
        <f t="shared" si="143"/>
        <v>-</v>
      </c>
      <c r="BM115" s="84" t="str">
        <f t="shared" si="143"/>
        <v>-</v>
      </c>
      <c r="BN115" s="84" t="str">
        <f t="shared" si="143"/>
        <v>-</v>
      </c>
      <c r="BO115" s="84" t="str">
        <f t="shared" si="143"/>
        <v>-</v>
      </c>
      <c r="BP115" s="84" t="str">
        <f t="shared" si="143"/>
        <v>-</v>
      </c>
      <c r="BQ115" s="84" t="str">
        <f t="shared" si="143"/>
        <v>-</v>
      </c>
    </row>
    <row r="116" spans="1:69" x14ac:dyDescent="0.25">
      <c r="A116" s="44" t="s">
        <v>166</v>
      </c>
      <c r="B116" s="22" t="s">
        <v>47</v>
      </c>
      <c r="C116" s="71">
        <f>SUM(U116                                                : INDEX(U116:AF116,$B$2))</f>
        <v>0</v>
      </c>
      <c r="D116" s="71">
        <f>SUM(AG116                                                 : INDEX(AG116:AR116,$B$2))</f>
        <v>0</v>
      </c>
      <c r="E116" s="71">
        <f>SUM(AS116                                                 : INDEX(AS116:BD116,$B$2))</f>
        <v>0</v>
      </c>
      <c r="F116" s="65" t="str">
        <f t="shared" si="144"/>
        <v/>
      </c>
      <c r="H116" s="4">
        <f t="shared" si="145"/>
        <v>0</v>
      </c>
      <c r="I116" s="4">
        <f t="shared" si="133"/>
        <v>0</v>
      </c>
      <c r="J116" s="4">
        <f t="shared" si="146"/>
        <v>0</v>
      </c>
      <c r="K116" s="4">
        <f t="shared" si="134"/>
        <v>0</v>
      </c>
      <c r="L116" s="4">
        <f t="shared" si="135"/>
        <v>0</v>
      </c>
      <c r="M116" s="4">
        <f t="shared" si="136"/>
        <v>0</v>
      </c>
      <c r="N116" s="4">
        <f t="shared" si="137"/>
        <v>0</v>
      </c>
      <c r="O116" s="4">
        <f t="shared" si="138"/>
        <v>0</v>
      </c>
      <c r="P116" s="4">
        <f t="shared" si="139"/>
        <v>0</v>
      </c>
      <c r="Q116" s="4">
        <f t="shared" si="140"/>
        <v>0</v>
      </c>
      <c r="R116" s="4">
        <f t="shared" si="141"/>
        <v>0</v>
      </c>
      <c r="S116" s="4">
        <f t="shared" si="142"/>
        <v>0</v>
      </c>
      <c r="U116" t="n">
        <v>37.0</v>
      </c>
      <c r="V116" t="n">
        <v>34.0</v>
      </c>
      <c r="W116" t="n">
        <v>77.0</v>
      </c>
      <c r="X116" t="n">
        <v>103.0</v>
      </c>
      <c r="Y116" t="n">
        <v>112.0</v>
      </c>
      <c r="Z116" t="n">
        <v>85.0</v>
      </c>
      <c r="AA116" t="n">
        <v>80.0</v>
      </c>
      <c r="AB116" t="n">
        <v>62.0</v>
      </c>
      <c r="AC116" t="n">
        <v>144.0</v>
      </c>
      <c r="AD116" t="n">
        <v>106.5</v>
      </c>
      <c r="AE116" t="n">
        <v>206.0</v>
      </c>
      <c r="AF116" t="n">
        <v>213.0</v>
      </c>
      <c r="AG116" t="n">
        <v>101.0</v>
      </c>
      <c r="AH116" t="n">
        <v>98.0</v>
      </c>
      <c r="AI116" t="n">
        <v>249.0</v>
      </c>
      <c r="AJ116" t="n">
        <v>105.0</v>
      </c>
      <c r="AK116" t="n">
        <v>105.0</v>
      </c>
      <c r="AL116" t="n">
        <v>89.0</v>
      </c>
      <c r="AM116" t="n">
        <v>70.0</v>
      </c>
      <c r="AN116" t="n">
        <v>98.0</v>
      </c>
      <c r="AO116" t="n">
        <v>151.5</v>
      </c>
      <c r="AP116" t="n">
        <v>177.0</v>
      </c>
      <c r="AQ116" t="n">
        <v>200.0</v>
      </c>
      <c r="AR116" s="4" t="n">
        <v>414.0</v>
      </c>
      <c r="AS116" t="n">
        <v>124.5</v>
      </c>
      <c r="AT116" t="n">
        <v>238.0</v>
      </c>
      <c r="AU116" t="n">
        <v>352.5</v>
      </c>
      <c r="AV116" t="n">
        <v>145.0</v>
      </c>
      <c r="AW116" t="n">
        <v>100.0</v>
      </c>
      <c r="AX116" t="n">
        <v>99.0</v>
      </c>
      <c r="AY116" t="n">
        <v>88.0</v>
      </c>
      <c r="AZ116" t="n">
        <v>58.5</v>
      </c>
      <c r="BF116" s="84" t="str">
        <f t="shared" si="143"/>
        <v>-</v>
      </c>
      <c r="BG116" s="84" t="str">
        <f t="shared" si="143"/>
        <v>-</v>
      </c>
      <c r="BH116" s="84" t="str">
        <f t="shared" si="143"/>
        <v>-</v>
      </c>
      <c r="BI116" s="84" t="str">
        <f t="shared" si="143"/>
        <v>-</v>
      </c>
      <c r="BJ116" s="84" t="str">
        <f t="shared" si="143"/>
        <v>-</v>
      </c>
      <c r="BK116" s="84" t="str">
        <f t="shared" si="143"/>
        <v>-</v>
      </c>
      <c r="BL116" s="84" t="str">
        <f t="shared" si="143"/>
        <v>-</v>
      </c>
      <c r="BM116" s="84" t="str">
        <f t="shared" si="143"/>
        <v>-</v>
      </c>
      <c r="BN116" s="84" t="str">
        <f t="shared" si="143"/>
        <v>-</v>
      </c>
      <c r="BO116" s="84" t="str">
        <f t="shared" si="143"/>
        <v>-</v>
      </c>
      <c r="BP116" s="84" t="str">
        <f t="shared" si="143"/>
        <v>-</v>
      </c>
      <c r="BQ116" s="84" t="str">
        <f t="shared" si="143"/>
        <v>-</v>
      </c>
    </row>
    <row r="117" spans="1:69" x14ac:dyDescent="0.25">
      <c r="A117" s="44" t="s">
        <v>167</v>
      </c>
      <c r="B117" s="22" t="s">
        <v>48</v>
      </c>
      <c r="C117" s="71">
        <f>SUM(U117                                                : INDEX(U117:AF117,$B$2))</f>
        <v>0</v>
      </c>
      <c r="D117" s="71">
        <f>SUM(AG117                                                 : INDEX(AG117:AR117,$B$2))</f>
        <v>0</v>
      </c>
      <c r="E117" s="71">
        <f>SUM(AS117                                                 : INDEX(AS117:BD117,$B$2))</f>
        <v>0</v>
      </c>
      <c r="F117" s="65" t="str">
        <f t="shared" si="144"/>
        <v/>
      </c>
      <c r="H117" s="4">
        <f t="shared" si="145"/>
        <v>0</v>
      </c>
      <c r="I117" s="4">
        <f t="shared" si="133"/>
        <v>0</v>
      </c>
      <c r="J117" s="4">
        <f t="shared" si="146"/>
        <v>0</v>
      </c>
      <c r="K117" s="4">
        <f t="shared" si="134"/>
        <v>0</v>
      </c>
      <c r="L117" s="4">
        <f t="shared" si="135"/>
        <v>0</v>
      </c>
      <c r="M117" s="4">
        <f t="shared" si="136"/>
        <v>0</v>
      </c>
      <c r="N117" s="4">
        <f t="shared" si="137"/>
        <v>0</v>
      </c>
      <c r="O117" s="4">
        <f t="shared" si="138"/>
        <v>0</v>
      </c>
      <c r="P117" s="4">
        <f t="shared" si="139"/>
        <v>0</v>
      </c>
      <c r="Q117" s="4">
        <f t="shared" si="140"/>
        <v>0</v>
      </c>
      <c r="R117" s="4">
        <f t="shared" si="141"/>
        <v>0</v>
      </c>
      <c r="S117" s="4">
        <f t="shared" si="142"/>
        <v>0</v>
      </c>
      <c r="U117" t="n">
        <v>33.0</v>
      </c>
      <c r="V117" t="n">
        <v>31.0</v>
      </c>
      <c r="W117" t="n">
        <v>66.0</v>
      </c>
      <c r="X117" t="n">
        <v>77.0</v>
      </c>
      <c r="Y117" t="n">
        <v>70.0</v>
      </c>
      <c r="Z117" t="n">
        <v>61.0</v>
      </c>
      <c r="AA117" t="n">
        <v>76.0</v>
      </c>
      <c r="AB117" t="n">
        <v>58.0</v>
      </c>
      <c r="AC117" t="n">
        <v>132.0</v>
      </c>
      <c r="AD117" t="n">
        <v>111.0</v>
      </c>
      <c r="AE117" t="n">
        <v>177.0</v>
      </c>
      <c r="AF117" t="n">
        <v>169.0</v>
      </c>
      <c r="AG117" t="n">
        <v>56.0</v>
      </c>
      <c r="AH117" t="n">
        <v>83.0</v>
      </c>
      <c r="AI117" t="n">
        <v>175.0</v>
      </c>
      <c r="AJ117" t="n">
        <v>110.0</v>
      </c>
      <c r="AK117" t="n">
        <v>171.0</v>
      </c>
      <c r="AL117" t="n">
        <v>235.0</v>
      </c>
      <c r="AM117" t="n">
        <v>98.0</v>
      </c>
      <c r="AN117" t="n">
        <v>75.0</v>
      </c>
      <c r="AO117" t="n">
        <v>120.0</v>
      </c>
      <c r="AP117" t="n">
        <v>68.0</v>
      </c>
      <c r="AQ117" t="n">
        <v>114.0</v>
      </c>
      <c r="AR117" s="4" t="n">
        <v>276.0</v>
      </c>
      <c r="AS117" t="n">
        <v>41.0</v>
      </c>
      <c r="AT117" t="n">
        <v>88.0</v>
      </c>
      <c r="AU117" t="n">
        <v>148.5</v>
      </c>
      <c r="AV117" t="n">
        <v>132.0</v>
      </c>
      <c r="AW117" t="n">
        <v>97.0</v>
      </c>
      <c r="AX117" t="n">
        <v>76.5</v>
      </c>
      <c r="AY117" t="n">
        <v>80.0</v>
      </c>
      <c r="AZ117" t="n">
        <v>61.0</v>
      </c>
      <c r="BF117" s="84" t="str">
        <f t="shared" si="143"/>
        <v>-</v>
      </c>
      <c r="BG117" s="84" t="str">
        <f t="shared" si="143"/>
        <v>-</v>
      </c>
      <c r="BH117" s="84" t="str">
        <f t="shared" si="143"/>
        <v>-</v>
      </c>
      <c r="BI117" s="84" t="str">
        <f t="shared" si="143"/>
        <v>-</v>
      </c>
      <c r="BJ117" s="84" t="str">
        <f t="shared" si="143"/>
        <v>-</v>
      </c>
      <c r="BK117" s="84" t="str">
        <f t="shared" si="143"/>
        <v>-</v>
      </c>
      <c r="BL117" s="84" t="str">
        <f t="shared" si="143"/>
        <v>-</v>
      </c>
      <c r="BM117" s="84" t="str">
        <f t="shared" si="143"/>
        <v>-</v>
      </c>
      <c r="BN117" s="84" t="str">
        <f t="shared" si="143"/>
        <v>-</v>
      </c>
      <c r="BO117" s="84" t="str">
        <f t="shared" si="143"/>
        <v>-</v>
      </c>
      <c r="BP117" s="84" t="str">
        <f t="shared" si="143"/>
        <v>-</v>
      </c>
      <c r="BQ117" s="84" t="str">
        <f t="shared" si="143"/>
        <v>-</v>
      </c>
    </row>
    <row r="118" spans="1:69" x14ac:dyDescent="0.25">
      <c r="A118" s="44" t="s">
        <v>168</v>
      </c>
      <c r="B118" s="22" t="s">
        <v>49</v>
      </c>
      <c r="C118" s="71">
        <f>SUM(U118                                                : INDEX(U118:AF118,$B$2))</f>
        <v>0</v>
      </c>
      <c r="D118" s="71">
        <f>SUM(AG118                                                 : INDEX(AG118:AR118,$B$2))</f>
        <v>0</v>
      </c>
      <c r="E118" s="71">
        <f>SUM(AS118                                                 : INDEX(AS118:BD118,$B$2))</f>
        <v>0</v>
      </c>
      <c r="F118" s="65" t="str">
        <f t="shared" si="144"/>
        <v/>
      </c>
      <c r="H118" s="4">
        <f t="shared" si="145"/>
        <v>0</v>
      </c>
      <c r="I118" s="4">
        <f t="shared" si="133"/>
        <v>0</v>
      </c>
      <c r="J118" s="4">
        <f t="shared" si="146"/>
        <v>0</v>
      </c>
      <c r="K118" s="4">
        <f t="shared" si="134"/>
        <v>0</v>
      </c>
      <c r="L118" s="4">
        <f t="shared" si="135"/>
        <v>0</v>
      </c>
      <c r="M118" s="4">
        <f t="shared" si="136"/>
        <v>0</v>
      </c>
      <c r="N118" s="4">
        <f t="shared" si="137"/>
        <v>0</v>
      </c>
      <c r="O118" s="4">
        <f t="shared" si="138"/>
        <v>0</v>
      </c>
      <c r="P118" s="4">
        <f t="shared" si="139"/>
        <v>0</v>
      </c>
      <c r="Q118" s="4">
        <f t="shared" si="140"/>
        <v>0</v>
      </c>
      <c r="R118" s="4">
        <f t="shared" si="141"/>
        <v>0</v>
      </c>
      <c r="S118" s="4">
        <f t="shared" si="142"/>
        <v>0</v>
      </c>
      <c r="U118" t="n">
        <v>2.0</v>
      </c>
      <c r="V118" t="n">
        <v>7.0</v>
      </c>
      <c r="W118" t="n">
        <v>4.0</v>
      </c>
      <c r="X118" t="n">
        <v>3.0</v>
      </c>
      <c r="Y118" t="n">
        <v>15.0</v>
      </c>
      <c r="Z118" t="n">
        <v>15.0</v>
      </c>
      <c r="AA118" t="n">
        <v>20.0</v>
      </c>
      <c r="AB118" t="n">
        <v>19.0</v>
      </c>
      <c r="AC118" t="n">
        <v>60.0</v>
      </c>
      <c r="AD118" t="n">
        <v>22.5</v>
      </c>
      <c r="AE118" t="n">
        <v>124.0</v>
      </c>
      <c r="AF118" t="n">
        <v>91.5</v>
      </c>
      <c r="AG118" t="n">
        <v>48.0</v>
      </c>
      <c r="AH118" t="n">
        <v>32.0</v>
      </c>
      <c r="AI118" t="n">
        <v>91.0</v>
      </c>
      <c r="AJ118" t="n">
        <v>43.0</v>
      </c>
      <c r="AK118" t="n">
        <v>68.0</v>
      </c>
      <c r="AL118" t="n">
        <v>117.0</v>
      </c>
      <c r="AM118" t="n">
        <v>58.0</v>
      </c>
      <c r="AN118" t="n">
        <v>111.0</v>
      </c>
      <c r="AO118" t="n">
        <v>143.5</v>
      </c>
      <c r="AP118" t="n">
        <v>149.0</v>
      </c>
      <c r="AQ118" t="n">
        <v>169.5</v>
      </c>
      <c r="AR118" s="4" t="n">
        <v>315.5</v>
      </c>
      <c r="AS118" t="n">
        <v>71.5</v>
      </c>
      <c r="AT118" t="n">
        <v>104.5</v>
      </c>
      <c r="AU118" t="n">
        <v>94.5</v>
      </c>
      <c r="AV118" t="n">
        <v>140.0</v>
      </c>
      <c r="AW118" t="n">
        <v>115.0</v>
      </c>
      <c r="AX118" t="n">
        <v>109.0</v>
      </c>
      <c r="AY118" t="n">
        <v>88.5</v>
      </c>
      <c r="AZ118" t="n">
        <v>62.0</v>
      </c>
      <c r="BF118" s="84" t="str">
        <f t="shared" si="143"/>
        <v>-</v>
      </c>
      <c r="BG118" s="84" t="str">
        <f t="shared" si="143"/>
        <v>-</v>
      </c>
      <c r="BH118" s="84" t="str">
        <f t="shared" si="143"/>
        <v>-</v>
      </c>
      <c r="BI118" s="84" t="str">
        <f t="shared" si="143"/>
        <v>-</v>
      </c>
      <c r="BJ118" s="84" t="str">
        <f t="shared" si="143"/>
        <v>-</v>
      </c>
      <c r="BK118" s="84" t="str">
        <f t="shared" si="143"/>
        <v>-</v>
      </c>
      <c r="BL118" s="84" t="str">
        <f t="shared" si="143"/>
        <v>-</v>
      </c>
      <c r="BM118" s="84" t="str">
        <f t="shared" si="143"/>
        <v>-</v>
      </c>
      <c r="BN118" s="84" t="str">
        <f t="shared" si="143"/>
        <v>-</v>
      </c>
      <c r="BO118" s="84" t="str">
        <f t="shared" si="143"/>
        <v>-</v>
      </c>
      <c r="BP118" s="84" t="str">
        <f t="shared" si="143"/>
        <v>-</v>
      </c>
      <c r="BQ118" s="84" t="str">
        <f t="shared" si="143"/>
        <v>-</v>
      </c>
    </row>
    <row r="119" spans="1:69" x14ac:dyDescent="0.25">
      <c r="A119" s="44" t="s">
        <v>169</v>
      </c>
      <c r="B119" s="22" t="s">
        <v>50</v>
      </c>
      <c r="C119" s="71">
        <f>SUM(U119                                                : INDEX(U119:AF119,$B$2))</f>
        <v>0</v>
      </c>
      <c r="D119" s="71">
        <f>SUM(AG119                                                 : INDEX(AG119:AR119,$B$2))</f>
        <v>0</v>
      </c>
      <c r="E119" s="71">
        <f>SUM(AS119                                                 : INDEX(AS119:BD119,$B$2))</f>
        <v>0</v>
      </c>
      <c r="F119" s="65" t="str">
        <f t="shared" si="144"/>
        <v/>
      </c>
      <c r="H119" s="4">
        <f t="shared" si="145"/>
        <v>0</v>
      </c>
      <c r="I119" s="4">
        <f t="shared" si="133"/>
        <v>0</v>
      </c>
      <c r="J119" s="4">
        <f t="shared" si="146"/>
        <v>0</v>
      </c>
      <c r="K119" s="4">
        <f t="shared" si="134"/>
        <v>0</v>
      </c>
      <c r="L119" s="4">
        <f t="shared" si="135"/>
        <v>0</v>
      </c>
      <c r="M119" s="4">
        <f t="shared" si="136"/>
        <v>0</v>
      </c>
      <c r="N119" s="4">
        <f t="shared" si="137"/>
        <v>0</v>
      </c>
      <c r="O119" s="4">
        <f t="shared" si="138"/>
        <v>0</v>
      </c>
      <c r="P119" s="4">
        <f t="shared" si="139"/>
        <v>0</v>
      </c>
      <c r="Q119" s="4">
        <f t="shared" si="140"/>
        <v>0</v>
      </c>
      <c r="R119" s="4">
        <f t="shared" si="141"/>
        <v>0</v>
      </c>
      <c r="S119" s="4">
        <f t="shared" si="142"/>
        <v>0</v>
      </c>
      <c r="T119" s="7"/>
      <c r="AR119" s="4"/>
      <c r="AT119" t="n">
        <v>81.0</v>
      </c>
      <c r="AU119" t="n">
        <v>64.0</v>
      </c>
      <c r="AV119" t="n">
        <v>159.0</v>
      </c>
      <c r="AW119" t="n">
        <v>57.0</v>
      </c>
      <c r="AX119" t="n">
        <v>47.0</v>
      </c>
      <c r="AY119" t="n">
        <v>49.0</v>
      </c>
      <c r="AZ119" t="n">
        <v>56.5</v>
      </c>
      <c r="BF119" s="84" t="str">
        <f t="shared" si="143"/>
        <v>-</v>
      </c>
      <c r="BG119" s="84" t="str">
        <f t="shared" si="143"/>
        <v>-</v>
      </c>
      <c r="BH119" s="84" t="str">
        <f t="shared" si="143"/>
        <v>-</v>
      </c>
      <c r="BI119" s="84" t="str">
        <f t="shared" si="143"/>
        <v>-</v>
      </c>
      <c r="BJ119" s="84" t="str">
        <f t="shared" si="143"/>
        <v>-</v>
      </c>
      <c r="BK119" s="84" t="str">
        <f t="shared" si="143"/>
        <v>-</v>
      </c>
      <c r="BL119" s="84" t="str">
        <f t="shared" si="143"/>
        <v>-</v>
      </c>
      <c r="BM119" s="84" t="str">
        <f t="shared" si="143"/>
        <v>-</v>
      </c>
      <c r="BN119" s="84" t="str">
        <f t="shared" si="143"/>
        <v>-</v>
      </c>
      <c r="BO119" s="84" t="str">
        <f t="shared" si="143"/>
        <v>-</v>
      </c>
      <c r="BP119" s="84" t="str">
        <f t="shared" si="143"/>
        <v>-</v>
      </c>
      <c r="BQ119" s="84" t="str">
        <f t="shared" si="143"/>
        <v>-</v>
      </c>
    </row>
    <row r="120" spans="1:69" x14ac:dyDescent="0.25">
      <c r="A120" s="44"/>
      <c r="B120" s="3" t="s">
        <v>153</v>
      </c>
      <c r="C120" s="69">
        <f>SUM(C112:C118)</f>
        <v>0</v>
      </c>
      <c r="D120" s="69">
        <f t="shared" ref="D120:E120" si="147">SUM(D112:D118)</f>
        <v>0</v>
      </c>
      <c r="E120" s="69">
        <f t="shared" si="147"/>
        <v>0</v>
      </c>
      <c r="F120" s="65" t="str">
        <f t="shared" si="144"/>
        <v/>
      </c>
      <c r="H120" s="4">
        <f t="shared" si="145"/>
        <v>0</v>
      </c>
      <c r="I120" s="4">
        <f t="shared" si="133"/>
        <v>0</v>
      </c>
      <c r="J120" s="4">
        <f t="shared" si="146"/>
        <v>0</v>
      </c>
      <c r="K120" s="4">
        <f t="shared" si="134"/>
        <v>0</v>
      </c>
      <c r="L120" s="4">
        <f t="shared" si="135"/>
        <v>0</v>
      </c>
      <c r="M120" s="4">
        <f t="shared" si="136"/>
        <v>0</v>
      </c>
      <c r="N120" s="4">
        <f t="shared" si="137"/>
        <v>0</v>
      </c>
      <c r="O120" s="4">
        <f t="shared" si="138"/>
        <v>0</v>
      </c>
      <c r="P120" s="4">
        <f t="shared" si="139"/>
        <v>0</v>
      </c>
      <c r="Q120" s="4">
        <f t="shared" si="140"/>
        <v>0</v>
      </c>
      <c r="R120" s="4">
        <f t="shared" si="141"/>
        <v>0</v>
      </c>
      <c r="S120" s="4">
        <f t="shared" si="142"/>
        <v>0</v>
      </c>
      <c r="T120" s="7"/>
      <c r="U120" s="61">
        <f>SUM(U112:U118)</f>
        <v>0</v>
      </c>
      <c r="V120" s="61">
        <f>SUM(V112:V118)</f>
        <v>0</v>
      </c>
      <c r="W120" s="61">
        <f>SUM(W112:W118)</f>
        <v>0</v>
      </c>
      <c r="X120" s="61">
        <f>SUM(X112:X118)</f>
        <v>0</v>
      </c>
      <c r="Y120" s="61">
        <f t="shared" ref="Y120:BD120" si="148">SUM(Y112:Y118)</f>
        <v>0</v>
      </c>
      <c r="Z120" s="61">
        <f t="shared" si="148"/>
        <v>0</v>
      </c>
      <c r="AA120" s="61">
        <f t="shared" si="148"/>
        <v>0</v>
      </c>
      <c r="AB120" s="61">
        <f t="shared" si="148"/>
        <v>0</v>
      </c>
      <c r="AC120" s="61">
        <f t="shared" si="148"/>
        <v>0</v>
      </c>
      <c r="AD120" s="61">
        <f t="shared" si="148"/>
        <v>0</v>
      </c>
      <c r="AE120" s="61">
        <f t="shared" si="148"/>
        <v>0</v>
      </c>
      <c r="AF120" s="61">
        <f t="shared" si="148"/>
        <v>0</v>
      </c>
      <c r="AG120" s="61">
        <f t="shared" si="148"/>
        <v>0</v>
      </c>
      <c r="AH120" s="61">
        <f t="shared" si="148"/>
        <v>0</v>
      </c>
      <c r="AI120" s="61">
        <f t="shared" si="148"/>
        <v>0</v>
      </c>
      <c r="AJ120" s="61">
        <f>SUM(AJ112:AJ118)</f>
        <v>0</v>
      </c>
      <c r="AK120" s="61">
        <f t="shared" si="148"/>
        <v>0</v>
      </c>
      <c r="AL120" s="61">
        <f t="shared" si="148"/>
        <v>0</v>
      </c>
      <c r="AM120" s="61">
        <f t="shared" si="148"/>
        <v>0</v>
      </c>
      <c r="AN120" s="61">
        <f t="shared" si="148"/>
        <v>0</v>
      </c>
      <c r="AO120" s="61">
        <f t="shared" si="148"/>
        <v>0</v>
      </c>
      <c r="AP120" s="61">
        <f t="shared" si="148"/>
        <v>0</v>
      </c>
      <c r="AQ120" s="61">
        <f t="shared" si="148"/>
        <v>0</v>
      </c>
      <c r="AR120" s="61">
        <f t="shared" si="148"/>
        <v>0</v>
      </c>
      <c r="AS120" s="61">
        <f t="shared" si="148"/>
        <v>0</v>
      </c>
      <c r="AT120" s="61">
        <f t="shared" si="148"/>
        <v>0</v>
      </c>
      <c r="AU120" s="61">
        <f t="shared" si="148"/>
        <v>0</v>
      </c>
      <c r="AV120" s="61">
        <f t="shared" si="148"/>
        <v>0</v>
      </c>
      <c r="AW120" s="61">
        <f t="shared" si="148"/>
        <v>0</v>
      </c>
      <c r="AX120" s="61">
        <f t="shared" si="148"/>
        <v>0</v>
      </c>
      <c r="AY120" s="61">
        <f t="shared" si="148"/>
        <v>0</v>
      </c>
      <c r="AZ120" s="61">
        <f t="shared" si="148"/>
        <v>0</v>
      </c>
      <c r="BA120" s="61">
        <f t="shared" si="148"/>
        <v>0</v>
      </c>
      <c r="BB120" s="61">
        <f t="shared" si="148"/>
        <v>0</v>
      </c>
      <c r="BC120" s="61">
        <f t="shared" si="148"/>
        <v>0</v>
      </c>
      <c r="BD120" s="61">
        <f t="shared" si="148"/>
        <v>0</v>
      </c>
      <c r="BF120" s="84" t="str">
        <f t="shared" si="143"/>
        <v>-</v>
      </c>
      <c r="BG120" s="84" t="str">
        <f t="shared" si="143"/>
        <v>-</v>
      </c>
      <c r="BH120" s="84" t="str">
        <f t="shared" si="143"/>
        <v>-</v>
      </c>
      <c r="BI120" s="84" t="str">
        <f t="shared" si="143"/>
        <v>-</v>
      </c>
      <c r="BJ120" s="84" t="str">
        <f t="shared" si="143"/>
        <v>-</v>
      </c>
      <c r="BK120" s="84" t="str">
        <f t="shared" si="143"/>
        <v>-</v>
      </c>
      <c r="BL120" s="84" t="str">
        <f t="shared" si="143"/>
        <v>-</v>
      </c>
      <c r="BM120" s="84" t="str">
        <f t="shared" si="143"/>
        <v>-</v>
      </c>
      <c r="BN120" s="84" t="str">
        <f t="shared" si="143"/>
        <v>-</v>
      </c>
      <c r="BO120" s="84" t="str">
        <f t="shared" si="143"/>
        <v>-</v>
      </c>
      <c r="BP120" s="84" t="str">
        <f t="shared" si="143"/>
        <v>-</v>
      </c>
      <c r="BQ120" s="84" t="str">
        <f t="shared" si="143"/>
        <v>-</v>
      </c>
    </row>
    <row r="121" spans="1:69" x14ac:dyDescent="0.25">
      <c r="A121" s="45" t="s">
        <v>208</v>
      </c>
      <c r="B121" s="3" t="s">
        <v>61</v>
      </c>
      <c r="C121" s="69">
        <f>SUM(C112:C119)</f>
        <v>0</v>
      </c>
      <c r="D121" s="69">
        <f t="shared" ref="D121:E121" si="149">SUM(D112:D119)</f>
        <v>0</v>
      </c>
      <c r="E121" s="69">
        <f t="shared" si="149"/>
        <v>0</v>
      </c>
      <c r="F121" s="65" t="str">
        <f>IFERROR(E121/D121,"")</f>
        <v/>
      </c>
      <c r="H121" s="4">
        <f t="shared" si="145"/>
        <v>0</v>
      </c>
      <c r="I121" s="4">
        <f t="shared" si="133"/>
        <v>0</v>
      </c>
      <c r="J121" s="4">
        <f t="shared" si="146"/>
        <v>0</v>
      </c>
      <c r="K121" s="4">
        <f t="shared" si="134"/>
        <v>0</v>
      </c>
      <c r="L121" s="4">
        <f t="shared" si="135"/>
        <v>0</v>
      </c>
      <c r="M121" s="4">
        <f t="shared" si="136"/>
        <v>0</v>
      </c>
      <c r="N121" s="4">
        <f t="shared" si="137"/>
        <v>0</v>
      </c>
      <c r="O121" s="4">
        <f t="shared" si="138"/>
        <v>0</v>
      </c>
      <c r="P121" s="4">
        <f t="shared" si="139"/>
        <v>0</v>
      </c>
      <c r="Q121" s="4">
        <f t="shared" si="140"/>
        <v>0</v>
      </c>
      <c r="R121" s="4">
        <f t="shared" si="141"/>
        <v>0</v>
      </c>
      <c r="S121" s="4">
        <f t="shared" si="142"/>
        <v>0</v>
      </c>
      <c r="T121" s="5"/>
      <c r="U121" s="6" t="n">
        <v>342.0</v>
      </c>
      <c r="V121" s="6" t="n">
        <v>282.0</v>
      </c>
      <c r="W121" s="6" t="n">
        <v>486.0</v>
      </c>
      <c r="X121" s="6" t="n">
        <v>492.0</v>
      </c>
      <c r="Y121" s="6" t="n">
        <v>519.0</v>
      </c>
      <c r="Z121" s="6" t="n">
        <v>578.0</v>
      </c>
      <c r="AA121" s="6" t="n">
        <v>730.0</v>
      </c>
      <c r="AB121" s="6" t="n">
        <v>483.0</v>
      </c>
      <c r="AC121" s="6" t="n">
        <v>1106.0</v>
      </c>
      <c r="AD121" s="6" t="n">
        <v>817.0</v>
      </c>
      <c r="AE121" s="6" t="n">
        <v>1435.0</v>
      </c>
      <c r="AF121" s="6" t="n">
        <v>1429.0</v>
      </c>
      <c r="AG121" s="6" t="n">
        <v>468.0</v>
      </c>
      <c r="AH121" s="6" t="n">
        <v>483.0</v>
      </c>
      <c r="AI121" s="6" t="n">
        <v>1079.0</v>
      </c>
      <c r="AJ121" s="6" t="n">
        <v>696.0</v>
      </c>
      <c r="AK121" s="6" t="n">
        <v>957.0</v>
      </c>
      <c r="AL121" s="6" t="n">
        <v>1760.0</v>
      </c>
      <c r="AM121" s="6" t="n">
        <v>1086.0</v>
      </c>
      <c r="AN121" s="6" t="n">
        <v>1321.0</v>
      </c>
      <c r="AO121" s="6" t="n">
        <v>2032.0</v>
      </c>
      <c r="AP121" s="6" t="n">
        <v>1454.0</v>
      </c>
      <c r="AQ121" s="6" t="n">
        <v>1636.0</v>
      </c>
      <c r="AR121" s="6" t="n">
        <v>3209.0</v>
      </c>
      <c r="AS121" t="n">
        <v>912.0</v>
      </c>
      <c r="AT121" t="n">
        <v>1405.0</v>
      </c>
      <c r="AU121" t="n">
        <v>2095.0</v>
      </c>
      <c r="AV121" t="n">
        <v>1875.0</v>
      </c>
      <c r="AW121" t="n">
        <v>1493.0</v>
      </c>
      <c r="AX121" t="n">
        <v>1899.0</v>
      </c>
      <c r="AY121" t="n">
        <v>1497.0</v>
      </c>
      <c r="AZ121" t="n">
        <v>1549.0</v>
      </c>
      <c r="BF121" s="84" t="str">
        <f t="shared" si="143"/>
        <v>-</v>
      </c>
      <c r="BG121" s="84" t="str">
        <f t="shared" si="143"/>
        <v>-</v>
      </c>
      <c r="BH121" s="84" t="str">
        <f t="shared" si="143"/>
        <v>-</v>
      </c>
      <c r="BI121" s="84" t="str">
        <f t="shared" si="143"/>
        <v>-</v>
      </c>
      <c r="BJ121" s="84" t="str">
        <f t="shared" si="143"/>
        <v>-</v>
      </c>
      <c r="BK121" s="84" t="str">
        <f t="shared" si="143"/>
        <v>-</v>
      </c>
      <c r="BL121" s="84" t="str">
        <f t="shared" si="143"/>
        <v>-</v>
      </c>
      <c r="BM121" s="84" t="str">
        <f t="shared" si="143"/>
        <v>-</v>
      </c>
      <c r="BN121" s="84" t="str">
        <f t="shared" si="143"/>
        <v>-</v>
      </c>
      <c r="BO121" s="84" t="str">
        <f t="shared" si="143"/>
        <v>-</v>
      </c>
      <c r="BP121" s="84" t="str">
        <f t="shared" si="143"/>
        <v>-</v>
      </c>
      <c r="BQ121" s="84" t="str">
        <f t="shared" si="143"/>
        <v>-</v>
      </c>
    </row>
    <row r="122" spans="1:69" x14ac:dyDescent="0.25">
      <c r="A122" s="44" t="s">
        <v>33</v>
      </c>
      <c r="B122" s="22"/>
    </row>
    <row r="123" spans="1:69" x14ac:dyDescent="0.25">
      <c r="A123" s="43" t="s">
        <v>54</v>
      </c>
      <c r="B123" s="23" t="s">
        <v>54</v>
      </c>
      <c r="C123" s="21" t="str">
        <f>$C$3</f>
        <v>YTD '15</v>
      </c>
      <c r="D123" s="21" t="str">
        <f>$D$3</f>
        <v>YTD '16</v>
      </c>
      <c r="E123" s="21" t="str">
        <f>$E$3</f>
        <v>YTD '17</v>
      </c>
      <c r="F123" s="21" t="str">
        <f>$F$3</f>
        <v>YoY</v>
      </c>
      <c r="G123" s="2" t="s">
        <v>33</v>
      </c>
      <c r="H123" s="27" t="str">
        <f>$H$3</f>
        <v>Q1 '15</v>
      </c>
      <c r="I123" s="27" t="str">
        <f>$I$3</f>
        <v>Q2 '15</v>
      </c>
      <c r="J123" s="27" t="str">
        <f>$J$3</f>
        <v>Q3 '15</v>
      </c>
      <c r="K123" s="27" t="str">
        <f>$K$3</f>
        <v>Q4 '15</v>
      </c>
      <c r="L123" s="30" t="str">
        <f>$L$3</f>
        <v>Q1 '16</v>
      </c>
      <c r="M123" s="30" t="str">
        <f>$M$3</f>
        <v>Q2 '16</v>
      </c>
      <c r="N123" s="30" t="str">
        <f>$N$3</f>
        <v>Q3 '16</v>
      </c>
      <c r="O123" s="30" t="str">
        <f>$O$3</f>
        <v>Q4 '16</v>
      </c>
      <c r="P123" s="27" t="str">
        <f>$P$3</f>
        <v>Q1 '17</v>
      </c>
      <c r="Q123" s="27" t="str">
        <f>$Q$3</f>
        <v>Q2 '17</v>
      </c>
      <c r="R123" s="27" t="str">
        <f>$R$3</f>
        <v>Q3 '17</v>
      </c>
      <c r="S123" s="27" t="str">
        <f>$S$3</f>
        <v>Q4 '17</v>
      </c>
      <c r="T123" s="17" t="s">
        <v>33</v>
      </c>
      <c r="U123" s="27" t="s">
        <v>1</v>
      </c>
      <c r="V123" s="27" t="s">
        <v>2</v>
      </c>
      <c r="W123" s="27" t="s">
        <v>3</v>
      </c>
      <c r="X123" s="27" t="s">
        <v>4</v>
      </c>
      <c r="Y123" s="27" t="s">
        <v>5</v>
      </c>
      <c r="Z123" s="27" t="s">
        <v>6</v>
      </c>
      <c r="AA123" s="27" t="s">
        <v>7</v>
      </c>
      <c r="AB123" s="27" t="s">
        <v>8</v>
      </c>
      <c r="AC123" s="27" t="s">
        <v>9</v>
      </c>
      <c r="AD123" s="27" t="s">
        <v>10</v>
      </c>
      <c r="AE123" s="27" t="s">
        <v>11</v>
      </c>
      <c r="AF123" s="27" t="s">
        <v>12</v>
      </c>
      <c r="AG123" s="29" t="s">
        <v>13</v>
      </c>
      <c r="AH123" s="29" t="s">
        <v>14</v>
      </c>
      <c r="AI123" s="29" t="s">
        <v>15</v>
      </c>
      <c r="AJ123" s="29" t="s">
        <v>16</v>
      </c>
      <c r="AK123" s="29" t="s">
        <v>17</v>
      </c>
      <c r="AL123" s="29" t="s">
        <v>18</v>
      </c>
      <c r="AM123" s="29" t="s">
        <v>19</v>
      </c>
      <c r="AN123" s="29" t="s">
        <v>20</v>
      </c>
      <c r="AO123" s="29" t="s">
        <v>21</v>
      </c>
      <c r="AP123" s="29" t="s">
        <v>22</v>
      </c>
      <c r="AQ123" s="29" t="s">
        <v>23</v>
      </c>
      <c r="AR123" s="29" t="s">
        <v>24</v>
      </c>
      <c r="AS123" s="25" t="s">
        <v>25</v>
      </c>
      <c r="AT123" s="25" t="s">
        <v>26</v>
      </c>
      <c r="AU123" s="25" t="s">
        <v>27</v>
      </c>
      <c r="AV123" s="25" t="s">
        <v>28</v>
      </c>
      <c r="AW123" s="25" t="s">
        <v>29</v>
      </c>
      <c r="AX123" s="25" t="s">
        <v>30</v>
      </c>
      <c r="AY123" s="31" t="s">
        <v>99</v>
      </c>
      <c r="AZ123" s="31" t="s">
        <v>100</v>
      </c>
      <c r="BA123" s="31" t="s">
        <v>101</v>
      </c>
      <c r="BB123" s="31" t="s">
        <v>102</v>
      </c>
      <c r="BC123" s="31" t="s">
        <v>103</v>
      </c>
      <c r="BD123" s="31" t="s">
        <v>104</v>
      </c>
      <c r="BF123" s="32">
        <v>42736</v>
      </c>
      <c r="BG123" s="32">
        <v>42767</v>
      </c>
      <c r="BH123" s="32">
        <v>42795</v>
      </c>
      <c r="BI123" s="32">
        <v>42826</v>
      </c>
      <c r="BJ123" s="32">
        <v>42856</v>
      </c>
      <c r="BK123" s="32">
        <v>42887</v>
      </c>
      <c r="BL123" s="32">
        <v>42917</v>
      </c>
      <c r="BM123" s="32">
        <v>42948</v>
      </c>
      <c r="BN123" s="32">
        <v>42979</v>
      </c>
      <c r="BO123" s="32">
        <v>43009</v>
      </c>
      <c r="BP123" s="32">
        <v>43040</v>
      </c>
      <c r="BQ123" s="32">
        <v>43070</v>
      </c>
    </row>
    <row r="124" spans="1:69" x14ac:dyDescent="0.25">
      <c r="A124" s="44" t="s">
        <v>178</v>
      </c>
      <c r="B124" s="16" t="s">
        <v>58</v>
      </c>
      <c r="C124" s="66" t="str">
        <f t="shared" ref="C124:E131" si="150">IFERROR(C49/C112,"-")</f>
        <v>-</v>
      </c>
      <c r="D124" s="66" t="str">
        <f t="shared" si="150"/>
        <v>-</v>
      </c>
      <c r="E124" s="66" t="str">
        <f t="shared" si="150"/>
        <v>-</v>
      </c>
      <c r="F124" s="65" t="str">
        <f t="shared" ref="F124:F132" si="151">IFERROR(E124/D124,"")</f>
        <v/>
      </c>
      <c r="H124" s="66" t="str">
        <f t="shared" ref="H124:S131" si="152">IFERROR(H49/H112,"-")</f>
        <v>-</v>
      </c>
      <c r="I124" s="66" t="str">
        <f t="shared" si="152"/>
        <v>-</v>
      </c>
      <c r="J124" s="66" t="str">
        <f t="shared" si="152"/>
        <v>-</v>
      </c>
      <c r="K124" s="66" t="str">
        <f t="shared" si="152"/>
        <v>-</v>
      </c>
      <c r="L124" s="66" t="str">
        <f t="shared" si="152"/>
        <v>-</v>
      </c>
      <c r="M124" s="66" t="str">
        <f t="shared" si="152"/>
        <v>-</v>
      </c>
      <c r="N124" s="66" t="str">
        <f t="shared" si="152"/>
        <v>-</v>
      </c>
      <c r="O124" s="66" t="str">
        <f t="shared" si="152"/>
        <v>-</v>
      </c>
      <c r="P124" s="66" t="str">
        <f t="shared" si="152"/>
        <v>-</v>
      </c>
      <c r="Q124" s="66" t="str">
        <f t="shared" si="152"/>
        <v>-</v>
      </c>
      <c r="R124" s="66" t="str">
        <f t="shared" si="152"/>
        <v>-</v>
      </c>
      <c r="S124" s="66" t="str">
        <f t="shared" si="152"/>
        <v>-</v>
      </c>
      <c r="U124" s="1" t="n">
        <v>26.3071363636364</v>
      </c>
      <c r="V124" s="1" t="n">
        <v>28.190875</v>
      </c>
      <c r="W124" s="1" t="n">
        <v>47.2498292682927</v>
      </c>
      <c r="X124" s="1" t="n">
        <v>44.2964210526316</v>
      </c>
      <c r="Y124" s="1" t="n">
        <v>31.1035263157895</v>
      </c>
      <c r="Z124" s="1" t="n">
        <v>19.6828846153846</v>
      </c>
      <c r="AA124" s="1" t="n">
        <v>58.362652173913</v>
      </c>
      <c r="AB124" s="1" t="n">
        <v>22.0925652173913</v>
      </c>
      <c r="AC124" s="1" t="n">
        <v>25.3664615384615</v>
      </c>
      <c r="AD124" s="1" t="n">
        <v>21.2786470588235</v>
      </c>
      <c r="AE124" s="1" t="n">
        <v>24.3535740740741</v>
      </c>
      <c r="AF124" s="1" t="n">
        <v>31.791135</v>
      </c>
      <c r="AG124" s="1" t="n">
        <v>39.5487058823529</v>
      </c>
      <c r="AH124" s="1" t="n">
        <v>36.5991666666667</v>
      </c>
      <c r="AI124" s="1" t="n">
        <v>17.2880681818182</v>
      </c>
      <c r="AJ124" s="1" t="n">
        <v>45.6118</v>
      </c>
      <c r="AK124" s="1" t="n">
        <v>45.1907083333333</v>
      </c>
      <c r="AL124" s="1" t="n">
        <v>39.5440588235294</v>
      </c>
      <c r="AM124" s="1" t="n">
        <v>30.7504411764706</v>
      </c>
      <c r="AN124" s="1" t="n">
        <v>22.6208333333333</v>
      </c>
      <c r="AO124" s="1" t="n">
        <v>27.8671111111111</v>
      </c>
      <c r="AP124" s="1" t="n">
        <v>20.94328</v>
      </c>
      <c r="AQ124" s="1" t="n">
        <v>32.65075</v>
      </c>
      <c r="AR124" s="1" t="n">
        <v>37.7083663366337</v>
      </c>
      <c r="AS124" s="48" t="n">
        <v>21.312368932038833</v>
      </c>
      <c r="AT124" s="48" t="n">
        <v>22.8813783783784</v>
      </c>
      <c r="AU124" s="48" t="n">
        <v>20.6361951219512</v>
      </c>
      <c r="AV124" s="48" t="n">
        <v>15.04473</v>
      </c>
      <c r="AW124" s="48" t="n">
        <v>15.86801</v>
      </c>
      <c r="AX124" s="48" t="n">
        <v>19.97802</v>
      </c>
      <c r="AY124" s="48" t="n">
        <v>15.7077</v>
      </c>
      <c r="AZ124" s="48" t="n">
        <v>18.86546</v>
      </c>
      <c r="BA124" s="48"/>
      <c r="BB124" s="48"/>
      <c r="BC124" s="48"/>
      <c r="BD124" s="48"/>
      <c r="BF124" s="84" t="str">
        <f t="shared" ref="BF124:BQ133" si="153">IFERROR(AS124/AG124,"-")</f>
        <v>-</v>
      </c>
      <c r="BG124" s="84" t="str">
        <f t="shared" si="153"/>
        <v>-</v>
      </c>
      <c r="BH124" s="84" t="str">
        <f t="shared" si="153"/>
        <v>-</v>
      </c>
      <c r="BI124" s="84" t="str">
        <f t="shared" si="153"/>
        <v>-</v>
      </c>
      <c r="BJ124" s="84" t="str">
        <f t="shared" si="153"/>
        <v>-</v>
      </c>
      <c r="BK124" s="84" t="str">
        <f t="shared" si="153"/>
        <v>-</v>
      </c>
      <c r="BL124" s="84" t="str">
        <f t="shared" si="153"/>
        <v>-</v>
      </c>
      <c r="BM124" s="84" t="str">
        <f t="shared" si="153"/>
        <v>-</v>
      </c>
      <c r="BN124" s="84" t="str">
        <f t="shared" si="153"/>
        <v>-</v>
      </c>
      <c r="BO124" s="84" t="str">
        <f t="shared" si="153"/>
        <v>-</v>
      </c>
      <c r="BP124" s="84" t="str">
        <f t="shared" si="153"/>
        <v>-</v>
      </c>
      <c r="BQ124" s="84" t="str">
        <f t="shared" si="153"/>
        <v>-</v>
      </c>
    </row>
    <row r="125" spans="1:69" x14ac:dyDescent="0.25">
      <c r="A125" s="44" t="s">
        <v>179</v>
      </c>
      <c r="B125" s="22" t="s">
        <v>44</v>
      </c>
      <c r="C125" s="66" t="str">
        <f t="shared" si="150"/>
        <v>-</v>
      </c>
      <c r="D125" s="66" t="str">
        <f t="shared" si="150"/>
        <v>-</v>
      </c>
      <c r="E125" s="66" t="str">
        <f t="shared" si="150"/>
        <v>-</v>
      </c>
      <c r="F125" s="65" t="str">
        <f t="shared" si="151"/>
        <v/>
      </c>
      <c r="H125" s="66" t="str">
        <f t="shared" si="152"/>
        <v>-</v>
      </c>
      <c r="I125" s="66" t="str">
        <f t="shared" si="152"/>
        <v>-</v>
      </c>
      <c r="J125" s="66" t="str">
        <f t="shared" si="152"/>
        <v>-</v>
      </c>
      <c r="K125" s="66" t="str">
        <f t="shared" si="152"/>
        <v>-</v>
      </c>
      <c r="L125" s="66" t="str">
        <f t="shared" si="152"/>
        <v>-</v>
      </c>
      <c r="M125" s="66" t="str">
        <f t="shared" si="152"/>
        <v>-</v>
      </c>
      <c r="N125" s="66" t="str">
        <f t="shared" si="152"/>
        <v>-</v>
      </c>
      <c r="O125" s="66" t="str">
        <f t="shared" si="152"/>
        <v>-</v>
      </c>
      <c r="P125" s="66" t="str">
        <f t="shared" si="152"/>
        <v>-</v>
      </c>
      <c r="Q125" s="66" t="str">
        <f t="shared" si="152"/>
        <v>-</v>
      </c>
      <c r="R125" s="66" t="str">
        <f t="shared" si="152"/>
        <v>-</v>
      </c>
      <c r="S125" s="66" t="str">
        <f t="shared" si="152"/>
        <v>-</v>
      </c>
      <c r="U125" s="1" t="n">
        <v>14.291</v>
      </c>
      <c r="V125" s="1" t="n">
        <v>12.2646393442623</v>
      </c>
      <c r="W125" s="1" t="n">
        <v>13.7210196078431</v>
      </c>
      <c r="X125" s="1" t="n">
        <v>18.9903106060606</v>
      </c>
      <c r="Y125" s="1" t="n">
        <v>16.552014084507</v>
      </c>
      <c r="Z125" s="1" t="n">
        <v>13.4115037593985</v>
      </c>
      <c r="AA125" s="1" t="n">
        <v>12.2733878504673</v>
      </c>
      <c r="AB125" s="1" t="n">
        <v>12.617048</v>
      </c>
      <c r="AC125" s="1" t="n">
        <v>15.1882842105263</v>
      </c>
      <c r="AD125" s="1" t="n">
        <v>13.2831502890173</v>
      </c>
      <c r="AE125" s="1" t="n">
        <v>13.9989211136892</v>
      </c>
      <c r="AF125" s="1" t="n">
        <v>12.9061093117409</v>
      </c>
      <c r="AG125" s="1" t="n">
        <v>16.7737777777778</v>
      </c>
      <c r="AH125" s="1" t="n">
        <v>12.8626382978723</v>
      </c>
      <c r="AI125" s="1" t="n">
        <v>14.5143127035831</v>
      </c>
      <c r="AJ125" s="1" t="n">
        <v>22.1277957446809</v>
      </c>
      <c r="AK125" s="1" t="n">
        <v>14.6178388157895</v>
      </c>
      <c r="AL125" s="1" t="n">
        <v>12.9157350993378</v>
      </c>
      <c r="AM125" s="1" t="n">
        <v>12.4306475195823</v>
      </c>
      <c r="AN125" s="1" t="n">
        <v>12.8955613636364</v>
      </c>
      <c r="AO125" s="1" t="n">
        <v>13.7266717281273</v>
      </c>
      <c r="AP125" s="1" t="n">
        <v>13.1045788944724</v>
      </c>
      <c r="AQ125" s="1" t="n">
        <v>14.3001988742965</v>
      </c>
      <c r="AR125" s="1" t="n">
        <v>13.6267635135136</v>
      </c>
      <c r="AS125" s="48" t="n">
        <v>14.136574358974359</v>
      </c>
      <c r="AT125" s="48" t="n">
        <v>13.9295671641791</v>
      </c>
      <c r="AU125" s="48" t="n">
        <v>13.825523415978</v>
      </c>
      <c r="AV125" s="48" t="n">
        <v>14.33109</v>
      </c>
      <c r="AW125" s="48" t="n">
        <v>14.00349</v>
      </c>
      <c r="AX125" s="48" t="n">
        <v>13.4488</v>
      </c>
      <c r="AY125" s="48" t="n">
        <v>13.59435</v>
      </c>
      <c r="AZ125" s="48" t="n">
        <v>13.82894</v>
      </c>
      <c r="BA125" s="48"/>
      <c r="BB125" s="48"/>
      <c r="BC125" s="48"/>
      <c r="BD125" s="48"/>
      <c r="BF125" s="84" t="str">
        <f t="shared" si="153"/>
        <v>-</v>
      </c>
      <c r="BG125" s="84" t="str">
        <f t="shared" si="153"/>
        <v>-</v>
      </c>
      <c r="BH125" s="84" t="str">
        <f t="shared" si="153"/>
        <v>-</v>
      </c>
      <c r="BI125" s="84" t="str">
        <f t="shared" si="153"/>
        <v>-</v>
      </c>
      <c r="BJ125" s="84" t="str">
        <f t="shared" si="153"/>
        <v>-</v>
      </c>
      <c r="BK125" s="84" t="str">
        <f t="shared" si="153"/>
        <v>-</v>
      </c>
      <c r="BL125" s="84" t="str">
        <f t="shared" si="153"/>
        <v>-</v>
      </c>
      <c r="BM125" s="84" t="str">
        <f t="shared" si="153"/>
        <v>-</v>
      </c>
      <c r="BN125" s="84" t="str">
        <f t="shared" si="153"/>
        <v>-</v>
      </c>
      <c r="BO125" s="84" t="str">
        <f t="shared" si="153"/>
        <v>-</v>
      </c>
      <c r="BP125" s="84" t="str">
        <f t="shared" si="153"/>
        <v>-</v>
      </c>
      <c r="BQ125" s="84" t="str">
        <f t="shared" si="153"/>
        <v>-</v>
      </c>
    </row>
    <row r="126" spans="1:69" x14ac:dyDescent="0.25">
      <c r="A126" s="44" t="s">
        <v>180</v>
      </c>
      <c r="B126" s="22" t="s">
        <v>45</v>
      </c>
      <c r="C126" s="66" t="str">
        <f t="shared" si="150"/>
        <v>-</v>
      </c>
      <c r="D126" s="66" t="str">
        <f t="shared" si="150"/>
        <v>-</v>
      </c>
      <c r="E126" s="66" t="str">
        <f t="shared" si="150"/>
        <v>-</v>
      </c>
      <c r="F126" s="65" t="str">
        <f t="shared" si="151"/>
        <v/>
      </c>
      <c r="H126" s="66" t="str">
        <f t="shared" si="152"/>
        <v>-</v>
      </c>
      <c r="I126" s="66" t="str">
        <f t="shared" si="152"/>
        <v>-</v>
      </c>
      <c r="J126" s="66" t="str">
        <f t="shared" si="152"/>
        <v>-</v>
      </c>
      <c r="K126" s="66" t="str">
        <f t="shared" si="152"/>
        <v>-</v>
      </c>
      <c r="L126" s="66" t="str">
        <f t="shared" si="152"/>
        <v>-</v>
      </c>
      <c r="M126" s="66" t="str">
        <f t="shared" si="152"/>
        <v>-</v>
      </c>
      <c r="N126" s="66" t="str">
        <f t="shared" si="152"/>
        <v>-</v>
      </c>
      <c r="O126" s="66" t="str">
        <f t="shared" si="152"/>
        <v>-</v>
      </c>
      <c r="P126" s="66" t="str">
        <f t="shared" si="152"/>
        <v>-</v>
      </c>
      <c r="Q126" s="66" t="str">
        <f t="shared" si="152"/>
        <v>-</v>
      </c>
      <c r="R126" s="66" t="str">
        <f t="shared" si="152"/>
        <v>-</v>
      </c>
      <c r="S126" s="66" t="str">
        <f t="shared" si="152"/>
        <v>-</v>
      </c>
      <c r="U126" s="1" t="n">
        <v>13.4432388059701</v>
      </c>
      <c r="V126" s="1" t="n">
        <v>12.978</v>
      </c>
      <c r="W126" s="1" t="n">
        <v>14.0869875</v>
      </c>
      <c r="X126" s="1" t="n">
        <v>13.3713734939759</v>
      </c>
      <c r="Y126" s="1" t="n">
        <v>13.5070510638298</v>
      </c>
      <c r="Z126" s="1" t="n">
        <v>15.4680891089109</v>
      </c>
      <c r="AA126" s="1" t="n">
        <v>14.5624090909091</v>
      </c>
      <c r="AB126" s="1" t="n">
        <v>13.3408431372549</v>
      </c>
      <c r="AC126" s="1" t="n">
        <v>13.4463404255319</v>
      </c>
      <c r="AD126" s="1" t="n">
        <v>14.598518134715</v>
      </c>
      <c r="AE126" s="1" t="n">
        <v>12.3322954545455</v>
      </c>
      <c r="AF126" s="1" t="n">
        <v>14.4050279329609</v>
      </c>
      <c r="AG126" s="1" t="n">
        <v>12.6821780821918</v>
      </c>
      <c r="AH126" s="1" t="n">
        <v>12.4004426229508</v>
      </c>
      <c r="AI126" s="1" t="n">
        <v>12.8842820512821</v>
      </c>
      <c r="AJ126" s="1" t="n">
        <v>14.84295</v>
      </c>
      <c r="AK126" s="1" t="n">
        <v>11.0071730769231</v>
      </c>
      <c r="AL126" s="1" t="n">
        <v>14.1370199335548</v>
      </c>
      <c r="AM126" s="1" t="n">
        <v>12.9473308270677</v>
      </c>
      <c r="AN126" s="1" t="n">
        <v>11.4765247933884</v>
      </c>
      <c r="AO126" s="1" t="n">
        <v>13.7220539215687</v>
      </c>
      <c r="AP126" s="1" t="n">
        <v>14.185758812616</v>
      </c>
      <c r="AQ126" s="1" t="n">
        <v>13.0548510638298</v>
      </c>
      <c r="AR126" s="1" t="n">
        <v>14.0679508700103</v>
      </c>
      <c r="AS126" s="48" t="n">
        <v>12.063328042328042</v>
      </c>
      <c r="AT126" s="48" t="n">
        <v>13.648775862069</v>
      </c>
      <c r="AU126" s="48" t="n">
        <v>13.3702491103203</v>
      </c>
      <c r="AV126" s="48" t="n">
        <v>13.0849</v>
      </c>
      <c r="AW126" s="48" t="n">
        <v>13.04302</v>
      </c>
      <c r="AX126" s="48" t="n">
        <v>13.7235</v>
      </c>
      <c r="AY126" s="48" t="n">
        <v>14.00233</v>
      </c>
      <c r="AZ126" s="48" t="n">
        <v>14.19207</v>
      </c>
      <c r="BA126" s="48"/>
      <c r="BB126" s="48"/>
      <c r="BC126" s="48"/>
      <c r="BD126" s="48"/>
      <c r="BF126" s="84" t="str">
        <f t="shared" si="153"/>
        <v>-</v>
      </c>
      <c r="BG126" s="84" t="str">
        <f t="shared" si="153"/>
        <v>-</v>
      </c>
      <c r="BH126" s="84" t="str">
        <f t="shared" si="153"/>
        <v>-</v>
      </c>
      <c r="BI126" s="84" t="str">
        <f t="shared" si="153"/>
        <v>-</v>
      </c>
      <c r="BJ126" s="84" t="str">
        <f t="shared" si="153"/>
        <v>-</v>
      </c>
      <c r="BK126" s="84" t="str">
        <f t="shared" si="153"/>
        <v>-</v>
      </c>
      <c r="BL126" s="84" t="str">
        <f t="shared" si="153"/>
        <v>-</v>
      </c>
      <c r="BM126" s="84" t="str">
        <f t="shared" si="153"/>
        <v>-</v>
      </c>
      <c r="BN126" s="84" t="str">
        <f t="shared" si="153"/>
        <v>-</v>
      </c>
      <c r="BO126" s="84" t="str">
        <f t="shared" si="153"/>
        <v>-</v>
      </c>
      <c r="BP126" s="84" t="str">
        <f t="shared" si="153"/>
        <v>-</v>
      </c>
      <c r="BQ126" s="84" t="str">
        <f t="shared" si="153"/>
        <v>-</v>
      </c>
    </row>
    <row r="127" spans="1:69" x14ac:dyDescent="0.25">
      <c r="A127" s="44" t="s">
        <v>181</v>
      </c>
      <c r="B127" s="22" t="s">
        <v>46</v>
      </c>
      <c r="C127" s="66" t="str">
        <f t="shared" si="150"/>
        <v>-</v>
      </c>
      <c r="D127" s="66" t="str">
        <f t="shared" si="150"/>
        <v>-</v>
      </c>
      <c r="E127" s="66" t="str">
        <f t="shared" si="150"/>
        <v>-</v>
      </c>
      <c r="F127" s="65" t="str">
        <f t="shared" si="151"/>
        <v/>
      </c>
      <c r="H127" s="66" t="str">
        <f t="shared" si="152"/>
        <v>-</v>
      </c>
      <c r="I127" s="66" t="str">
        <f t="shared" si="152"/>
        <v>-</v>
      </c>
      <c r="J127" s="66" t="str">
        <f t="shared" si="152"/>
        <v>-</v>
      </c>
      <c r="K127" s="66" t="str">
        <f t="shared" si="152"/>
        <v>-</v>
      </c>
      <c r="L127" s="66" t="str">
        <f t="shared" si="152"/>
        <v>-</v>
      </c>
      <c r="M127" s="66" t="str">
        <f t="shared" si="152"/>
        <v>-</v>
      </c>
      <c r="N127" s="66" t="str">
        <f t="shared" si="152"/>
        <v>-</v>
      </c>
      <c r="O127" s="66" t="str">
        <f t="shared" si="152"/>
        <v>-</v>
      </c>
      <c r="P127" s="66" t="str">
        <f t="shared" si="152"/>
        <v>-</v>
      </c>
      <c r="Q127" s="66" t="str">
        <f t="shared" si="152"/>
        <v>-</v>
      </c>
      <c r="R127" s="66" t="str">
        <f t="shared" si="152"/>
        <v>-</v>
      </c>
      <c r="S127" s="66" t="str">
        <f t="shared" si="152"/>
        <v>-</v>
      </c>
      <c r="U127" s="1" t="n">
        <v>14.0415375</v>
      </c>
      <c r="V127" s="1" t="n">
        <v>13.9194923076923</v>
      </c>
      <c r="W127" s="1" t="n">
        <v>13.9286120689655</v>
      </c>
      <c r="X127" s="1" t="n">
        <v>13.3569066666667</v>
      </c>
      <c r="Y127" s="1" t="n">
        <v>12.3246202531646</v>
      </c>
      <c r="Z127" s="1" t="n">
        <v>13.9833121019108</v>
      </c>
      <c r="AA127" s="1" t="n">
        <v>13.4931358024691</v>
      </c>
      <c r="AB127" s="1" t="n">
        <v>12.7887234042553</v>
      </c>
      <c r="AC127" s="1" t="n">
        <v>13.8023428571429</v>
      </c>
      <c r="AD127" s="1" t="n">
        <v>14.3278531073446</v>
      </c>
      <c r="AE127" s="1" t="n">
        <v>13.9604533762058</v>
      </c>
      <c r="AF127" s="1" t="n">
        <v>15.7156167664671</v>
      </c>
      <c r="AG127" s="1" t="n">
        <v>11.6094545454545</v>
      </c>
      <c r="AH127" s="1" t="n">
        <v>12.4605133333333</v>
      </c>
      <c r="AI127" s="1" t="n">
        <v>15.9324712643678</v>
      </c>
      <c r="AJ127" s="1" t="n">
        <v>16.2157051282051</v>
      </c>
      <c r="AK127" s="1" t="n">
        <v>13.5933255813953</v>
      </c>
      <c r="AL127" s="1" t="n">
        <v>13.730288209607</v>
      </c>
      <c r="AM127" s="1" t="n">
        <v>15.1011412429379</v>
      </c>
      <c r="AN127" s="1" t="n">
        <v>11.5962153846154</v>
      </c>
      <c r="AO127" s="1" t="n">
        <v>13.4550199161426</v>
      </c>
      <c r="AP127" s="1" t="n">
        <v>13.6999067164179</v>
      </c>
      <c r="AQ127" s="1" t="n">
        <v>13.496574829932</v>
      </c>
      <c r="AR127" s="1" t="n">
        <v>13.665561767358</v>
      </c>
      <c r="AS127" s="48" t="n">
        <v>13.190883089770354</v>
      </c>
      <c r="AT127" s="48" t="n">
        <v>13.0089376498801</v>
      </c>
      <c r="AU127" s="48" t="n">
        <v>13.2171472392638</v>
      </c>
      <c r="AV127" s="48" t="n">
        <v>13.53395</v>
      </c>
      <c r="AW127" s="48" t="n">
        <v>13.6423</v>
      </c>
      <c r="AX127" s="48" t="n">
        <v>13.52658</v>
      </c>
      <c r="AY127" s="48" t="n">
        <v>15.85468</v>
      </c>
      <c r="AZ127" s="48" t="n">
        <v>13.3582</v>
      </c>
      <c r="BA127" s="48"/>
      <c r="BB127" s="48"/>
      <c r="BC127" s="48"/>
      <c r="BD127" s="48"/>
      <c r="BF127" s="84" t="str">
        <f t="shared" si="153"/>
        <v>-</v>
      </c>
      <c r="BG127" s="84" t="str">
        <f t="shared" si="153"/>
        <v>-</v>
      </c>
      <c r="BH127" s="84" t="str">
        <f t="shared" si="153"/>
        <v>-</v>
      </c>
      <c r="BI127" s="84" t="str">
        <f t="shared" si="153"/>
        <v>-</v>
      </c>
      <c r="BJ127" s="84" t="str">
        <f t="shared" si="153"/>
        <v>-</v>
      </c>
      <c r="BK127" s="84" t="str">
        <f t="shared" si="153"/>
        <v>-</v>
      </c>
      <c r="BL127" s="84" t="str">
        <f t="shared" si="153"/>
        <v>-</v>
      </c>
      <c r="BM127" s="84" t="str">
        <f t="shared" si="153"/>
        <v>-</v>
      </c>
      <c r="BN127" s="84" t="str">
        <f t="shared" si="153"/>
        <v>-</v>
      </c>
      <c r="BO127" s="84" t="str">
        <f t="shared" si="153"/>
        <v>-</v>
      </c>
      <c r="BP127" s="84" t="str">
        <f t="shared" si="153"/>
        <v>-</v>
      </c>
      <c r="BQ127" s="84" t="str">
        <f t="shared" si="153"/>
        <v>-</v>
      </c>
    </row>
    <row r="128" spans="1:69" x14ac:dyDescent="0.25">
      <c r="A128" s="44" t="s">
        <v>182</v>
      </c>
      <c r="B128" s="22" t="s">
        <v>47</v>
      </c>
      <c r="C128" s="66" t="str">
        <f t="shared" si="150"/>
        <v>-</v>
      </c>
      <c r="D128" s="66" t="str">
        <f t="shared" si="150"/>
        <v>-</v>
      </c>
      <c r="E128" s="66" t="str">
        <f t="shared" si="150"/>
        <v>-</v>
      </c>
      <c r="F128" s="65" t="str">
        <f t="shared" si="151"/>
        <v/>
      </c>
      <c r="H128" s="66" t="str">
        <f t="shared" si="152"/>
        <v>-</v>
      </c>
      <c r="I128" s="66" t="str">
        <f t="shared" si="152"/>
        <v>-</v>
      </c>
      <c r="J128" s="66" t="str">
        <f t="shared" si="152"/>
        <v>-</v>
      </c>
      <c r="K128" s="66" t="str">
        <f t="shared" si="152"/>
        <v>-</v>
      </c>
      <c r="L128" s="66" t="str">
        <f t="shared" si="152"/>
        <v>-</v>
      </c>
      <c r="M128" s="66" t="str">
        <f t="shared" si="152"/>
        <v>-</v>
      </c>
      <c r="N128" s="66" t="str">
        <f t="shared" si="152"/>
        <v>-</v>
      </c>
      <c r="O128" s="66" t="str">
        <f t="shared" si="152"/>
        <v>-</v>
      </c>
      <c r="P128" s="66" t="str">
        <f t="shared" si="152"/>
        <v>-</v>
      </c>
      <c r="Q128" s="66" t="str">
        <f t="shared" si="152"/>
        <v>-</v>
      </c>
      <c r="R128" s="66" t="str">
        <f t="shared" si="152"/>
        <v>-</v>
      </c>
      <c r="S128" s="66" t="str">
        <f t="shared" si="152"/>
        <v>-</v>
      </c>
      <c r="U128" s="1" t="n">
        <v>14.3265945945946</v>
      </c>
      <c r="V128" s="1" t="n">
        <v>13.2779117647059</v>
      </c>
      <c r="W128" s="1" t="n">
        <v>12.615961038961</v>
      </c>
      <c r="X128" s="1" t="n">
        <v>23.0013640776699</v>
      </c>
      <c r="Y128" s="1" t="n">
        <v>12.3603660714286</v>
      </c>
      <c r="Z128" s="1" t="n">
        <v>13.5838705882353</v>
      </c>
      <c r="AA128" s="1" t="n">
        <v>17.7504125</v>
      </c>
      <c r="AB128" s="1" t="n">
        <v>13.8632903225806</v>
      </c>
      <c r="AC128" s="1" t="n">
        <v>14.4948854166667</v>
      </c>
      <c r="AD128" s="1" t="n">
        <v>13.4299014084507</v>
      </c>
      <c r="AE128" s="1" t="n">
        <v>14.5898203883495</v>
      </c>
      <c r="AF128" s="1" t="n">
        <v>16.0794366197183</v>
      </c>
      <c r="AG128" s="1" t="n">
        <v>13.1766633663366</v>
      </c>
      <c r="AH128" s="1" t="n">
        <v>12.2363571428571</v>
      </c>
      <c r="AI128" s="1" t="n">
        <v>13.1677228915663</v>
      </c>
      <c r="AJ128" s="1" t="n">
        <v>11.8163428571429</v>
      </c>
      <c r="AK128" s="1" t="n">
        <v>13.4329714285714</v>
      </c>
      <c r="AL128" s="1" t="n">
        <v>13.4030112359551</v>
      </c>
      <c r="AM128" s="1" t="n">
        <v>15.6501571428571</v>
      </c>
      <c r="AN128" s="1" t="n">
        <v>14.4387346938776</v>
      </c>
      <c r="AO128" s="1" t="n">
        <v>14.3956204620462</v>
      </c>
      <c r="AP128" s="1" t="n">
        <v>16.8639661016949</v>
      </c>
      <c r="AQ128" s="1" t="n">
        <v>13.090885</v>
      </c>
      <c r="AR128" s="1" t="n">
        <v>16.220231884058</v>
      </c>
      <c r="AS128" s="48" t="n">
        <v>13.818108433734938</v>
      </c>
      <c r="AT128" s="48" t="n">
        <v>12.7752647058824</v>
      </c>
      <c r="AU128" s="48" t="n">
        <v>13.8036879432624</v>
      </c>
      <c r="AV128" s="48" t="n">
        <v>14.128</v>
      </c>
      <c r="AW128" s="48" t="n">
        <v>16.579</v>
      </c>
      <c r="AX128" s="48" t="n">
        <v>14.87869</v>
      </c>
      <c r="AY128" s="48" t="n">
        <v>15.22324</v>
      </c>
      <c r="AZ128" s="48" t="n">
        <v>12.70568</v>
      </c>
      <c r="BA128" s="48"/>
      <c r="BB128" s="48"/>
      <c r="BC128" s="48"/>
      <c r="BD128" s="48"/>
      <c r="BF128" s="84" t="str">
        <f t="shared" si="153"/>
        <v>-</v>
      </c>
      <c r="BG128" s="84" t="str">
        <f t="shared" si="153"/>
        <v>-</v>
      </c>
      <c r="BH128" s="84" t="str">
        <f t="shared" si="153"/>
        <v>-</v>
      </c>
      <c r="BI128" s="84" t="str">
        <f t="shared" si="153"/>
        <v>-</v>
      </c>
      <c r="BJ128" s="84" t="str">
        <f t="shared" si="153"/>
        <v>-</v>
      </c>
      <c r="BK128" s="84" t="str">
        <f t="shared" si="153"/>
        <v>-</v>
      </c>
      <c r="BL128" s="84" t="str">
        <f t="shared" si="153"/>
        <v>-</v>
      </c>
      <c r="BM128" s="84" t="str">
        <f t="shared" si="153"/>
        <v>-</v>
      </c>
      <c r="BN128" s="84" t="str">
        <f t="shared" si="153"/>
        <v>-</v>
      </c>
      <c r="BO128" s="84" t="str">
        <f t="shared" si="153"/>
        <v>-</v>
      </c>
      <c r="BP128" s="84" t="str">
        <f t="shared" si="153"/>
        <v>-</v>
      </c>
      <c r="BQ128" s="84" t="str">
        <f t="shared" si="153"/>
        <v>-</v>
      </c>
    </row>
    <row r="129" spans="1:69" x14ac:dyDescent="0.25">
      <c r="A129" s="44" t="s">
        <v>183</v>
      </c>
      <c r="B129" s="22" t="s">
        <v>48</v>
      </c>
      <c r="C129" s="66" t="str">
        <f t="shared" si="150"/>
        <v>-</v>
      </c>
      <c r="D129" s="66" t="str">
        <f t="shared" si="150"/>
        <v>-</v>
      </c>
      <c r="E129" s="66" t="str">
        <f t="shared" si="150"/>
        <v>-</v>
      </c>
      <c r="F129" s="65" t="str">
        <f t="shared" si="151"/>
        <v/>
      </c>
      <c r="H129" s="66" t="str">
        <f t="shared" si="152"/>
        <v>-</v>
      </c>
      <c r="I129" s="66" t="str">
        <f t="shared" si="152"/>
        <v>-</v>
      </c>
      <c r="J129" s="66" t="str">
        <f t="shared" si="152"/>
        <v>-</v>
      </c>
      <c r="K129" s="66" t="str">
        <f t="shared" si="152"/>
        <v>-</v>
      </c>
      <c r="L129" s="66" t="str">
        <f t="shared" si="152"/>
        <v>-</v>
      </c>
      <c r="M129" s="66" t="str">
        <f t="shared" si="152"/>
        <v>-</v>
      </c>
      <c r="N129" s="66" t="str">
        <f t="shared" si="152"/>
        <v>-</v>
      </c>
      <c r="O129" s="66" t="str">
        <f t="shared" si="152"/>
        <v>-</v>
      </c>
      <c r="P129" s="66" t="str">
        <f t="shared" si="152"/>
        <v>-</v>
      </c>
      <c r="Q129" s="66" t="str">
        <f t="shared" si="152"/>
        <v>-</v>
      </c>
      <c r="R129" s="66" t="str">
        <f t="shared" si="152"/>
        <v>-</v>
      </c>
      <c r="S129" s="66" t="str">
        <f t="shared" si="152"/>
        <v>-</v>
      </c>
      <c r="U129" s="1" t="n">
        <v>17.4502121212121</v>
      </c>
      <c r="V129" s="1" t="n">
        <v>21.4933225806452</v>
      </c>
      <c r="W129" s="1" t="n">
        <v>14.9168636363636</v>
      </c>
      <c r="X129" s="1" t="n">
        <v>25.2593311688312</v>
      </c>
      <c r="Y129" s="1" t="n">
        <v>13.7831428571429</v>
      </c>
      <c r="Z129" s="1" t="n">
        <v>14.7819016393443</v>
      </c>
      <c r="AA129" s="1" t="n">
        <v>18.2253289473684</v>
      </c>
      <c r="AB129" s="1" t="n">
        <v>14.6623448275862</v>
      </c>
      <c r="AC129" s="1" t="n">
        <v>13.7457992424242</v>
      </c>
      <c r="AD129" s="1" t="n">
        <v>15.2122972972973</v>
      </c>
      <c r="AE129" s="1" t="n">
        <v>15.1200056497175</v>
      </c>
      <c r="AF129" s="1" t="n">
        <v>17.6800946745562</v>
      </c>
      <c r="AG129" s="1" t="n">
        <v>12.8526785714286</v>
      </c>
      <c r="AH129" s="1" t="n">
        <v>15.0465903614458</v>
      </c>
      <c r="AI129" s="1" t="n">
        <v>16.1889428571429</v>
      </c>
      <c r="AJ129" s="1" t="n">
        <v>16.4160636363636</v>
      </c>
      <c r="AK129" s="1" t="n">
        <v>16.6524736842105</v>
      </c>
      <c r="AL129" s="1" t="n">
        <v>13.8626936170213</v>
      </c>
      <c r="AM129" s="1" t="n">
        <v>20.4703469387755</v>
      </c>
      <c r="AN129" s="1" t="n">
        <v>16.6449866666667</v>
      </c>
      <c r="AO129" s="1" t="n">
        <v>14.62595</v>
      </c>
      <c r="AP129" s="1" t="n">
        <v>15.4765</v>
      </c>
      <c r="AQ129" s="1" t="n">
        <v>19.316</v>
      </c>
      <c r="AR129" s="1" t="n">
        <v>24.1601123188406</v>
      </c>
      <c r="AS129" s="48" t="n">
        <v>12.350317073170732</v>
      </c>
      <c r="AT129" s="48" t="n">
        <v>13.2271477272727</v>
      </c>
      <c r="AU129" s="48" t="n">
        <v>14.2864646464646</v>
      </c>
      <c r="AV129" s="48" t="n">
        <v>14.33871</v>
      </c>
      <c r="AW129" s="48" t="n">
        <v>14.64227</v>
      </c>
      <c r="AX129" s="48" t="n">
        <v>13.33163</v>
      </c>
      <c r="AY129" s="48" t="n">
        <v>14.26428</v>
      </c>
      <c r="AZ129" s="48" t="n">
        <v>15.4127</v>
      </c>
      <c r="BA129" s="48"/>
      <c r="BB129" s="48"/>
      <c r="BC129" s="48"/>
      <c r="BD129" s="48"/>
      <c r="BF129" s="84" t="str">
        <f t="shared" si="153"/>
        <v>-</v>
      </c>
      <c r="BG129" s="84" t="str">
        <f t="shared" si="153"/>
        <v>-</v>
      </c>
      <c r="BH129" s="84" t="str">
        <f t="shared" si="153"/>
        <v>-</v>
      </c>
      <c r="BI129" s="84" t="str">
        <f t="shared" si="153"/>
        <v>-</v>
      </c>
      <c r="BJ129" s="84" t="str">
        <f t="shared" si="153"/>
        <v>-</v>
      </c>
      <c r="BK129" s="84" t="str">
        <f t="shared" si="153"/>
        <v>-</v>
      </c>
      <c r="BL129" s="84" t="str">
        <f t="shared" si="153"/>
        <v>-</v>
      </c>
      <c r="BM129" s="84" t="str">
        <f t="shared" si="153"/>
        <v>-</v>
      </c>
      <c r="BN129" s="84" t="str">
        <f t="shared" si="153"/>
        <v>-</v>
      </c>
      <c r="BO129" s="84" t="str">
        <f t="shared" si="153"/>
        <v>-</v>
      </c>
      <c r="BP129" s="84" t="str">
        <f t="shared" si="153"/>
        <v>-</v>
      </c>
      <c r="BQ129" s="84" t="str">
        <f t="shared" si="153"/>
        <v>-</v>
      </c>
    </row>
    <row r="130" spans="1:69" x14ac:dyDescent="0.25">
      <c r="A130" s="44" t="s">
        <v>184</v>
      </c>
      <c r="B130" s="22" t="s">
        <v>49</v>
      </c>
      <c r="C130" s="66" t="str">
        <f t="shared" si="150"/>
        <v>-</v>
      </c>
      <c r="D130" s="66" t="str">
        <f t="shared" si="150"/>
        <v>-</v>
      </c>
      <c r="E130" s="66" t="str">
        <f t="shared" si="150"/>
        <v>-</v>
      </c>
      <c r="F130" s="65" t="str">
        <f t="shared" si="151"/>
        <v/>
      </c>
      <c r="H130" s="66" t="str">
        <f t="shared" si="152"/>
        <v>-</v>
      </c>
      <c r="I130" s="66" t="str">
        <f t="shared" si="152"/>
        <v>-</v>
      </c>
      <c r="J130" s="66" t="str">
        <f t="shared" si="152"/>
        <v>-</v>
      </c>
      <c r="K130" s="66" t="str">
        <f t="shared" si="152"/>
        <v>-</v>
      </c>
      <c r="L130" s="66" t="str">
        <f t="shared" si="152"/>
        <v>-</v>
      </c>
      <c r="M130" s="66" t="str">
        <f t="shared" si="152"/>
        <v>-</v>
      </c>
      <c r="N130" s="66" t="str">
        <f t="shared" si="152"/>
        <v>-</v>
      </c>
      <c r="O130" s="66" t="str">
        <f t="shared" si="152"/>
        <v>-</v>
      </c>
      <c r="P130" s="66" t="str">
        <f t="shared" si="152"/>
        <v>-</v>
      </c>
      <c r="Q130" s="66" t="str">
        <f t="shared" si="152"/>
        <v>-</v>
      </c>
      <c r="R130" s="66" t="str">
        <f t="shared" si="152"/>
        <v>-</v>
      </c>
      <c r="S130" s="66" t="str">
        <f t="shared" si="152"/>
        <v>-</v>
      </c>
      <c r="U130" s="1" t="n">
        <v>18.035</v>
      </c>
      <c r="V130" s="1" t="n">
        <v>16.1531428571429</v>
      </c>
      <c r="W130" s="1" t="n">
        <v>25.13375</v>
      </c>
      <c r="X130" s="1" t="n">
        <v>15.7466666666667</v>
      </c>
      <c r="Y130" s="1" t="n">
        <v>-2.33213333333333</v>
      </c>
      <c r="Z130" s="1" t="n">
        <v>22.9249333333333</v>
      </c>
      <c r="AA130" s="1" t="n">
        <v>19.644</v>
      </c>
      <c r="AB130" s="1" t="n">
        <v>20.5195263157895</v>
      </c>
      <c r="AC130" s="1" t="n">
        <v>24.32725</v>
      </c>
      <c r="AD130" s="1" t="n">
        <v>19.1090444444444</v>
      </c>
      <c r="AE130" s="1" t="n">
        <v>17.1603064516129</v>
      </c>
      <c r="AF130" s="1" t="n">
        <v>23.8620163934426</v>
      </c>
      <c r="AG130" s="1" t="n">
        <v>16.526125</v>
      </c>
      <c r="AH130" s="1" t="n">
        <v>26.7690625</v>
      </c>
      <c r="AI130" s="1" t="n">
        <v>19.275043956044</v>
      </c>
      <c r="AJ130" s="1" t="n">
        <v>9.75874418604651</v>
      </c>
      <c r="AK130" s="1" t="n">
        <v>17.9810294117647</v>
      </c>
      <c r="AL130" s="1" t="n">
        <v>14.9709572649573</v>
      </c>
      <c r="AM130" s="1" t="n">
        <v>14.0956896551724</v>
      </c>
      <c r="AN130" s="1" t="n">
        <v>20.1928378378378</v>
      </c>
      <c r="AO130" s="1" t="n">
        <v>15.7462543554007</v>
      </c>
      <c r="AP130" s="1" t="n">
        <v>21.3565503355705</v>
      </c>
      <c r="AQ130" s="1" t="n">
        <v>13.8158761061947</v>
      </c>
      <c r="AR130" s="1" t="n">
        <v>20.3987543581617</v>
      </c>
      <c r="AS130" s="48" t="n">
        <v>18.74718881118881</v>
      </c>
      <c r="AT130" s="48" t="n">
        <v>17.770990430622</v>
      </c>
      <c r="AU130" s="48" t="n">
        <v>18.8056084656085</v>
      </c>
      <c r="AV130" s="48" t="n">
        <v>16.3995</v>
      </c>
      <c r="AW130" s="48" t="n">
        <v>17.95748</v>
      </c>
      <c r="AX130" s="48" t="n">
        <v>18.82908</v>
      </c>
      <c r="AY130" s="48" t="n">
        <v>20.72869</v>
      </c>
      <c r="AZ130" s="48" t="n">
        <v>14.05318</v>
      </c>
      <c r="BA130" s="48"/>
      <c r="BB130" s="48"/>
      <c r="BC130" s="48"/>
      <c r="BD130" s="48"/>
      <c r="BF130" s="84" t="str">
        <f t="shared" si="153"/>
        <v>-</v>
      </c>
      <c r="BG130" s="84" t="str">
        <f t="shared" si="153"/>
        <v>-</v>
      </c>
      <c r="BH130" s="84" t="str">
        <f t="shared" si="153"/>
        <v>-</v>
      </c>
      <c r="BI130" s="84" t="str">
        <f t="shared" si="153"/>
        <v>-</v>
      </c>
      <c r="BJ130" s="84" t="str">
        <f t="shared" si="153"/>
        <v>-</v>
      </c>
      <c r="BK130" s="84" t="str">
        <f t="shared" si="153"/>
        <v>-</v>
      </c>
      <c r="BL130" s="84" t="str">
        <f t="shared" si="153"/>
        <v>-</v>
      </c>
      <c r="BM130" s="84" t="str">
        <f t="shared" si="153"/>
        <v>-</v>
      </c>
      <c r="BN130" s="84" t="str">
        <f t="shared" si="153"/>
        <v>-</v>
      </c>
      <c r="BO130" s="84" t="str">
        <f t="shared" si="153"/>
        <v>-</v>
      </c>
      <c r="BP130" s="84" t="str">
        <f t="shared" si="153"/>
        <v>-</v>
      </c>
      <c r="BQ130" s="84" t="str">
        <f t="shared" si="153"/>
        <v>-</v>
      </c>
    </row>
    <row r="131" spans="1:69" x14ac:dyDescent="0.25">
      <c r="A131" s="44" t="s">
        <v>185</v>
      </c>
      <c r="B131" s="22" t="s">
        <v>50</v>
      </c>
      <c r="C131" s="66" t="str">
        <f t="shared" si="150"/>
        <v>-</v>
      </c>
      <c r="D131" s="66" t="str">
        <f t="shared" si="150"/>
        <v>-</v>
      </c>
      <c r="E131" s="66" t="str">
        <f t="shared" si="150"/>
        <v>-</v>
      </c>
      <c r="F131" s="65" t="str">
        <f t="shared" si="151"/>
        <v/>
      </c>
      <c r="H131" s="66" t="str">
        <f t="shared" si="152"/>
        <v>-</v>
      </c>
      <c r="I131" s="66" t="str">
        <f t="shared" si="152"/>
        <v>-</v>
      </c>
      <c r="J131" s="66" t="str">
        <f t="shared" si="152"/>
        <v>-</v>
      </c>
      <c r="K131" s="66" t="str">
        <f t="shared" si="152"/>
        <v>-</v>
      </c>
      <c r="L131" s="66" t="str">
        <f t="shared" si="152"/>
        <v>-</v>
      </c>
      <c r="M131" s="66" t="str">
        <f t="shared" si="152"/>
        <v>-</v>
      </c>
      <c r="N131" s="66" t="str">
        <f t="shared" si="152"/>
        <v>-</v>
      </c>
      <c r="O131" s="66" t="str">
        <f t="shared" si="152"/>
        <v>-</v>
      </c>
      <c r="P131" s="66" t="str">
        <f t="shared" si="152"/>
        <v>-</v>
      </c>
      <c r="Q131" s="66" t="str">
        <f t="shared" si="152"/>
        <v>-</v>
      </c>
      <c r="R131" s="66" t="str">
        <f t="shared" si="152"/>
        <v>-</v>
      </c>
      <c r="S131" s="66" t="str">
        <f t="shared" si="152"/>
        <v>-</v>
      </c>
      <c r="T131" s="7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48"/>
      <c r="AT131" s="48" t="n">
        <v>13.2664567901235</v>
      </c>
      <c r="AU131" s="48" t="n">
        <v>12.5153125</v>
      </c>
      <c r="AV131" s="48" t="n">
        <v>13.70874</v>
      </c>
      <c r="AW131" s="48" t="n">
        <v>15.69526</v>
      </c>
      <c r="AX131" s="48" t="n">
        <v>13.93191</v>
      </c>
      <c r="AY131" s="48" t="n">
        <v>15.35776</v>
      </c>
      <c r="AZ131" s="48" t="n">
        <v>17.07784</v>
      </c>
      <c r="BA131" s="48"/>
      <c r="BB131" s="48"/>
      <c r="BC131" s="48"/>
      <c r="BD131" s="48"/>
      <c r="BF131" s="84" t="str">
        <f t="shared" si="153"/>
        <v>-</v>
      </c>
      <c r="BG131" s="84" t="str">
        <f t="shared" si="153"/>
        <v>-</v>
      </c>
      <c r="BH131" s="84" t="str">
        <f t="shared" si="153"/>
        <v>-</v>
      </c>
      <c r="BI131" s="84" t="str">
        <f t="shared" si="153"/>
        <v>-</v>
      </c>
      <c r="BJ131" s="84" t="str">
        <f t="shared" si="153"/>
        <v>-</v>
      </c>
      <c r="BK131" s="84" t="str">
        <f t="shared" si="153"/>
        <v>-</v>
      </c>
      <c r="BL131" s="84" t="str">
        <f t="shared" si="153"/>
        <v>-</v>
      </c>
      <c r="BM131" s="84" t="str">
        <f t="shared" si="153"/>
        <v>-</v>
      </c>
      <c r="BN131" s="84" t="str">
        <f t="shared" si="153"/>
        <v>-</v>
      </c>
      <c r="BO131" s="84" t="str">
        <f t="shared" si="153"/>
        <v>-</v>
      </c>
      <c r="BP131" s="84" t="str">
        <f t="shared" si="153"/>
        <v>-</v>
      </c>
      <c r="BQ131" s="84" t="str">
        <f t="shared" si="153"/>
        <v>-</v>
      </c>
    </row>
    <row r="132" spans="1:69" x14ac:dyDescent="0.25">
      <c r="A132" s="44" t="s">
        <v>426</v>
      </c>
      <c r="B132" s="3" t="s">
        <v>153</v>
      </c>
      <c r="C132" s="66" t="str">
        <f t="shared" ref="C132:E133" si="154">IFERROR(C58/C120,"-")</f>
        <v>-</v>
      </c>
      <c r="D132" s="66" t="str">
        <f t="shared" si="154"/>
        <v>-</v>
      </c>
      <c r="E132" s="66" t="str">
        <f t="shared" si="154"/>
        <v>-</v>
      </c>
      <c r="F132" s="65" t="str">
        <f t="shared" si="151"/>
        <v/>
      </c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7"/>
      <c r="U132" s="71" t="str">
        <f>IFERROR(U58/U120,"-")</f>
        <v>-</v>
      </c>
      <c r="V132" s="71" t="str">
        <f t="shared" ref="V132:AY132" si="155">IFERROR(V58/V120,"-")</f>
        <v>-</v>
      </c>
      <c r="W132" s="71" t="str">
        <f t="shared" si="155"/>
        <v>-</v>
      </c>
      <c r="X132" s="71" t="str">
        <f t="shared" si="155"/>
        <v>-</v>
      </c>
      <c r="Y132" s="71" t="str">
        <f t="shared" si="155"/>
        <v>-</v>
      </c>
      <c r="Z132" s="71" t="str">
        <f t="shared" si="155"/>
        <v>-</v>
      </c>
      <c r="AA132" s="71" t="str">
        <f t="shared" si="155"/>
        <v>-</v>
      </c>
      <c r="AB132" s="71" t="str">
        <f t="shared" si="155"/>
        <v>-</v>
      </c>
      <c r="AC132" s="71" t="str">
        <f t="shared" si="155"/>
        <v>-</v>
      </c>
      <c r="AD132" s="71" t="str">
        <f t="shared" si="155"/>
        <v>-</v>
      </c>
      <c r="AE132" s="71" t="str">
        <f t="shared" si="155"/>
        <v>-</v>
      </c>
      <c r="AF132" s="71" t="str">
        <f t="shared" si="155"/>
        <v>-</v>
      </c>
      <c r="AG132" s="71" t="str">
        <f t="shared" si="155"/>
        <v>-</v>
      </c>
      <c r="AH132" s="71" t="str">
        <f t="shared" si="155"/>
        <v>-</v>
      </c>
      <c r="AI132" s="71" t="str">
        <f t="shared" si="155"/>
        <v>-</v>
      </c>
      <c r="AJ132" s="71" t="str">
        <f t="shared" si="155"/>
        <v>-</v>
      </c>
      <c r="AK132" s="71" t="str">
        <f t="shared" si="155"/>
        <v>-</v>
      </c>
      <c r="AL132" s="71" t="str">
        <f t="shared" si="155"/>
        <v>-</v>
      </c>
      <c r="AM132" s="71" t="str">
        <f t="shared" si="155"/>
        <v>-</v>
      </c>
      <c r="AN132" s="71" t="str">
        <f t="shared" si="155"/>
        <v>-</v>
      </c>
      <c r="AO132" s="71" t="str">
        <f t="shared" si="155"/>
        <v>-</v>
      </c>
      <c r="AP132" s="71" t="str">
        <f t="shared" si="155"/>
        <v>-</v>
      </c>
      <c r="AQ132" s="71" t="str">
        <f t="shared" si="155"/>
        <v>-</v>
      </c>
      <c r="AR132" s="71" t="str">
        <f t="shared" si="155"/>
        <v>-</v>
      </c>
      <c r="AS132" s="71" t="str">
        <f t="shared" si="155"/>
        <v>-</v>
      </c>
      <c r="AT132" s="71" t="str">
        <f t="shared" si="155"/>
        <v>-</v>
      </c>
      <c r="AU132" s="71" t="str">
        <f t="shared" si="155"/>
        <v>-</v>
      </c>
      <c r="AV132" s="71" t="str">
        <f t="shared" si="155"/>
        <v>-</v>
      </c>
      <c r="AW132" s="71" t="str">
        <f t="shared" si="155"/>
        <v>-</v>
      </c>
      <c r="AX132" s="71" t="str">
        <f t="shared" si="155"/>
        <v>-</v>
      </c>
      <c r="AY132" s="71" t="n">
        <f t="shared" si="155"/>
        <v>14.84715</v>
      </c>
      <c r="AZ132" s="71" t="n">
        <v>14.54051</v>
      </c>
      <c r="BA132" s="71"/>
      <c r="BB132" s="71"/>
      <c r="BC132" s="71"/>
      <c r="BD132" s="71"/>
      <c r="BF132" s="84" t="str">
        <f t="shared" si="153"/>
        <v>-</v>
      </c>
      <c r="BG132" s="84" t="str">
        <f t="shared" si="153"/>
        <v>-</v>
      </c>
      <c r="BH132" s="84" t="str">
        <f t="shared" si="153"/>
        <v>-</v>
      </c>
      <c r="BI132" s="84" t="str">
        <f t="shared" si="153"/>
        <v>-</v>
      </c>
      <c r="BJ132" s="84" t="str">
        <f t="shared" si="153"/>
        <v>-</v>
      </c>
      <c r="BK132" s="84" t="str">
        <f t="shared" si="153"/>
        <v>-</v>
      </c>
      <c r="BL132" s="84" t="str">
        <f t="shared" si="153"/>
        <v>-</v>
      </c>
      <c r="BM132" s="84" t="str">
        <f t="shared" si="153"/>
        <v>-</v>
      </c>
      <c r="BN132" s="84" t="str">
        <f t="shared" si="153"/>
        <v>-</v>
      </c>
      <c r="BO132" s="84" t="str">
        <f t="shared" si="153"/>
        <v>-</v>
      </c>
      <c r="BP132" s="84" t="str">
        <f t="shared" si="153"/>
        <v>-</v>
      </c>
      <c r="BQ132" s="84" t="str">
        <f t="shared" si="153"/>
        <v>-</v>
      </c>
    </row>
    <row r="133" spans="1:69" x14ac:dyDescent="0.25">
      <c r="A133" s="45" t="s">
        <v>209</v>
      </c>
      <c r="B133" s="3" t="s">
        <v>61</v>
      </c>
      <c r="C133" s="66" t="str">
        <f>IFERROR(C59/C121,"-")</f>
        <v>-</v>
      </c>
      <c r="D133" s="66" t="str">
        <f t="shared" si="154"/>
        <v>-</v>
      </c>
      <c r="E133" s="66" t="str">
        <f t="shared" si="154"/>
        <v>-</v>
      </c>
      <c r="F133" s="65" t="str">
        <f>IFERROR(E133/D133,"")</f>
        <v/>
      </c>
      <c r="H133" s="66" t="str">
        <f t="shared" ref="H133:S133" si="156">IFERROR(H59/H121,"-")</f>
        <v>-</v>
      </c>
      <c r="I133" s="66" t="str">
        <f t="shared" si="156"/>
        <v>-</v>
      </c>
      <c r="J133" s="66" t="str">
        <f t="shared" si="156"/>
        <v>-</v>
      </c>
      <c r="K133" s="66" t="str">
        <f t="shared" si="156"/>
        <v>-</v>
      </c>
      <c r="L133" s="66" t="str">
        <f t="shared" si="156"/>
        <v>-</v>
      </c>
      <c r="M133" s="66" t="str">
        <f t="shared" si="156"/>
        <v>-</v>
      </c>
      <c r="N133" s="66" t="str">
        <f t="shared" si="156"/>
        <v>-</v>
      </c>
      <c r="O133" s="66" t="str">
        <f t="shared" si="156"/>
        <v>-</v>
      </c>
      <c r="P133" s="66" t="str">
        <f t="shared" si="156"/>
        <v>-</v>
      </c>
      <c r="Q133" s="66" t="str">
        <f t="shared" si="156"/>
        <v>-</v>
      </c>
      <c r="R133" s="66" t="str">
        <f t="shared" si="156"/>
        <v>-</v>
      </c>
      <c r="S133" s="66" t="str">
        <f t="shared" si="156"/>
        <v>-</v>
      </c>
      <c r="T133" s="5"/>
      <c r="U133" s="10" t="n">
        <v>15.1701140350877</v>
      </c>
      <c r="V133" s="10" t="n">
        <v>14.523329787234</v>
      </c>
      <c r="W133" s="10" t="n">
        <v>16.740621399177</v>
      </c>
      <c r="X133" s="10" t="n">
        <v>19.9619796747967</v>
      </c>
      <c r="Y133" s="10" t="n">
        <v>13.9280905587669</v>
      </c>
      <c r="Z133" s="10" t="n">
        <v>14.6251574394464</v>
      </c>
      <c r="AA133" s="10" t="n">
        <v>17.2840424657534</v>
      </c>
      <c r="AB133" s="10" t="n">
        <v>13.970966873706</v>
      </c>
      <c r="AC133" s="10" t="n">
        <v>15.2970587703436</v>
      </c>
      <c r="AD133" s="10" t="n">
        <v>14.5946217870257</v>
      </c>
      <c r="AE133" s="10" t="n">
        <v>14.7232153310105</v>
      </c>
      <c r="AF133" s="10" t="n">
        <v>16.8347900629811</v>
      </c>
      <c r="AG133" s="10" t="n">
        <v>14.4781239316239</v>
      </c>
      <c r="AH133" s="10" t="n">
        <v>14.4386708074534</v>
      </c>
      <c r="AI133" s="10" t="n">
        <v>15.1595579240037</v>
      </c>
      <c r="AJ133" s="10" t="n">
        <v>18.039591954023</v>
      </c>
      <c r="AK133" s="10" t="n">
        <v>15.1304106583072</v>
      </c>
      <c r="AL133" s="10" t="n">
        <v>14.0327045454546</v>
      </c>
      <c r="AM133" s="10" t="n">
        <v>14.5879373848987</v>
      </c>
      <c r="AN133" s="10" t="n">
        <v>13.4773171839516</v>
      </c>
      <c r="AO133" s="10" t="n">
        <v>14.1894153543307</v>
      </c>
      <c r="AP133" s="10" t="n">
        <v>14.9636843191197</v>
      </c>
      <c r="AQ133" s="10" t="n">
        <v>14.2990605134475</v>
      </c>
      <c r="AR133" s="10" t="n">
        <v>15.985946400748</v>
      </c>
      <c r="AS133" s="48" t="n">
        <v>14.10147587719298</v>
      </c>
      <c r="AT133" s="48" t="n">
        <v>14.2304555160142</v>
      </c>
      <c r="AU133" s="48" t="n">
        <v>14.2166205250597</v>
      </c>
      <c r="AV133" s="48" t="n">
        <v>14.26272</v>
      </c>
      <c r="AW133" s="48" t="n">
        <v>14.70492</v>
      </c>
      <c r="AX133" s="48" t="n">
        <v>14.40817</v>
      </c>
      <c r="AY133" s="48" t="n">
        <v>14.86386</v>
      </c>
      <c r="AZ133" s="48" t="n">
        <v>14.63306</v>
      </c>
      <c r="BA133" s="48"/>
      <c r="BB133" s="48"/>
      <c r="BC133" s="48"/>
      <c r="BD133" s="48"/>
      <c r="BF133" s="84" t="str">
        <f t="shared" si="153"/>
        <v>-</v>
      </c>
      <c r="BG133" s="84" t="str">
        <f t="shared" si="153"/>
        <v>-</v>
      </c>
      <c r="BH133" s="84" t="str">
        <f t="shared" si="153"/>
        <v>-</v>
      </c>
      <c r="BI133" s="84" t="str">
        <f t="shared" si="153"/>
        <v>-</v>
      </c>
      <c r="BJ133" s="84" t="str">
        <f t="shared" si="153"/>
        <v>-</v>
      </c>
      <c r="BK133" s="84" t="str">
        <f t="shared" si="153"/>
        <v>-</v>
      </c>
      <c r="BL133" s="84" t="str">
        <f t="shared" si="153"/>
        <v>-</v>
      </c>
      <c r="BM133" s="84" t="str">
        <f t="shared" si="153"/>
        <v>-</v>
      </c>
      <c r="BN133" s="84" t="str">
        <f t="shared" si="153"/>
        <v>-</v>
      </c>
      <c r="BO133" s="84" t="str">
        <f t="shared" si="153"/>
        <v>-</v>
      </c>
      <c r="BP133" s="84" t="str">
        <f t="shared" si="153"/>
        <v>-</v>
      </c>
      <c r="BQ133" s="84" t="str">
        <f t="shared" si="153"/>
        <v>-</v>
      </c>
    </row>
    <row r="134" spans="1:69" x14ac:dyDescent="0.25">
      <c r="A134" s="44" t="s">
        <v>33</v>
      </c>
      <c r="B134" s="22"/>
    </row>
    <row r="135" spans="1:69" x14ac:dyDescent="0.25">
      <c r="A135" s="43" t="s">
        <v>84</v>
      </c>
      <c r="B135" s="23" t="s">
        <v>84</v>
      </c>
      <c r="C135" s="21" t="str">
        <f>$C$3</f>
        <v>YTD '15</v>
      </c>
      <c r="D135" s="21" t="str">
        <f>$D$3</f>
        <v>YTD '16</v>
      </c>
      <c r="E135" s="21" t="str">
        <f>$E$3</f>
        <v>YTD '17</v>
      </c>
      <c r="F135" s="21" t="str">
        <f>$F$3</f>
        <v>YoY</v>
      </c>
      <c r="G135" s="2" t="s">
        <v>33</v>
      </c>
      <c r="H135" s="27" t="str">
        <f>$H$3</f>
        <v>Q1 '15</v>
      </c>
      <c r="I135" s="27" t="str">
        <f>$I$3</f>
        <v>Q2 '15</v>
      </c>
      <c r="J135" s="27" t="str">
        <f>$J$3</f>
        <v>Q3 '15</v>
      </c>
      <c r="K135" s="27" t="str">
        <f>$K$3</f>
        <v>Q4 '15</v>
      </c>
      <c r="L135" s="30" t="str">
        <f>$L$3</f>
        <v>Q1 '16</v>
      </c>
      <c r="M135" s="30" t="str">
        <f>$M$3</f>
        <v>Q2 '16</v>
      </c>
      <c r="N135" s="30" t="str">
        <f>$N$3</f>
        <v>Q3 '16</v>
      </c>
      <c r="O135" s="30" t="str">
        <f>$O$3</f>
        <v>Q4 '16</v>
      </c>
      <c r="P135" s="27" t="str">
        <f>$P$3</f>
        <v>Q1 '17</v>
      </c>
      <c r="Q135" s="27" t="str">
        <f>$Q$3</f>
        <v>Q2 '17</v>
      </c>
      <c r="R135" s="27" t="str">
        <f>$R$3</f>
        <v>Q3 '17</v>
      </c>
      <c r="S135" s="27" t="str">
        <f>$S$3</f>
        <v>Q4 '17</v>
      </c>
      <c r="T135" s="17" t="s">
        <v>33</v>
      </c>
      <c r="U135" s="27" t="s">
        <v>1</v>
      </c>
      <c r="V135" s="27" t="s">
        <v>2</v>
      </c>
      <c r="W135" s="27" t="s">
        <v>3</v>
      </c>
      <c r="X135" s="27" t="s">
        <v>4</v>
      </c>
      <c r="Y135" s="27" t="s">
        <v>5</v>
      </c>
      <c r="Z135" s="27" t="s">
        <v>6</v>
      </c>
      <c r="AA135" s="27" t="s">
        <v>7</v>
      </c>
      <c r="AB135" s="27" t="s">
        <v>8</v>
      </c>
      <c r="AC135" s="27" t="s">
        <v>9</v>
      </c>
      <c r="AD135" s="27" t="s">
        <v>10</v>
      </c>
      <c r="AE135" s="27" t="s">
        <v>11</v>
      </c>
      <c r="AF135" s="27" t="s">
        <v>12</v>
      </c>
      <c r="AG135" s="29" t="s">
        <v>13</v>
      </c>
      <c r="AH135" s="29" t="s">
        <v>14</v>
      </c>
      <c r="AI135" s="29" t="s">
        <v>15</v>
      </c>
      <c r="AJ135" s="29" t="s">
        <v>16</v>
      </c>
      <c r="AK135" s="29" t="s">
        <v>17</v>
      </c>
      <c r="AL135" s="29" t="s">
        <v>18</v>
      </c>
      <c r="AM135" s="29" t="s">
        <v>19</v>
      </c>
      <c r="AN135" s="29" t="s">
        <v>20</v>
      </c>
      <c r="AO135" s="29" t="s">
        <v>21</v>
      </c>
      <c r="AP135" s="29" t="s">
        <v>22</v>
      </c>
      <c r="AQ135" s="29" t="s">
        <v>23</v>
      </c>
      <c r="AR135" s="29" t="s">
        <v>24</v>
      </c>
      <c r="AS135" s="25" t="s">
        <v>25</v>
      </c>
      <c r="AT135" s="25" t="s">
        <v>26</v>
      </c>
      <c r="AU135" s="25" t="s">
        <v>27</v>
      </c>
      <c r="AV135" s="25" t="s">
        <v>28</v>
      </c>
      <c r="AW135" s="25" t="s">
        <v>29</v>
      </c>
      <c r="AX135" s="25" t="s">
        <v>30</v>
      </c>
      <c r="AY135" s="31" t="s">
        <v>99</v>
      </c>
      <c r="AZ135" s="31" t="s">
        <v>100</v>
      </c>
      <c r="BA135" s="31" t="s">
        <v>101</v>
      </c>
      <c r="BB135" s="31" t="s">
        <v>102</v>
      </c>
      <c r="BC135" s="31" t="s">
        <v>103</v>
      </c>
      <c r="BD135" s="31" t="s">
        <v>104</v>
      </c>
      <c r="BF135" s="32">
        <v>42736</v>
      </c>
      <c r="BG135" s="32">
        <v>42767</v>
      </c>
      <c r="BH135" s="32">
        <v>42795</v>
      </c>
      <c r="BI135" s="32">
        <v>42826</v>
      </c>
      <c r="BJ135" s="32">
        <v>42856</v>
      </c>
      <c r="BK135" s="32">
        <v>42887</v>
      </c>
      <c r="BL135" s="32">
        <v>42917</v>
      </c>
      <c r="BM135" s="32">
        <v>42948</v>
      </c>
      <c r="BN135" s="32">
        <v>42979</v>
      </c>
      <c r="BO135" s="32">
        <v>43009</v>
      </c>
      <c r="BP135" s="32">
        <v>43040</v>
      </c>
      <c r="BQ135" s="32">
        <v>43070</v>
      </c>
    </row>
    <row r="136" spans="1:69" x14ac:dyDescent="0.25">
      <c r="A136" s="44" t="s">
        <v>170</v>
      </c>
      <c r="B136" s="16" t="s">
        <v>58</v>
      </c>
      <c r="C136" s="66" t="str">
        <f t="shared" ref="C136:E145" si="157">IFERROR(C112/C88,"-")</f>
        <v>-</v>
      </c>
      <c r="D136" s="66" t="str">
        <f t="shared" si="157"/>
        <v>-</v>
      </c>
      <c r="E136" s="66" t="str">
        <f t="shared" si="157"/>
        <v>-</v>
      </c>
      <c r="F136" s="65" t="str">
        <f t="shared" ref="F136:F144" si="158">IFERROR(E136/D136,"")</f>
        <v/>
      </c>
      <c r="H136" s="66" t="str">
        <f t="shared" ref="H136:S145" si="159">IFERROR(H112/H88,"-")</f>
        <v>-</v>
      </c>
      <c r="I136" s="66" t="str">
        <f t="shared" si="159"/>
        <v>-</v>
      </c>
      <c r="J136" s="66" t="str">
        <f t="shared" si="159"/>
        <v>-</v>
      </c>
      <c r="K136" s="66" t="str">
        <f t="shared" si="159"/>
        <v>-</v>
      </c>
      <c r="L136" s="66" t="str">
        <f t="shared" si="159"/>
        <v>-</v>
      </c>
      <c r="M136" s="66" t="str">
        <f t="shared" si="159"/>
        <v>-</v>
      </c>
      <c r="N136" s="66" t="str">
        <f t="shared" si="159"/>
        <v>-</v>
      </c>
      <c r="O136" s="66" t="str">
        <f t="shared" si="159"/>
        <v>-</v>
      </c>
      <c r="P136" s="66" t="str">
        <f t="shared" si="159"/>
        <v>-</v>
      </c>
      <c r="Q136" s="66" t="str">
        <f t="shared" si="159"/>
        <v>-</v>
      </c>
      <c r="R136" s="66" t="str">
        <f t="shared" si="159"/>
        <v>-</v>
      </c>
      <c r="S136" s="66" t="str">
        <f t="shared" si="159"/>
        <v>-</v>
      </c>
      <c r="U136" s="12" t="n">
        <v>2.0</v>
      </c>
      <c r="V136" s="12" t="n">
        <v>1.6</v>
      </c>
      <c r="W136" s="12" t="n">
        <v>3.72727272727273</v>
      </c>
      <c r="X136" s="12" t="n">
        <v>1.72727272727273</v>
      </c>
      <c r="Y136" s="12" t="n">
        <v>1.1875</v>
      </c>
      <c r="Z136" s="12" t="n">
        <v>2.0</v>
      </c>
      <c r="AA136" s="12" t="n">
        <v>3.28571428571429</v>
      </c>
      <c r="AB136" s="12" t="n">
        <v>1.76923076923077</v>
      </c>
      <c r="AC136" s="12" t="n">
        <v>3.05882352941176</v>
      </c>
      <c r="AD136" s="12" t="n">
        <v>1.78947368421053</v>
      </c>
      <c r="AE136" s="12" t="n">
        <v>4.5</v>
      </c>
      <c r="AF136" s="12" t="n">
        <v>6.66666666666667</v>
      </c>
      <c r="AG136" s="12" t="n">
        <v>1.41666666666667</v>
      </c>
      <c r="AH136" s="12" t="n">
        <v>1.5</v>
      </c>
      <c r="AI136" s="12" t="n">
        <v>2.44444444444444</v>
      </c>
      <c r="AJ136" s="12" t="n">
        <v>1.92307692307692</v>
      </c>
      <c r="AK136" s="12" t="n">
        <v>1.84615384615385</v>
      </c>
      <c r="AL136" s="12" t="n">
        <v>2.26666666666667</v>
      </c>
      <c r="AM136" s="12" t="n">
        <v>2.26666666666667</v>
      </c>
      <c r="AN136" s="12" t="n">
        <v>2.5</v>
      </c>
      <c r="AO136" s="12" t="n">
        <v>3.11538461538462</v>
      </c>
      <c r="AP136" s="12" t="n">
        <v>2.27272727272727</v>
      </c>
      <c r="AQ136" s="12" t="n">
        <v>1.81818181818182</v>
      </c>
      <c r="AR136" s="12" t="n">
        <v>3.88461538461538</v>
      </c>
      <c r="AS136" s="48" t="n">
        <v>1.9807692307692308</v>
      </c>
      <c r="AT136" s="48" t="n">
        <v>2.64285714285714</v>
      </c>
      <c r="AU136" s="48" t="n">
        <v>3.10606060606061</v>
      </c>
      <c r="AV136" s="48" t="n">
        <v>2.11465</v>
      </c>
      <c r="AW136" s="48" t="n">
        <v>2.362745</v>
      </c>
      <c r="AX136" s="48" t="n">
        <v>1.701087</v>
      </c>
      <c r="AY136" s="48" t="n">
        <v>2.234234</v>
      </c>
      <c r="AZ136" s="48" t="n">
        <v>1.99537</v>
      </c>
      <c r="BA136" s="48"/>
      <c r="BB136" s="48"/>
      <c r="BC136" s="48"/>
      <c r="BD136" s="48"/>
      <c r="BF136" s="84" t="str">
        <f t="shared" ref="BF136:BQ145" si="160">IFERROR(AS136/AG136,"-")</f>
        <v>-</v>
      </c>
      <c r="BG136" s="84" t="str">
        <f t="shared" si="160"/>
        <v>-</v>
      </c>
      <c r="BH136" s="84" t="str">
        <f t="shared" si="160"/>
        <v>-</v>
      </c>
      <c r="BI136" s="84" t="str">
        <f t="shared" si="160"/>
        <v>-</v>
      </c>
      <c r="BJ136" s="84" t="str">
        <f t="shared" si="160"/>
        <v>-</v>
      </c>
      <c r="BK136" s="84" t="str">
        <f t="shared" si="160"/>
        <v>-</v>
      </c>
      <c r="BL136" s="84" t="str">
        <f t="shared" si="160"/>
        <v>-</v>
      </c>
      <c r="BM136" s="84" t="str">
        <f t="shared" si="160"/>
        <v>-</v>
      </c>
      <c r="BN136" s="84" t="str">
        <f t="shared" si="160"/>
        <v>-</v>
      </c>
      <c r="BO136" s="84" t="str">
        <f t="shared" si="160"/>
        <v>-</v>
      </c>
      <c r="BP136" s="84" t="str">
        <f t="shared" si="160"/>
        <v>-</v>
      </c>
      <c r="BQ136" s="84" t="str">
        <f t="shared" si="160"/>
        <v>-</v>
      </c>
    </row>
    <row r="137" spans="1:69" x14ac:dyDescent="0.25">
      <c r="A137" s="44" t="s">
        <v>171</v>
      </c>
      <c r="B137" s="22" t="s">
        <v>44</v>
      </c>
      <c r="C137" s="66" t="str">
        <f t="shared" si="157"/>
        <v>-</v>
      </c>
      <c r="D137" s="66" t="str">
        <f t="shared" si="157"/>
        <v>-</v>
      </c>
      <c r="E137" s="66" t="str">
        <f t="shared" si="157"/>
        <v>-</v>
      </c>
      <c r="F137" s="65" t="str">
        <f>IFERROR(E137/D137,"")</f>
        <v/>
      </c>
      <c r="H137" s="66" t="str">
        <f t="shared" si="159"/>
        <v>-</v>
      </c>
      <c r="I137" s="66" t="str">
        <f t="shared" si="159"/>
        <v>-</v>
      </c>
      <c r="J137" s="66" t="str">
        <f t="shared" si="159"/>
        <v>-</v>
      </c>
      <c r="K137" s="66" t="str">
        <f t="shared" si="159"/>
        <v>-</v>
      </c>
      <c r="L137" s="66" t="str">
        <f t="shared" si="159"/>
        <v>-</v>
      </c>
      <c r="M137" s="66" t="str">
        <f t="shared" si="159"/>
        <v>-</v>
      </c>
      <c r="N137" s="66" t="str">
        <f t="shared" si="159"/>
        <v>-</v>
      </c>
      <c r="O137" s="66" t="str">
        <f t="shared" si="159"/>
        <v>-</v>
      </c>
      <c r="P137" s="66" t="str">
        <f t="shared" si="159"/>
        <v>-</v>
      </c>
      <c r="Q137" s="66" t="str">
        <f t="shared" si="159"/>
        <v>-</v>
      </c>
      <c r="R137" s="66" t="str">
        <f t="shared" si="159"/>
        <v>-</v>
      </c>
      <c r="S137" s="66" t="str">
        <f t="shared" si="159"/>
        <v>-</v>
      </c>
      <c r="U137" s="12" t="n">
        <v>1.31168831168831</v>
      </c>
      <c r="V137" s="12" t="n">
        <v>1.17307692307692</v>
      </c>
      <c r="W137" s="12" t="n">
        <v>1.29113924050633</v>
      </c>
      <c r="X137" s="12" t="n">
        <v>1.46666666666667</v>
      </c>
      <c r="Y137" s="12" t="n">
        <v>1.23837209302326</v>
      </c>
      <c r="Z137" s="12" t="n">
        <v>1.35714285714286</v>
      </c>
      <c r="AA137" s="12" t="n">
        <v>1.45578231292517</v>
      </c>
      <c r="AB137" s="12" t="n">
        <v>1.26262626262626</v>
      </c>
      <c r="AC137" s="12" t="n">
        <v>1.5</v>
      </c>
      <c r="AD137" s="12" t="n">
        <v>1.3206106870229</v>
      </c>
      <c r="AE137" s="12" t="n">
        <v>1.68359375</v>
      </c>
      <c r="AF137" s="12" t="n">
        <v>1.53416149068323</v>
      </c>
      <c r="AG137" s="12" t="n">
        <v>1.3695652173913</v>
      </c>
      <c r="AH137" s="12" t="n">
        <v>1.175</v>
      </c>
      <c r="AI137" s="12" t="n">
        <v>1.64171122994652</v>
      </c>
      <c r="AJ137" s="12" t="n">
        <v>1.34285714285714</v>
      </c>
      <c r="AK137" s="12" t="n">
        <v>1.35111111111111</v>
      </c>
      <c r="AL137" s="12" t="n">
        <v>1.64130434782609</v>
      </c>
      <c r="AM137" s="12" t="n">
        <v>1.36785714285714</v>
      </c>
      <c r="AN137" s="12" t="n">
        <v>1.31736526946108</v>
      </c>
      <c r="AO137" s="12" t="n">
        <v>1.61943793911007</v>
      </c>
      <c r="AP137" s="12" t="n">
        <v>1.44202898550725</v>
      </c>
      <c r="AQ137" s="12" t="n">
        <v>1.90357142857143</v>
      </c>
      <c r="AR137" s="12" t="n">
        <v>1.85</v>
      </c>
      <c r="AS137" s="48" t="n">
        <v>1.7256637168141593</v>
      </c>
      <c r="AT137" s="48" t="n">
        <v>1.32019704433498</v>
      </c>
      <c r="AU137" s="48" t="n">
        <v>1.62053571428571</v>
      </c>
      <c r="AV137" s="48" t="n">
        <v>1.48265</v>
      </c>
      <c r="AW137" s="48" t="n">
        <v>1.665455</v>
      </c>
      <c r="AX137" s="48" t="n">
        <v>1.491501</v>
      </c>
      <c r="AY137" s="48" t="n">
        <v>1.577778</v>
      </c>
      <c r="AZ137" s="48" t="n">
        <v>1.538824</v>
      </c>
      <c r="BA137" s="48"/>
      <c r="BB137" s="48"/>
      <c r="BC137" s="48"/>
      <c r="BD137" s="48"/>
      <c r="BF137" s="84" t="str">
        <f t="shared" si="160"/>
        <v>-</v>
      </c>
      <c r="BG137" s="84" t="str">
        <f t="shared" si="160"/>
        <v>-</v>
      </c>
      <c r="BH137" s="84" t="str">
        <f t="shared" si="160"/>
        <v>-</v>
      </c>
      <c r="BI137" s="84" t="str">
        <f t="shared" si="160"/>
        <v>-</v>
      </c>
      <c r="BJ137" s="84" t="str">
        <f t="shared" si="160"/>
        <v>-</v>
      </c>
      <c r="BK137" s="84" t="str">
        <f t="shared" si="160"/>
        <v>-</v>
      </c>
      <c r="BL137" s="84" t="str">
        <f t="shared" si="160"/>
        <v>-</v>
      </c>
      <c r="BM137" s="84" t="str">
        <f t="shared" si="160"/>
        <v>-</v>
      </c>
      <c r="BN137" s="84" t="str">
        <f t="shared" si="160"/>
        <v>-</v>
      </c>
      <c r="BO137" s="84" t="str">
        <f t="shared" si="160"/>
        <v>-</v>
      </c>
      <c r="BP137" s="84" t="str">
        <f t="shared" si="160"/>
        <v>-</v>
      </c>
      <c r="BQ137" s="84" t="str">
        <f t="shared" si="160"/>
        <v>-</v>
      </c>
    </row>
    <row r="138" spans="1:69" x14ac:dyDescent="0.25">
      <c r="A138" s="44" t="s">
        <v>172</v>
      </c>
      <c r="B138" s="22" t="s">
        <v>45</v>
      </c>
      <c r="C138" s="66" t="str">
        <f t="shared" si="157"/>
        <v>-</v>
      </c>
      <c r="D138" s="66" t="str">
        <f t="shared" si="157"/>
        <v>-</v>
      </c>
      <c r="E138" s="66" t="str">
        <f t="shared" si="157"/>
        <v>-</v>
      </c>
      <c r="F138" s="65" t="str">
        <f t="shared" si="158"/>
        <v/>
      </c>
      <c r="H138" s="66" t="str">
        <f t="shared" si="159"/>
        <v>-</v>
      </c>
      <c r="I138" s="66" t="str">
        <f t="shared" si="159"/>
        <v>-</v>
      </c>
      <c r="J138" s="66" t="str">
        <f t="shared" si="159"/>
        <v>-</v>
      </c>
      <c r="K138" s="66" t="str">
        <f t="shared" si="159"/>
        <v>-</v>
      </c>
      <c r="L138" s="66" t="str">
        <f t="shared" si="159"/>
        <v>-</v>
      </c>
      <c r="M138" s="66" t="str">
        <f t="shared" si="159"/>
        <v>-</v>
      </c>
      <c r="N138" s="66" t="str">
        <f t="shared" si="159"/>
        <v>-</v>
      </c>
      <c r="O138" s="66" t="str">
        <f t="shared" si="159"/>
        <v>-</v>
      </c>
      <c r="P138" s="66" t="str">
        <f t="shared" si="159"/>
        <v>-</v>
      </c>
      <c r="Q138" s="66" t="str">
        <f t="shared" si="159"/>
        <v>-</v>
      </c>
      <c r="R138" s="66" t="str">
        <f t="shared" si="159"/>
        <v>-</v>
      </c>
      <c r="S138" s="66" t="str">
        <f t="shared" si="159"/>
        <v>-</v>
      </c>
      <c r="U138" s="12" t="n">
        <v>1.45652173913043</v>
      </c>
      <c r="V138" s="12" t="n">
        <v>1.1875</v>
      </c>
      <c r="W138" s="12" t="n">
        <v>1.6</v>
      </c>
      <c r="X138" s="12" t="n">
        <v>1.22058823529412</v>
      </c>
      <c r="Y138" s="12" t="n">
        <v>1.43292682926829</v>
      </c>
      <c r="Z138" s="12" t="n">
        <v>1.29487179487179</v>
      </c>
      <c r="AA138" s="12" t="n">
        <v>1.48314606741573</v>
      </c>
      <c r="AB138" s="12" t="n">
        <v>1.2289156626506</v>
      </c>
      <c r="AC138" s="12" t="n">
        <v>1.69369369369369</v>
      </c>
      <c r="AD138" s="12" t="n">
        <v>1.37857142857143</v>
      </c>
      <c r="AE138" s="12" t="n">
        <v>1.80821917808219</v>
      </c>
      <c r="AF138" s="12" t="n">
        <v>1.83589743589744</v>
      </c>
      <c r="AG138" s="12" t="n">
        <v>1.08955223880597</v>
      </c>
      <c r="AH138" s="12" t="n">
        <v>1.45238095238095</v>
      </c>
      <c r="AI138" s="12" t="n">
        <v>1.56</v>
      </c>
      <c r="AJ138" s="12" t="n">
        <v>1.21951219512195</v>
      </c>
      <c r="AK138" s="12" t="n">
        <v>1.51456310679612</v>
      </c>
      <c r="AL138" s="12" t="n">
        <v>1.83536585365854</v>
      </c>
      <c r="AM138" s="12" t="n">
        <v>1.23720930232558</v>
      </c>
      <c r="AN138" s="12" t="n">
        <v>1.53164556962025</v>
      </c>
      <c r="AO138" s="12" t="n">
        <v>1.7071129707113</v>
      </c>
      <c r="AP138" s="12" t="n">
        <v>1.33415841584158</v>
      </c>
      <c r="AQ138" s="12" t="n">
        <v>1.47584541062802</v>
      </c>
      <c r="AR138" s="12" t="n">
        <v>1.80258302583026</v>
      </c>
      <c r="AS138" s="48" t="n">
        <v>1.1595092024539877</v>
      </c>
      <c r="AT138" s="48" t="n">
        <v>1.63380281690141</v>
      </c>
      <c r="AU138" s="48" t="n">
        <v>1.56983240223464</v>
      </c>
      <c r="AV138" s="48" t="n">
        <v>1.553191</v>
      </c>
      <c r="AW138" s="48" t="n">
        <v>1.452555</v>
      </c>
      <c r="AX138" s="48" t="n">
        <v>1.430556</v>
      </c>
      <c r="AY138" s="48" t="n">
        <v>1.229412</v>
      </c>
      <c r="AZ138" s="48" t="n">
        <v>1.384298</v>
      </c>
      <c r="BA138" s="48"/>
      <c r="BB138" s="48"/>
      <c r="BC138" s="48"/>
      <c r="BD138" s="48"/>
      <c r="BF138" s="84" t="str">
        <f t="shared" si="160"/>
        <v>-</v>
      </c>
      <c r="BG138" s="84" t="str">
        <f t="shared" si="160"/>
        <v>-</v>
      </c>
      <c r="BH138" s="84" t="str">
        <f t="shared" si="160"/>
        <v>-</v>
      </c>
      <c r="BI138" s="84" t="str">
        <f t="shared" si="160"/>
        <v>-</v>
      </c>
      <c r="BJ138" s="84" t="str">
        <f t="shared" si="160"/>
        <v>-</v>
      </c>
      <c r="BK138" s="84" t="str">
        <f t="shared" si="160"/>
        <v>-</v>
      </c>
      <c r="BL138" s="84" t="str">
        <f t="shared" si="160"/>
        <v>-</v>
      </c>
      <c r="BM138" s="84" t="str">
        <f t="shared" si="160"/>
        <v>-</v>
      </c>
      <c r="BN138" s="84" t="str">
        <f t="shared" si="160"/>
        <v>-</v>
      </c>
      <c r="BO138" s="84" t="str">
        <f t="shared" si="160"/>
        <v>-</v>
      </c>
      <c r="BP138" s="84" t="str">
        <f t="shared" si="160"/>
        <v>-</v>
      </c>
      <c r="BQ138" s="84" t="str">
        <f t="shared" si="160"/>
        <v>-</v>
      </c>
    </row>
    <row r="139" spans="1:69" x14ac:dyDescent="0.25">
      <c r="A139" s="44" t="s">
        <v>173</v>
      </c>
      <c r="B139" s="22" t="s">
        <v>46</v>
      </c>
      <c r="C139" s="66" t="str">
        <f t="shared" si="157"/>
        <v>-</v>
      </c>
      <c r="D139" s="66" t="str">
        <f t="shared" si="157"/>
        <v>-</v>
      </c>
      <c r="E139" s="66" t="str">
        <f t="shared" si="157"/>
        <v>-</v>
      </c>
      <c r="F139" s="65" t="str">
        <f t="shared" si="158"/>
        <v/>
      </c>
      <c r="H139" s="66" t="str">
        <f t="shared" si="159"/>
        <v>-</v>
      </c>
      <c r="I139" s="66" t="str">
        <f t="shared" si="159"/>
        <v>-</v>
      </c>
      <c r="J139" s="66" t="str">
        <f t="shared" si="159"/>
        <v>-</v>
      </c>
      <c r="K139" s="66" t="str">
        <f t="shared" si="159"/>
        <v>-</v>
      </c>
      <c r="L139" s="66" t="str">
        <f t="shared" si="159"/>
        <v>-</v>
      </c>
      <c r="M139" s="66" t="str">
        <f t="shared" si="159"/>
        <v>-</v>
      </c>
      <c r="N139" s="66" t="str">
        <f t="shared" si="159"/>
        <v>-</v>
      </c>
      <c r="O139" s="66" t="str">
        <f t="shared" si="159"/>
        <v>-</v>
      </c>
      <c r="P139" s="66" t="str">
        <f t="shared" si="159"/>
        <v>-</v>
      </c>
      <c r="Q139" s="66" t="str">
        <f t="shared" si="159"/>
        <v>-</v>
      </c>
      <c r="R139" s="66" t="str">
        <f t="shared" si="159"/>
        <v>-</v>
      </c>
      <c r="S139" s="66" t="str">
        <f t="shared" si="159"/>
        <v>-</v>
      </c>
      <c r="U139" s="12" t="n">
        <v>1.25</v>
      </c>
      <c r="V139" s="12" t="n">
        <v>1.2037037037037</v>
      </c>
      <c r="W139" s="12" t="n">
        <v>1.38095238095238</v>
      </c>
      <c r="X139" s="12" t="n">
        <v>1.29310344827586</v>
      </c>
      <c r="Y139" s="12" t="n">
        <v>1.234375</v>
      </c>
      <c r="Z139" s="12" t="n">
        <v>1.31932773109244</v>
      </c>
      <c r="AA139" s="12" t="n">
        <v>1.45945945945946</v>
      </c>
      <c r="AB139" s="12" t="n">
        <v>1.09302325581395</v>
      </c>
      <c r="AC139" s="12" t="n">
        <v>1.53125</v>
      </c>
      <c r="AD139" s="12" t="n">
        <v>1.32089552238806</v>
      </c>
      <c r="AE139" s="12" t="n">
        <v>1.9559748427673</v>
      </c>
      <c r="AF139" s="12" t="n">
        <v>1.48224852071006</v>
      </c>
      <c r="AG139" s="12" t="n">
        <v>1.1340206185567</v>
      </c>
      <c r="AH139" s="12" t="n">
        <v>1.2396694214876</v>
      </c>
      <c r="AI139" s="12" t="n">
        <v>1.8125</v>
      </c>
      <c r="AJ139" s="12" t="n">
        <v>2.10810810810811</v>
      </c>
      <c r="AK139" s="12" t="n">
        <v>1.84285714285714</v>
      </c>
      <c r="AL139" s="12" t="n">
        <v>1.51655629139073</v>
      </c>
      <c r="AM139" s="12" t="n">
        <v>1.36153846153846</v>
      </c>
      <c r="AN139" s="12" t="n">
        <v>1.40692640692641</v>
      </c>
      <c r="AO139" s="12" t="n">
        <v>1.76014760147601</v>
      </c>
      <c r="AP139" s="12" t="n">
        <v>1.49720670391061</v>
      </c>
      <c r="AQ139" s="12" t="n">
        <v>1.36111111111111</v>
      </c>
      <c r="AR139" s="12" t="n">
        <v>1.6905487804878</v>
      </c>
      <c r="AS139" s="48" t="n">
        <v>1.5551948051948052</v>
      </c>
      <c r="AT139" s="48" t="n">
        <v>1.39464882943144</v>
      </c>
      <c r="AU139" s="48" t="n">
        <v>1.68041237113402</v>
      </c>
      <c r="AV139" s="48" t="n">
        <v>1.47482</v>
      </c>
      <c r="AW139" s="48" t="n">
        <v>1.467532</v>
      </c>
      <c r="AX139" s="48" t="n">
        <v>1.496324</v>
      </c>
      <c r="AY139" s="48" t="n">
        <v>1.681818</v>
      </c>
      <c r="AZ139" s="48" t="n">
        <v>1.650602</v>
      </c>
      <c r="BA139" s="48"/>
      <c r="BB139" s="48"/>
      <c r="BC139" s="48"/>
      <c r="BD139" s="48"/>
      <c r="BF139" s="84" t="str">
        <f t="shared" si="160"/>
        <v>-</v>
      </c>
      <c r="BG139" s="84" t="str">
        <f t="shared" si="160"/>
        <v>-</v>
      </c>
      <c r="BH139" s="84" t="str">
        <f t="shared" si="160"/>
        <v>-</v>
      </c>
      <c r="BI139" s="84" t="str">
        <f t="shared" si="160"/>
        <v>-</v>
      </c>
      <c r="BJ139" s="84" t="str">
        <f t="shared" si="160"/>
        <v>-</v>
      </c>
      <c r="BK139" s="84" t="str">
        <f t="shared" si="160"/>
        <v>-</v>
      </c>
      <c r="BL139" s="84" t="str">
        <f t="shared" si="160"/>
        <v>-</v>
      </c>
      <c r="BM139" s="84" t="str">
        <f t="shared" si="160"/>
        <v>-</v>
      </c>
      <c r="BN139" s="84" t="str">
        <f t="shared" si="160"/>
        <v>-</v>
      </c>
      <c r="BO139" s="84" t="str">
        <f t="shared" si="160"/>
        <v>-</v>
      </c>
      <c r="BP139" s="84" t="str">
        <f t="shared" si="160"/>
        <v>-</v>
      </c>
      <c r="BQ139" s="84" t="str">
        <f t="shared" si="160"/>
        <v>-</v>
      </c>
    </row>
    <row r="140" spans="1:69" x14ac:dyDescent="0.25">
      <c r="A140" s="44" t="s">
        <v>174</v>
      </c>
      <c r="B140" s="22" t="s">
        <v>47</v>
      </c>
      <c r="C140" s="66" t="str">
        <f t="shared" si="157"/>
        <v>-</v>
      </c>
      <c r="D140" s="66" t="str">
        <f t="shared" si="157"/>
        <v>-</v>
      </c>
      <c r="E140" s="66" t="str">
        <f t="shared" si="157"/>
        <v>-</v>
      </c>
      <c r="F140" s="65" t="str">
        <f t="shared" si="158"/>
        <v/>
      </c>
      <c r="H140" s="66" t="str">
        <f t="shared" si="159"/>
        <v>-</v>
      </c>
      <c r="I140" s="66" t="str">
        <f t="shared" si="159"/>
        <v>-</v>
      </c>
      <c r="J140" s="66" t="str">
        <f t="shared" si="159"/>
        <v>-</v>
      </c>
      <c r="K140" s="66" t="str">
        <f t="shared" si="159"/>
        <v>-</v>
      </c>
      <c r="L140" s="66" t="str">
        <f t="shared" si="159"/>
        <v>-</v>
      </c>
      <c r="M140" s="66" t="str">
        <f t="shared" si="159"/>
        <v>-</v>
      </c>
      <c r="N140" s="66" t="str">
        <f t="shared" si="159"/>
        <v>-</v>
      </c>
      <c r="O140" s="66" t="str">
        <f t="shared" si="159"/>
        <v>-</v>
      </c>
      <c r="P140" s="66" t="str">
        <f t="shared" si="159"/>
        <v>-</v>
      </c>
      <c r="Q140" s="66" t="str">
        <f t="shared" si="159"/>
        <v>-</v>
      </c>
      <c r="R140" s="66" t="str">
        <f t="shared" si="159"/>
        <v>-</v>
      </c>
      <c r="S140" s="66" t="str">
        <f t="shared" si="159"/>
        <v>-</v>
      </c>
      <c r="U140" s="12" t="n">
        <v>1.23333333333333</v>
      </c>
      <c r="V140" s="12" t="n">
        <v>1.13333333333333</v>
      </c>
      <c r="W140" s="12" t="n">
        <v>1.16666666666667</v>
      </c>
      <c r="X140" s="12" t="n">
        <v>1.66129032258065</v>
      </c>
      <c r="Y140" s="12" t="n">
        <v>1.31764705882353</v>
      </c>
      <c r="Z140" s="12" t="n">
        <v>1.16438356164384</v>
      </c>
      <c r="AA140" s="12" t="n">
        <v>1.31147540983607</v>
      </c>
      <c r="AB140" s="12" t="n">
        <v>1.08771929824561</v>
      </c>
      <c r="AC140" s="12" t="n">
        <v>1.17073170731707</v>
      </c>
      <c r="AD140" s="12" t="n">
        <v>1.14516129032258</v>
      </c>
      <c r="AE140" s="12" t="n">
        <v>1.90740740740741</v>
      </c>
      <c r="AF140" s="12" t="n">
        <v>1.97222222222222</v>
      </c>
      <c r="AG140" s="12" t="n">
        <v>1.14772727272727</v>
      </c>
      <c r="AH140" s="12" t="n">
        <v>1.13953488372093</v>
      </c>
      <c r="AI140" s="12" t="n">
        <v>1.44767441860465</v>
      </c>
      <c r="AJ140" s="12" t="n">
        <v>0.972222222222222</v>
      </c>
      <c r="AK140" s="12" t="n">
        <v>1.26506024096386</v>
      </c>
      <c r="AL140" s="12" t="n">
        <v>1.390625</v>
      </c>
      <c r="AM140" s="12" t="n">
        <v>1.34615384615385</v>
      </c>
      <c r="AN140" s="12" t="n">
        <v>1.30666666666667</v>
      </c>
      <c r="AO140" s="12" t="n">
        <v>1.54591836734694</v>
      </c>
      <c r="AP140" s="12" t="n">
        <v>1.53913043478261</v>
      </c>
      <c r="AQ140" s="12" t="n">
        <v>1.85185185185185</v>
      </c>
      <c r="AR140" s="12" t="n">
        <v>1.8</v>
      </c>
      <c r="AS140" s="48" t="n">
        <v>1.1857142857142857</v>
      </c>
      <c r="AT140" s="48" t="n">
        <v>1.41666666666667</v>
      </c>
      <c r="AU140" s="48" t="n">
        <v>1.64719626168224</v>
      </c>
      <c r="AV140" s="48" t="n">
        <v>1.115385</v>
      </c>
      <c r="AW140" s="48" t="n">
        <v>1.428571</v>
      </c>
      <c r="AX140" s="48" t="n">
        <v>1.455882</v>
      </c>
      <c r="AY140" s="48" t="n">
        <v>2.046512</v>
      </c>
      <c r="AZ140" s="48" t="n">
        <v>1.17</v>
      </c>
      <c r="BA140" s="48"/>
      <c r="BB140" s="48"/>
      <c r="BC140" s="48"/>
      <c r="BD140" s="48"/>
      <c r="BF140" s="84" t="str">
        <f t="shared" si="160"/>
        <v>-</v>
      </c>
      <c r="BG140" s="84" t="str">
        <f t="shared" si="160"/>
        <v>-</v>
      </c>
      <c r="BH140" s="84" t="str">
        <f t="shared" si="160"/>
        <v>-</v>
      </c>
      <c r="BI140" s="84" t="str">
        <f t="shared" si="160"/>
        <v>-</v>
      </c>
      <c r="BJ140" s="84" t="str">
        <f t="shared" si="160"/>
        <v>-</v>
      </c>
      <c r="BK140" s="84" t="str">
        <f t="shared" si="160"/>
        <v>-</v>
      </c>
      <c r="BL140" s="84" t="str">
        <f t="shared" si="160"/>
        <v>-</v>
      </c>
      <c r="BM140" s="84" t="str">
        <f t="shared" si="160"/>
        <v>-</v>
      </c>
      <c r="BN140" s="84" t="str">
        <f t="shared" si="160"/>
        <v>-</v>
      </c>
      <c r="BO140" s="84" t="str">
        <f t="shared" si="160"/>
        <v>-</v>
      </c>
      <c r="BP140" s="84" t="str">
        <f t="shared" si="160"/>
        <v>-</v>
      </c>
      <c r="BQ140" s="84" t="str">
        <f t="shared" si="160"/>
        <v>-</v>
      </c>
    </row>
    <row r="141" spans="1:69" x14ac:dyDescent="0.25">
      <c r="A141" s="44" t="s">
        <v>175</v>
      </c>
      <c r="B141" s="22" t="s">
        <v>48</v>
      </c>
      <c r="C141" s="66" t="str">
        <f t="shared" si="157"/>
        <v>-</v>
      </c>
      <c r="D141" s="66" t="str">
        <f t="shared" si="157"/>
        <v>-</v>
      </c>
      <c r="E141" s="66" t="str">
        <f t="shared" si="157"/>
        <v>-</v>
      </c>
      <c r="F141" s="65" t="str">
        <f t="shared" si="158"/>
        <v/>
      </c>
      <c r="H141" s="66" t="str">
        <f t="shared" si="159"/>
        <v>-</v>
      </c>
      <c r="I141" s="66" t="str">
        <f t="shared" si="159"/>
        <v>-</v>
      </c>
      <c r="J141" s="66" t="str">
        <f t="shared" si="159"/>
        <v>-</v>
      </c>
      <c r="K141" s="66" t="str">
        <f t="shared" si="159"/>
        <v>-</v>
      </c>
      <c r="L141" s="66" t="str">
        <f t="shared" si="159"/>
        <v>-</v>
      </c>
      <c r="M141" s="66" t="str">
        <f t="shared" si="159"/>
        <v>-</v>
      </c>
      <c r="N141" s="66" t="str">
        <f t="shared" si="159"/>
        <v>-</v>
      </c>
      <c r="O141" s="66" t="str">
        <f t="shared" si="159"/>
        <v>-</v>
      </c>
      <c r="P141" s="66" t="str">
        <f t="shared" si="159"/>
        <v>-</v>
      </c>
      <c r="Q141" s="66" t="str">
        <f t="shared" si="159"/>
        <v>-</v>
      </c>
      <c r="R141" s="66" t="str">
        <f t="shared" si="159"/>
        <v>-</v>
      </c>
      <c r="S141" s="66" t="str">
        <f t="shared" si="159"/>
        <v>-</v>
      </c>
      <c r="U141" s="12" t="n">
        <v>1.03125</v>
      </c>
      <c r="V141" s="12" t="n">
        <v>1.14814814814815</v>
      </c>
      <c r="W141" s="12" t="n">
        <v>1.57142857142857</v>
      </c>
      <c r="X141" s="12" t="n">
        <v>1.48076923076923</v>
      </c>
      <c r="Y141" s="12" t="n">
        <v>1.04477611940298</v>
      </c>
      <c r="Z141" s="12" t="n">
        <v>1.03389830508475</v>
      </c>
      <c r="AA141" s="12" t="n">
        <v>1.26666666666667</v>
      </c>
      <c r="AB141" s="12" t="n">
        <v>1.13725490196078</v>
      </c>
      <c r="AC141" s="12" t="n">
        <v>1.17857142857143</v>
      </c>
      <c r="AD141" s="12" t="n">
        <v>1.19354838709677</v>
      </c>
      <c r="AE141" s="12" t="n">
        <v>1.90322580645161</v>
      </c>
      <c r="AF141" s="12" t="n">
        <v>1.53636363636364</v>
      </c>
      <c r="AG141" s="12" t="n">
        <v>1.03703703703704</v>
      </c>
      <c r="AH141" s="12" t="n">
        <v>1.25757575757576</v>
      </c>
      <c r="AI141" s="12" t="n">
        <v>1.62037037037037</v>
      </c>
      <c r="AJ141" s="12" t="n">
        <v>1.02803738317757</v>
      </c>
      <c r="AK141" s="12" t="n">
        <v>1.46153846153846</v>
      </c>
      <c r="AL141" s="12" t="n">
        <v>1.65492957746479</v>
      </c>
      <c r="AM141" s="12" t="n">
        <v>1.13953488372093</v>
      </c>
      <c r="AN141" s="12" t="n">
        <v>1.19047619047619</v>
      </c>
      <c r="AO141" s="12" t="n">
        <v>1.55844155844156</v>
      </c>
      <c r="AP141" s="12" t="n">
        <v>1.4468085106383</v>
      </c>
      <c r="AQ141" s="12" t="n">
        <v>1.80952380952381</v>
      </c>
      <c r="AR141" s="12" t="n">
        <v>2.02941176470588</v>
      </c>
      <c r="AS141" s="48" t="n">
        <v>0.9111111111111111</v>
      </c>
      <c r="AT141" s="48" t="n">
        <v>1.20547945205479</v>
      </c>
      <c r="AU141" s="48" t="n">
        <v>1.33783783783784</v>
      </c>
      <c r="AV141" s="48" t="n">
        <v>1.404255</v>
      </c>
      <c r="AW141" s="48" t="n">
        <v>1.492308</v>
      </c>
      <c r="AX141" s="48" t="n">
        <v>1.233871</v>
      </c>
      <c r="AY141" s="48" t="n">
        <v>1.428571</v>
      </c>
      <c r="AZ141" s="48" t="n">
        <v>1.386364</v>
      </c>
      <c r="BA141" s="48"/>
      <c r="BB141" s="48"/>
      <c r="BC141" s="48"/>
      <c r="BD141" s="48"/>
      <c r="BF141" s="84" t="str">
        <f t="shared" si="160"/>
        <v>-</v>
      </c>
      <c r="BG141" s="84" t="str">
        <f t="shared" si="160"/>
        <v>-</v>
      </c>
      <c r="BH141" s="84" t="str">
        <f t="shared" si="160"/>
        <v>-</v>
      </c>
      <c r="BI141" s="84" t="str">
        <f t="shared" si="160"/>
        <v>-</v>
      </c>
      <c r="BJ141" s="84" t="str">
        <f t="shared" si="160"/>
        <v>-</v>
      </c>
      <c r="BK141" s="84" t="str">
        <f t="shared" si="160"/>
        <v>-</v>
      </c>
      <c r="BL141" s="84" t="str">
        <f t="shared" si="160"/>
        <v>-</v>
      </c>
      <c r="BM141" s="84" t="str">
        <f t="shared" si="160"/>
        <v>-</v>
      </c>
      <c r="BN141" s="84" t="str">
        <f t="shared" si="160"/>
        <v>-</v>
      </c>
      <c r="BO141" s="84" t="str">
        <f t="shared" si="160"/>
        <v>-</v>
      </c>
      <c r="BP141" s="84" t="str">
        <f t="shared" si="160"/>
        <v>-</v>
      </c>
      <c r="BQ141" s="84" t="str">
        <f t="shared" si="160"/>
        <v>-</v>
      </c>
    </row>
    <row r="142" spans="1:69" x14ac:dyDescent="0.25">
      <c r="A142" s="44" t="s">
        <v>176</v>
      </c>
      <c r="B142" s="22" t="s">
        <v>49</v>
      </c>
      <c r="C142" s="66" t="str">
        <f t="shared" si="157"/>
        <v>-</v>
      </c>
      <c r="D142" s="66" t="str">
        <f t="shared" si="157"/>
        <v>-</v>
      </c>
      <c r="E142" s="66" t="str">
        <f t="shared" si="157"/>
        <v>-</v>
      </c>
      <c r="F142" s="65" t="str">
        <f t="shared" si="158"/>
        <v/>
      </c>
      <c r="H142" s="66" t="str">
        <f t="shared" si="159"/>
        <v>-</v>
      </c>
      <c r="I142" s="66" t="str">
        <f t="shared" si="159"/>
        <v>-</v>
      </c>
      <c r="J142" s="66" t="str">
        <f t="shared" si="159"/>
        <v>-</v>
      </c>
      <c r="K142" s="66" t="str">
        <f t="shared" si="159"/>
        <v>-</v>
      </c>
      <c r="L142" s="66" t="str">
        <f t="shared" si="159"/>
        <v>-</v>
      </c>
      <c r="M142" s="66" t="str">
        <f t="shared" si="159"/>
        <v>-</v>
      </c>
      <c r="N142" s="66" t="str">
        <f t="shared" si="159"/>
        <v>-</v>
      </c>
      <c r="O142" s="66" t="str">
        <f t="shared" si="159"/>
        <v>-</v>
      </c>
      <c r="P142" s="66" t="str">
        <f t="shared" si="159"/>
        <v>-</v>
      </c>
      <c r="Q142" s="66" t="str">
        <f t="shared" si="159"/>
        <v>-</v>
      </c>
      <c r="R142" s="66" t="str">
        <f t="shared" si="159"/>
        <v>-</v>
      </c>
      <c r="S142" s="66" t="str">
        <f t="shared" si="159"/>
        <v>-</v>
      </c>
      <c r="U142" s="12" t="n">
        <v>1.0</v>
      </c>
      <c r="V142" s="12" t="n">
        <v>1.16666666666667</v>
      </c>
      <c r="W142" s="12" t="n">
        <v>1.0</v>
      </c>
      <c r="X142" s="12" t="n">
        <v>1.0</v>
      </c>
      <c r="Y142" s="12" t="n">
        <v>1.0</v>
      </c>
      <c r="Z142" s="12" t="n">
        <v>1.15384615384615</v>
      </c>
      <c r="AA142" s="12" t="n">
        <v>1.0</v>
      </c>
      <c r="AB142" s="12" t="n">
        <v>0.863636363636364</v>
      </c>
      <c r="AC142" s="12" t="n">
        <v>1.15384615384615</v>
      </c>
      <c r="AD142" s="12" t="n">
        <v>0.865384615384615</v>
      </c>
      <c r="AE142" s="12" t="n">
        <v>2.2962962962963</v>
      </c>
      <c r="AF142" s="12" t="n">
        <v>1.83</v>
      </c>
      <c r="AG142" s="12" t="n">
        <v>1.6</v>
      </c>
      <c r="AH142" s="12" t="n">
        <v>1.33333333333333</v>
      </c>
      <c r="AI142" s="12" t="n">
        <v>1.85714285714286</v>
      </c>
      <c r="AJ142" s="12" t="n">
        <v>1.38709677419355</v>
      </c>
      <c r="AK142" s="12" t="n">
        <v>1.30769230769231</v>
      </c>
      <c r="AL142" s="12" t="n">
        <v>1.69565217391304</v>
      </c>
      <c r="AM142" s="12" t="n">
        <v>1.09433962264151</v>
      </c>
      <c r="AN142" s="12" t="n">
        <v>1.33734939759036</v>
      </c>
      <c r="AO142" s="12" t="n">
        <v>1.83974358974359</v>
      </c>
      <c r="AP142" s="12" t="n">
        <v>1.63736263736264</v>
      </c>
      <c r="AQ142" s="12" t="n">
        <v>2.11875</v>
      </c>
      <c r="AR142" s="12" t="n">
        <v>2.62916666666667</v>
      </c>
      <c r="AS142" s="48" t="n">
        <v>1.3</v>
      </c>
      <c r="AT142" s="48" t="n">
        <v>1.47183098591549</v>
      </c>
      <c r="AU142" s="48" t="n">
        <v>1.41044776119403</v>
      </c>
      <c r="AV142" s="48" t="n">
        <v>1.917808</v>
      </c>
      <c r="AW142" s="48" t="n">
        <v>1.885246</v>
      </c>
      <c r="AX142" s="48" t="n">
        <v>2.018519</v>
      </c>
      <c r="AY142" s="48" t="n">
        <v>1.701923</v>
      </c>
      <c r="AZ142" s="48" t="n">
        <v>1.55</v>
      </c>
      <c r="BA142" s="48"/>
      <c r="BB142" s="48"/>
      <c r="BC142" s="48"/>
      <c r="BD142" s="48"/>
      <c r="BF142" s="84" t="str">
        <f t="shared" si="160"/>
        <v>-</v>
      </c>
      <c r="BG142" s="84" t="str">
        <f t="shared" si="160"/>
        <v>-</v>
      </c>
      <c r="BH142" s="84" t="str">
        <f t="shared" si="160"/>
        <v>-</v>
      </c>
      <c r="BI142" s="84" t="str">
        <f t="shared" si="160"/>
        <v>-</v>
      </c>
      <c r="BJ142" s="84" t="str">
        <f t="shared" si="160"/>
        <v>-</v>
      </c>
      <c r="BK142" s="84" t="str">
        <f t="shared" si="160"/>
        <v>-</v>
      </c>
      <c r="BL142" s="84" t="str">
        <f t="shared" si="160"/>
        <v>-</v>
      </c>
      <c r="BM142" s="84" t="str">
        <f t="shared" si="160"/>
        <v>-</v>
      </c>
      <c r="BN142" s="84" t="str">
        <f t="shared" si="160"/>
        <v>-</v>
      </c>
      <c r="BO142" s="84" t="str">
        <f t="shared" si="160"/>
        <v>-</v>
      </c>
      <c r="BP142" s="84" t="str">
        <f t="shared" si="160"/>
        <v>-</v>
      </c>
      <c r="BQ142" s="84" t="str">
        <f t="shared" si="160"/>
        <v>-</v>
      </c>
    </row>
    <row r="143" spans="1:69" x14ac:dyDescent="0.25">
      <c r="A143" s="44" t="s">
        <v>177</v>
      </c>
      <c r="B143" s="22" t="s">
        <v>50</v>
      </c>
      <c r="C143" s="66" t="str">
        <f t="shared" si="157"/>
        <v>-</v>
      </c>
      <c r="D143" s="66" t="str">
        <f t="shared" si="157"/>
        <v>-</v>
      </c>
      <c r="E143" s="66" t="str">
        <f t="shared" si="157"/>
        <v>-</v>
      </c>
      <c r="F143" s="65" t="str">
        <f t="shared" si="158"/>
        <v/>
      </c>
      <c r="H143" s="66" t="str">
        <f t="shared" si="159"/>
        <v>-</v>
      </c>
      <c r="I143" s="66" t="str">
        <f t="shared" si="159"/>
        <v>-</v>
      </c>
      <c r="J143" s="66" t="str">
        <f t="shared" si="159"/>
        <v>-</v>
      </c>
      <c r="K143" s="66" t="str">
        <f t="shared" si="159"/>
        <v>-</v>
      </c>
      <c r="L143" s="66" t="str">
        <f t="shared" si="159"/>
        <v>-</v>
      </c>
      <c r="M143" s="66" t="str">
        <f t="shared" si="159"/>
        <v>-</v>
      </c>
      <c r="N143" s="66" t="str">
        <f t="shared" si="159"/>
        <v>-</v>
      </c>
      <c r="O143" s="66" t="str">
        <f t="shared" si="159"/>
        <v>-</v>
      </c>
      <c r="P143" s="66" t="str">
        <f t="shared" si="159"/>
        <v>-</v>
      </c>
      <c r="Q143" s="66" t="str">
        <f t="shared" si="159"/>
        <v>-</v>
      </c>
      <c r="R143" s="66" t="str">
        <f t="shared" si="159"/>
        <v>-</v>
      </c>
      <c r="S143" s="66" t="str">
        <f t="shared" si="159"/>
        <v>-</v>
      </c>
      <c r="T143" s="7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48"/>
      <c r="AT143" s="48" t="n">
        <v>1.2089552238806</v>
      </c>
      <c r="AU143" s="48" t="n">
        <v>1.42222222222222</v>
      </c>
      <c r="AV143" s="48" t="n">
        <v>1.382609</v>
      </c>
      <c r="AW143" s="48" t="n">
        <v>1.295455</v>
      </c>
      <c r="AX143" s="48" t="n">
        <v>1.119048</v>
      </c>
      <c r="AY143" s="48" t="n">
        <v>1.53125</v>
      </c>
      <c r="AZ143" s="48" t="n">
        <v>1.153061</v>
      </c>
      <c r="BA143" s="48"/>
      <c r="BB143" s="48"/>
      <c r="BC143" s="48"/>
      <c r="BD143" s="48"/>
      <c r="BF143" s="84" t="str">
        <f t="shared" si="160"/>
        <v>-</v>
      </c>
      <c r="BG143" s="84" t="str">
        <f t="shared" si="160"/>
        <v>-</v>
      </c>
      <c r="BH143" s="84" t="str">
        <f t="shared" si="160"/>
        <v>-</v>
      </c>
      <c r="BI143" s="84" t="str">
        <f t="shared" si="160"/>
        <v>-</v>
      </c>
      <c r="BJ143" s="84" t="str">
        <f t="shared" si="160"/>
        <v>-</v>
      </c>
      <c r="BK143" s="84" t="str">
        <f t="shared" si="160"/>
        <v>-</v>
      </c>
      <c r="BL143" s="84" t="str">
        <f t="shared" si="160"/>
        <v>-</v>
      </c>
      <c r="BM143" s="84" t="str">
        <f t="shared" si="160"/>
        <v>-</v>
      </c>
      <c r="BN143" s="84" t="str">
        <f t="shared" si="160"/>
        <v>-</v>
      </c>
      <c r="BO143" s="84" t="str">
        <f t="shared" si="160"/>
        <v>-</v>
      </c>
      <c r="BP143" s="84" t="str">
        <f t="shared" si="160"/>
        <v>-</v>
      </c>
      <c r="BQ143" s="84" t="str">
        <f t="shared" si="160"/>
        <v>-</v>
      </c>
    </row>
    <row r="144" spans="1:69" x14ac:dyDescent="0.25">
      <c r="A144" s="44" t="s">
        <v>427</v>
      </c>
      <c r="B144" s="3" t="s">
        <v>153</v>
      </c>
      <c r="C144" s="66" t="str">
        <f t="shared" si="157"/>
        <v>-</v>
      </c>
      <c r="D144" s="66" t="str">
        <f t="shared" si="157"/>
        <v>-</v>
      </c>
      <c r="E144" s="66" t="str">
        <f t="shared" si="157"/>
        <v>-</v>
      </c>
      <c r="F144" s="65" t="str">
        <f t="shared" si="158"/>
        <v/>
      </c>
      <c r="H144" s="66" t="str">
        <f t="shared" si="159"/>
        <v>-</v>
      </c>
      <c r="I144" s="66" t="str">
        <f>IFERROR(I120/I96,"-")</f>
        <v>-</v>
      </c>
      <c r="J144" s="66" t="str">
        <f t="shared" si="159"/>
        <v>-</v>
      </c>
      <c r="K144" s="66" t="str">
        <f t="shared" si="159"/>
        <v>-</v>
      </c>
      <c r="L144" s="66" t="str">
        <f t="shared" si="159"/>
        <v>-</v>
      </c>
      <c r="M144" s="66" t="str">
        <f t="shared" si="159"/>
        <v>-</v>
      </c>
      <c r="N144" s="66" t="str">
        <f t="shared" si="159"/>
        <v>-</v>
      </c>
      <c r="O144" s="66" t="str">
        <f t="shared" si="159"/>
        <v>-</v>
      </c>
      <c r="P144" s="66" t="str">
        <f t="shared" si="159"/>
        <v>-</v>
      </c>
      <c r="Q144" s="66" t="str">
        <f t="shared" si="159"/>
        <v>-</v>
      </c>
      <c r="R144" s="66" t="str">
        <f t="shared" si="159"/>
        <v>-</v>
      </c>
      <c r="S144" s="66" t="str">
        <f t="shared" si="159"/>
        <v>-</v>
      </c>
      <c r="T144" s="7"/>
      <c r="U144" s="71" t="str">
        <f>IFERROR(U120/U96,"-")</f>
        <v>-</v>
      </c>
      <c r="V144" s="71" t="str">
        <f t="shared" ref="V144:AY144" si="161">IFERROR(V120/V96,"-")</f>
        <v>-</v>
      </c>
      <c r="W144" s="71" t="str">
        <f t="shared" si="161"/>
        <v>-</v>
      </c>
      <c r="X144" s="71" t="str">
        <f t="shared" si="161"/>
        <v>-</v>
      </c>
      <c r="Y144" s="71" t="str">
        <f t="shared" si="161"/>
        <v>-</v>
      </c>
      <c r="Z144" s="71" t="str">
        <f t="shared" si="161"/>
        <v>-</v>
      </c>
      <c r="AA144" s="71" t="str">
        <f t="shared" si="161"/>
        <v>-</v>
      </c>
      <c r="AB144" s="71" t="str">
        <f t="shared" si="161"/>
        <v>-</v>
      </c>
      <c r="AC144" s="71" t="str">
        <f t="shared" si="161"/>
        <v>-</v>
      </c>
      <c r="AD144" s="71" t="str">
        <f t="shared" si="161"/>
        <v>-</v>
      </c>
      <c r="AE144" s="71" t="str">
        <f t="shared" si="161"/>
        <v>-</v>
      </c>
      <c r="AF144" s="71" t="str">
        <f t="shared" si="161"/>
        <v>-</v>
      </c>
      <c r="AG144" s="71" t="str">
        <f t="shared" si="161"/>
        <v>-</v>
      </c>
      <c r="AH144" s="71" t="str">
        <f t="shared" si="161"/>
        <v>-</v>
      </c>
      <c r="AI144" s="71" t="str">
        <f t="shared" si="161"/>
        <v>-</v>
      </c>
      <c r="AJ144" s="71" t="str">
        <f t="shared" si="161"/>
        <v>-</v>
      </c>
      <c r="AK144" s="71" t="str">
        <f t="shared" si="161"/>
        <v>-</v>
      </c>
      <c r="AL144" s="71" t="str">
        <f t="shared" si="161"/>
        <v>-</v>
      </c>
      <c r="AM144" s="71" t="str">
        <f t="shared" si="161"/>
        <v>-</v>
      </c>
      <c r="AN144" s="71" t="str">
        <f t="shared" si="161"/>
        <v>-</v>
      </c>
      <c r="AO144" s="71" t="str">
        <f t="shared" si="161"/>
        <v>-</v>
      </c>
      <c r="AP144" s="71" t="str">
        <f t="shared" si="161"/>
        <v>-</v>
      </c>
      <c r="AQ144" s="71" t="str">
        <f t="shared" si="161"/>
        <v>-</v>
      </c>
      <c r="AR144" s="71" t="str">
        <f t="shared" si="161"/>
        <v>-</v>
      </c>
      <c r="AS144" s="71" t="str">
        <f t="shared" si="161"/>
        <v>-</v>
      </c>
      <c r="AT144" s="71" t="str">
        <f t="shared" si="161"/>
        <v>-</v>
      </c>
      <c r="AU144" s="71" t="str">
        <f t="shared" si="161"/>
        <v>-</v>
      </c>
      <c r="AV144" s="71" t="str">
        <f t="shared" si="161"/>
        <v>-</v>
      </c>
      <c r="AW144" s="71" t="str">
        <f t="shared" si="161"/>
        <v>-</v>
      </c>
      <c r="AX144" s="71" t="str">
        <f t="shared" si="161"/>
        <v>-</v>
      </c>
      <c r="AY144" s="71" t="n">
        <f t="shared" si="161"/>
        <v>1.62514</v>
      </c>
      <c r="AZ144" s="71" t="n">
        <v>1.564465</v>
      </c>
      <c r="BA144" s="71"/>
      <c r="BB144" s="71"/>
      <c r="BC144" s="71"/>
      <c r="BD144" s="71"/>
      <c r="BF144" s="84" t="str">
        <f t="shared" si="160"/>
        <v>-</v>
      </c>
      <c r="BG144" s="84" t="str">
        <f t="shared" si="160"/>
        <v>-</v>
      </c>
      <c r="BH144" s="84" t="str">
        <f t="shared" si="160"/>
        <v>-</v>
      </c>
      <c r="BI144" s="84" t="str">
        <f t="shared" si="160"/>
        <v>-</v>
      </c>
      <c r="BJ144" s="84" t="str">
        <f t="shared" si="160"/>
        <v>-</v>
      </c>
      <c r="BK144" s="84" t="str">
        <f t="shared" si="160"/>
        <v>-</v>
      </c>
      <c r="BL144" s="84" t="str">
        <f t="shared" si="160"/>
        <v>-</v>
      </c>
      <c r="BM144" s="84" t="str">
        <f t="shared" si="160"/>
        <v>-</v>
      </c>
      <c r="BN144" s="84" t="str">
        <f t="shared" si="160"/>
        <v>-</v>
      </c>
      <c r="BO144" s="84" t="str">
        <f t="shared" si="160"/>
        <v>-</v>
      </c>
      <c r="BP144" s="84" t="str">
        <f t="shared" si="160"/>
        <v>-</v>
      </c>
      <c r="BQ144" s="84" t="str">
        <f t="shared" si="160"/>
        <v>-</v>
      </c>
    </row>
    <row r="145" spans="1:69" x14ac:dyDescent="0.25">
      <c r="A145" s="45" t="s">
        <v>207</v>
      </c>
      <c r="B145" s="3" t="s">
        <v>61</v>
      </c>
      <c r="C145" s="66" t="str">
        <f t="shared" si="157"/>
        <v>-</v>
      </c>
      <c r="D145" s="66" t="str">
        <f t="shared" si="157"/>
        <v>-</v>
      </c>
      <c r="E145" s="66" t="str">
        <f t="shared" si="157"/>
        <v>-</v>
      </c>
      <c r="F145" s="65" t="str">
        <f>IFERROR(E145/D145,"")</f>
        <v/>
      </c>
      <c r="H145" s="66" t="str">
        <f t="shared" si="159"/>
        <v>-</v>
      </c>
      <c r="I145" s="66" t="str">
        <f>IFERROR(I121/I97,"-")</f>
        <v>-</v>
      </c>
      <c r="J145" s="66" t="str">
        <f t="shared" si="159"/>
        <v>-</v>
      </c>
      <c r="K145" s="66" t="str">
        <f t="shared" si="159"/>
        <v>-</v>
      </c>
      <c r="L145" s="66" t="str">
        <f t="shared" si="159"/>
        <v>-</v>
      </c>
      <c r="M145" s="66" t="str">
        <f t="shared" si="159"/>
        <v>-</v>
      </c>
      <c r="N145" s="66" t="str">
        <f t="shared" si="159"/>
        <v>-</v>
      </c>
      <c r="O145" s="66" t="str">
        <f t="shared" si="159"/>
        <v>-</v>
      </c>
      <c r="P145" s="66" t="str">
        <f t="shared" si="159"/>
        <v>-</v>
      </c>
      <c r="Q145" s="66" t="str">
        <f t="shared" si="159"/>
        <v>-</v>
      </c>
      <c r="R145" s="66" t="str">
        <f t="shared" si="159"/>
        <v>-</v>
      </c>
      <c r="S145" s="66" t="str">
        <f t="shared" si="159"/>
        <v>-</v>
      </c>
      <c r="T145" s="5"/>
      <c r="U145" s="13" t="n">
        <v>1.30534351145038</v>
      </c>
      <c r="V145" s="13" t="n">
        <v>1.18487394957983</v>
      </c>
      <c r="W145" s="13" t="n">
        <v>1.44642857142857</v>
      </c>
      <c r="X145" s="13" t="n">
        <v>1.43023255813953</v>
      </c>
      <c r="Y145" s="13" t="n">
        <v>1.25060240963855</v>
      </c>
      <c r="Z145" s="13" t="n">
        <v>1.27593818984547</v>
      </c>
      <c r="AA145" s="13" t="n">
        <v>1.45418326693227</v>
      </c>
      <c r="AB145" s="13" t="n">
        <v>1.17518248175182</v>
      </c>
      <c r="AC145" s="13" t="n">
        <v>1.44575163398693</v>
      </c>
      <c r="AD145" s="13" t="n">
        <v>1.28459119496855</v>
      </c>
      <c r="AE145" s="13" t="n">
        <v>1.90066225165563</v>
      </c>
      <c r="AF145" s="13" t="n">
        <v>1.76856435643564</v>
      </c>
      <c r="AG145" s="13" t="n">
        <v>1.18781725888325</v>
      </c>
      <c r="AH145" s="13" t="n">
        <v>1.24806201550388</v>
      </c>
      <c r="AI145" s="13" t="n">
        <v>1.64732824427481</v>
      </c>
      <c r="AJ145" s="13" t="n">
        <v>1.25858951175407</v>
      </c>
      <c r="AK145" s="13" t="n">
        <v>1.44343891402715</v>
      </c>
      <c r="AL145" s="13" t="n">
        <v>1.65258215962441</v>
      </c>
      <c r="AM145" s="13" t="n">
        <v>1.30685920577617</v>
      </c>
      <c r="AN145" s="13" t="n">
        <v>1.38179916317992</v>
      </c>
      <c r="AO145" s="13" t="n">
        <v>1.68911055694098</v>
      </c>
      <c r="AP145" s="13" t="n">
        <v>1.46868686868687</v>
      </c>
      <c r="AQ145" s="13" t="n">
        <v>1.69533678756477</v>
      </c>
      <c r="AR145" s="13" t="n">
        <v>1.88987043580683</v>
      </c>
      <c r="AS145" s="48" t="n">
        <v>1.3797276853252647</v>
      </c>
      <c r="AT145" s="48" t="n">
        <v>1.42350557244174</v>
      </c>
      <c r="AU145" s="48" t="n">
        <v>1.62277304415182</v>
      </c>
      <c r="AV145" s="48" t="n">
        <v>1.545754</v>
      </c>
      <c r="AW145" s="48" t="n">
        <v>1.644273</v>
      </c>
      <c r="AX145" s="48" t="n">
        <v>1.497634</v>
      </c>
      <c r="AY145" s="48" t="n">
        <v>1.621885</v>
      </c>
      <c r="AZ145" s="48" t="n">
        <v>1.544367</v>
      </c>
      <c r="BA145" s="48"/>
      <c r="BB145" s="48"/>
      <c r="BC145" s="48"/>
      <c r="BD145" s="48"/>
      <c r="BF145" s="84" t="str">
        <f t="shared" si="160"/>
        <v>-</v>
      </c>
      <c r="BG145" s="84" t="str">
        <f t="shared" si="160"/>
        <v>-</v>
      </c>
      <c r="BH145" s="84" t="str">
        <f t="shared" si="160"/>
        <v>-</v>
      </c>
      <c r="BI145" s="84" t="str">
        <f t="shared" si="160"/>
        <v>-</v>
      </c>
      <c r="BJ145" s="84" t="str">
        <f t="shared" si="160"/>
        <v>-</v>
      </c>
      <c r="BK145" s="84" t="str">
        <f t="shared" si="160"/>
        <v>-</v>
      </c>
      <c r="BL145" s="84" t="str">
        <f t="shared" si="160"/>
        <v>-</v>
      </c>
      <c r="BM145" s="84" t="str">
        <f t="shared" si="160"/>
        <v>-</v>
      </c>
      <c r="BN145" s="84" t="str">
        <f t="shared" si="160"/>
        <v>-</v>
      </c>
      <c r="BO145" s="84" t="str">
        <f t="shared" si="160"/>
        <v>-</v>
      </c>
      <c r="BP145" s="84" t="str">
        <f t="shared" si="160"/>
        <v>-</v>
      </c>
      <c r="BQ145" s="84" t="str">
        <f t="shared" si="160"/>
        <v>-</v>
      </c>
    </row>
    <row r="146" spans="1:69" x14ac:dyDescent="0.25">
      <c r="A146" s="44" t="s">
        <v>33</v>
      </c>
      <c r="B146" s="22"/>
    </row>
    <row r="147" spans="1:69" x14ac:dyDescent="0.25">
      <c r="A147" s="43" t="s">
        <v>83</v>
      </c>
      <c r="B147" s="23" t="s">
        <v>83</v>
      </c>
      <c r="C147" s="21" t="str">
        <f>$C$3</f>
        <v>YTD '15</v>
      </c>
      <c r="D147" s="21" t="str">
        <f>$D$3</f>
        <v>YTD '16</v>
      </c>
      <c r="E147" s="21" t="str">
        <f>$E$3</f>
        <v>YTD '17</v>
      </c>
      <c r="F147" s="21" t="str">
        <f>$F$3</f>
        <v>YoY</v>
      </c>
      <c r="G147" s="2" t="s">
        <v>33</v>
      </c>
      <c r="H147" s="27" t="str">
        <f>$H$3</f>
        <v>Q1 '15</v>
      </c>
      <c r="I147" s="27" t="str">
        <f>$I$3</f>
        <v>Q2 '15</v>
      </c>
      <c r="J147" s="27" t="str">
        <f>$J$3</f>
        <v>Q3 '15</v>
      </c>
      <c r="K147" s="27" t="str">
        <f>$K$3</f>
        <v>Q4 '15</v>
      </c>
      <c r="L147" s="30" t="str">
        <f>$L$3</f>
        <v>Q1 '16</v>
      </c>
      <c r="M147" s="30" t="str">
        <f>$M$3</f>
        <v>Q2 '16</v>
      </c>
      <c r="N147" s="30" t="str">
        <f>$N$3</f>
        <v>Q3 '16</v>
      </c>
      <c r="O147" s="30" t="str">
        <f>$O$3</f>
        <v>Q4 '16</v>
      </c>
      <c r="P147" s="27" t="str">
        <f>$P$3</f>
        <v>Q1 '17</v>
      </c>
      <c r="Q147" s="27" t="str">
        <f>$Q$3</f>
        <v>Q2 '17</v>
      </c>
      <c r="R147" s="27" t="str">
        <f>$R$3</f>
        <v>Q3 '17</v>
      </c>
      <c r="S147" s="27" t="str">
        <f>$S$3</f>
        <v>Q4 '17</v>
      </c>
      <c r="T147" s="17" t="s">
        <v>33</v>
      </c>
      <c r="U147" s="27" t="s">
        <v>1</v>
      </c>
      <c r="V147" s="27" t="s">
        <v>2</v>
      </c>
      <c r="W147" s="27" t="s">
        <v>3</v>
      </c>
      <c r="X147" s="27" t="s">
        <v>4</v>
      </c>
      <c r="Y147" s="27" t="s">
        <v>5</v>
      </c>
      <c r="Z147" s="27" t="s">
        <v>6</v>
      </c>
      <c r="AA147" s="27" t="s">
        <v>7</v>
      </c>
      <c r="AB147" s="27" t="s">
        <v>8</v>
      </c>
      <c r="AC147" s="27" t="s">
        <v>9</v>
      </c>
      <c r="AD147" s="27" t="s">
        <v>10</v>
      </c>
      <c r="AE147" s="27" t="s">
        <v>11</v>
      </c>
      <c r="AF147" s="27" t="s">
        <v>12</v>
      </c>
      <c r="AG147" s="29" t="s">
        <v>13</v>
      </c>
      <c r="AH147" s="29" t="s">
        <v>14</v>
      </c>
      <c r="AI147" s="29" t="s">
        <v>15</v>
      </c>
      <c r="AJ147" s="29" t="s">
        <v>16</v>
      </c>
      <c r="AK147" s="29" t="s">
        <v>17</v>
      </c>
      <c r="AL147" s="29" t="s">
        <v>18</v>
      </c>
      <c r="AM147" s="29" t="s">
        <v>19</v>
      </c>
      <c r="AN147" s="29" t="s">
        <v>20</v>
      </c>
      <c r="AO147" s="29" t="s">
        <v>21</v>
      </c>
      <c r="AP147" s="29" t="s">
        <v>22</v>
      </c>
      <c r="AQ147" s="29" t="s">
        <v>23</v>
      </c>
      <c r="AR147" s="29" t="s">
        <v>24</v>
      </c>
      <c r="AS147" s="25" t="s">
        <v>25</v>
      </c>
      <c r="AT147" s="25" t="s">
        <v>26</v>
      </c>
      <c r="AU147" s="25" t="s">
        <v>27</v>
      </c>
      <c r="AV147" s="25" t="s">
        <v>28</v>
      </c>
      <c r="AW147" s="25" t="s">
        <v>29</v>
      </c>
      <c r="AX147" s="25" t="s">
        <v>30</v>
      </c>
      <c r="AY147" s="31" t="s">
        <v>99</v>
      </c>
      <c r="AZ147" s="31" t="s">
        <v>100</v>
      </c>
      <c r="BA147" s="31" t="s">
        <v>101</v>
      </c>
      <c r="BB147" s="31" t="s">
        <v>102</v>
      </c>
      <c r="BC147" s="31" t="s">
        <v>103</v>
      </c>
      <c r="BD147" s="31" t="s">
        <v>104</v>
      </c>
      <c r="BF147" s="32">
        <v>42736</v>
      </c>
      <c r="BG147" s="32">
        <v>42767</v>
      </c>
      <c r="BH147" s="32">
        <v>42795</v>
      </c>
      <c r="BI147" s="32">
        <v>42826</v>
      </c>
      <c r="BJ147" s="32">
        <v>42856</v>
      </c>
      <c r="BK147" s="32">
        <v>42887</v>
      </c>
      <c r="BL147" s="32">
        <v>42917</v>
      </c>
      <c r="BM147" s="32">
        <v>42948</v>
      </c>
      <c r="BN147" s="32">
        <v>42979</v>
      </c>
      <c r="BO147" s="32">
        <v>43009</v>
      </c>
      <c r="BP147" s="32">
        <v>43040</v>
      </c>
      <c r="BQ147" s="32">
        <v>43070</v>
      </c>
    </row>
    <row r="148" spans="1:69" x14ac:dyDescent="0.25">
      <c r="A148" s="44"/>
      <c r="B148" s="16" t="s">
        <v>58</v>
      </c>
      <c r="C148" s="66" t="str">
        <f t="shared" ref="C148:E155" si="162">IFERROR(C49/C76,"-")</f>
        <v>-</v>
      </c>
      <c r="D148" s="66" t="str">
        <f t="shared" si="162"/>
        <v>-</v>
      </c>
      <c r="E148" s="66" t="str">
        <f t="shared" si="162"/>
        <v>-</v>
      </c>
      <c r="F148" s="65" t="str">
        <f t="shared" ref="F148:F157" si="163">IFERROR(E148/D148,"")</f>
        <v/>
      </c>
      <c r="H148" s="1" t="str">
        <f t="shared" ref="H148:S155" si="164">IFERROR(H49/H76,"")</f>
        <v/>
      </c>
      <c r="I148" s="1" t="str">
        <f t="shared" si="164"/>
        <v/>
      </c>
      <c r="J148" s="1" t="str">
        <f t="shared" si="164"/>
        <v/>
      </c>
      <c r="K148" s="1" t="str">
        <f t="shared" si="164"/>
        <v/>
      </c>
      <c r="L148" s="1" t="str">
        <f t="shared" si="164"/>
        <v/>
      </c>
      <c r="M148" s="1" t="str">
        <f t="shared" si="164"/>
        <v/>
      </c>
      <c r="N148" s="1" t="str">
        <f t="shared" si="164"/>
        <v/>
      </c>
      <c r="O148" s="1" t="str">
        <f t="shared" si="164"/>
        <v/>
      </c>
      <c r="P148" s="1" t="str">
        <f t="shared" si="164"/>
        <v/>
      </c>
      <c r="Q148" s="1" t="str">
        <f t="shared" si="164"/>
        <v/>
      </c>
      <c r="R148" s="11" t="str">
        <f t="shared" si="164"/>
        <v/>
      </c>
      <c r="S148" s="11" t="str">
        <f t="shared" si="164"/>
        <v/>
      </c>
      <c r="U148" s="1" t="str">
        <f t="shared" ref="U148:BD155" si="165">IFERROR(U49/U76,"")</f>
        <v/>
      </c>
      <c r="V148" s="1" t="str">
        <f t="shared" si="165"/>
        <v/>
      </c>
      <c r="W148" s="1" t="str">
        <f t="shared" si="165"/>
        <v/>
      </c>
      <c r="X148" s="1" t="str">
        <f t="shared" si="165"/>
        <v/>
      </c>
      <c r="Y148" s="1" t="str">
        <f t="shared" si="165"/>
        <v/>
      </c>
      <c r="Z148" s="1" t="str">
        <f t="shared" si="165"/>
        <v/>
      </c>
      <c r="AA148" s="1" t="str">
        <f t="shared" si="165"/>
        <v/>
      </c>
      <c r="AB148" s="1" t="str">
        <f t="shared" si="165"/>
        <v/>
      </c>
      <c r="AC148" s="1" t="str">
        <f t="shared" si="165"/>
        <v/>
      </c>
      <c r="AD148" s="1" t="str">
        <f t="shared" si="165"/>
        <v/>
      </c>
      <c r="AE148" s="1" t="str">
        <f t="shared" si="165"/>
        <v/>
      </c>
      <c r="AF148" s="1" t="str">
        <f t="shared" si="165"/>
        <v/>
      </c>
      <c r="AG148" s="1" t="str">
        <f t="shared" si="165"/>
        <v/>
      </c>
      <c r="AH148" s="1" t="str">
        <f t="shared" si="165"/>
        <v/>
      </c>
      <c r="AI148" s="1" t="str">
        <f t="shared" si="165"/>
        <v/>
      </c>
      <c r="AJ148" s="1" t="str">
        <f t="shared" si="165"/>
        <v/>
      </c>
      <c r="AK148" s="1" t="str">
        <f t="shared" si="165"/>
        <v/>
      </c>
      <c r="AL148" s="1" t="str">
        <f t="shared" si="165"/>
        <v/>
      </c>
      <c r="AM148" s="1" t="str">
        <f t="shared" si="165"/>
        <v/>
      </c>
      <c r="AN148" s="1" t="str">
        <f t="shared" si="165"/>
        <v/>
      </c>
      <c r="AO148" s="1" t="str">
        <f t="shared" si="165"/>
        <v/>
      </c>
      <c r="AP148" s="1" t="str">
        <f t="shared" si="165"/>
        <v/>
      </c>
      <c r="AQ148" s="1" t="str">
        <f t="shared" si="165"/>
        <v/>
      </c>
      <c r="AR148" s="1" t="str">
        <f t="shared" si="165"/>
        <v/>
      </c>
      <c r="AS148" s="1" t="str">
        <f t="shared" si="165"/>
        <v/>
      </c>
      <c r="AT148" s="1" t="str">
        <f t="shared" si="165"/>
        <v/>
      </c>
      <c r="AU148" s="1" t="str">
        <f t="shared" si="165"/>
        <v/>
      </c>
      <c r="AV148" s="1" t="str">
        <f t="shared" si="165"/>
        <v/>
      </c>
      <c r="AW148" s="1" t="str">
        <f t="shared" si="165"/>
        <v/>
      </c>
      <c r="AX148" s="1" t="str">
        <f t="shared" si="165"/>
        <v/>
      </c>
      <c r="AY148" s="1" t="str">
        <f t="shared" si="165"/>
        <v/>
      </c>
      <c r="AZ148" s="1" t="str">
        <f t="shared" si="165"/>
        <v/>
      </c>
      <c r="BA148" s="1" t="str">
        <f t="shared" si="165"/>
        <v/>
      </c>
      <c r="BB148" s="1" t="str">
        <f t="shared" si="165"/>
        <v/>
      </c>
      <c r="BC148" s="1" t="str">
        <f t="shared" si="165"/>
        <v/>
      </c>
      <c r="BD148" s="1" t="str">
        <f t="shared" si="165"/>
        <v/>
      </c>
      <c r="BF148" s="84" t="str">
        <f t="shared" ref="BF148:BQ157" si="166">IFERROR(AS148/AG148,"-")</f>
        <v>-</v>
      </c>
      <c r="BG148" s="84" t="str">
        <f t="shared" si="166"/>
        <v>-</v>
      </c>
      <c r="BH148" s="84" t="str">
        <f t="shared" si="166"/>
        <v>-</v>
      </c>
      <c r="BI148" s="84" t="str">
        <f t="shared" si="166"/>
        <v>-</v>
      </c>
      <c r="BJ148" s="84" t="str">
        <f t="shared" si="166"/>
        <v>-</v>
      </c>
      <c r="BK148" s="84" t="str">
        <f t="shared" si="166"/>
        <v>-</v>
      </c>
      <c r="BL148" s="84" t="str">
        <f t="shared" si="166"/>
        <v>-</v>
      </c>
      <c r="BM148" s="84" t="str">
        <f t="shared" si="166"/>
        <v>-</v>
      </c>
      <c r="BN148" s="84" t="str">
        <f t="shared" si="166"/>
        <v>-</v>
      </c>
      <c r="BO148" s="84" t="str">
        <f t="shared" si="166"/>
        <v>-</v>
      </c>
      <c r="BP148" s="84" t="str">
        <f t="shared" si="166"/>
        <v>-</v>
      </c>
      <c r="BQ148" s="84" t="str">
        <f t="shared" si="166"/>
        <v>-</v>
      </c>
    </row>
    <row r="149" spans="1:69" x14ac:dyDescent="0.25">
      <c r="A149" s="44"/>
      <c r="B149" s="22" t="s">
        <v>44</v>
      </c>
      <c r="C149" s="66" t="str">
        <f t="shared" si="162"/>
        <v>-</v>
      </c>
      <c r="D149" s="66" t="str">
        <f t="shared" si="162"/>
        <v>-</v>
      </c>
      <c r="E149" s="66" t="str">
        <f t="shared" si="162"/>
        <v>-</v>
      </c>
      <c r="F149" s="65" t="str">
        <f t="shared" si="163"/>
        <v/>
      </c>
      <c r="H149" s="1" t="str">
        <f t="shared" si="164"/>
        <v/>
      </c>
      <c r="I149" s="1" t="str">
        <f t="shared" si="164"/>
        <v/>
      </c>
      <c r="J149" s="1" t="str">
        <f t="shared" si="164"/>
        <v/>
      </c>
      <c r="K149" s="1" t="str">
        <f t="shared" si="164"/>
        <v/>
      </c>
      <c r="L149" s="1" t="str">
        <f t="shared" si="164"/>
        <v/>
      </c>
      <c r="M149" s="1" t="str">
        <f t="shared" si="164"/>
        <v/>
      </c>
      <c r="N149" s="1" t="str">
        <f t="shared" si="164"/>
        <v/>
      </c>
      <c r="O149" s="1" t="str">
        <f t="shared" si="164"/>
        <v/>
      </c>
      <c r="P149" s="1" t="str">
        <f t="shared" si="164"/>
        <v/>
      </c>
      <c r="Q149" s="1" t="str">
        <f t="shared" si="164"/>
        <v/>
      </c>
      <c r="R149" s="11" t="str">
        <f t="shared" si="164"/>
        <v/>
      </c>
      <c r="S149" s="11" t="str">
        <f t="shared" si="164"/>
        <v/>
      </c>
      <c r="U149" s="1" t="str">
        <f t="shared" si="165"/>
        <v/>
      </c>
      <c r="V149" s="1" t="str">
        <f t="shared" si="165"/>
        <v/>
      </c>
      <c r="W149" s="1" t="str">
        <f t="shared" si="165"/>
        <v/>
      </c>
      <c r="X149" s="1" t="str">
        <f t="shared" si="165"/>
        <v/>
      </c>
      <c r="Y149" s="1" t="str">
        <f t="shared" si="165"/>
        <v/>
      </c>
      <c r="Z149" s="1" t="str">
        <f t="shared" si="165"/>
        <v/>
      </c>
      <c r="AA149" s="1" t="str">
        <f t="shared" si="165"/>
        <v/>
      </c>
      <c r="AB149" s="1" t="str">
        <f t="shared" si="165"/>
        <v/>
      </c>
      <c r="AC149" s="1" t="str">
        <f t="shared" si="165"/>
        <v/>
      </c>
      <c r="AD149" s="1" t="str">
        <f t="shared" si="165"/>
        <v/>
      </c>
      <c r="AE149" s="1" t="str">
        <f t="shared" si="165"/>
        <v/>
      </c>
      <c r="AF149" s="1" t="str">
        <f t="shared" si="165"/>
        <v/>
      </c>
      <c r="AG149" s="1" t="str">
        <f t="shared" si="165"/>
        <v/>
      </c>
      <c r="AH149" s="1" t="str">
        <f t="shared" si="165"/>
        <v/>
      </c>
      <c r="AI149" s="1" t="str">
        <f t="shared" si="165"/>
        <v/>
      </c>
      <c r="AJ149" s="1" t="str">
        <f t="shared" si="165"/>
        <v/>
      </c>
      <c r="AK149" s="1" t="str">
        <f t="shared" si="165"/>
        <v/>
      </c>
      <c r="AL149" s="1" t="str">
        <f t="shared" si="165"/>
        <v/>
      </c>
      <c r="AM149" s="1" t="str">
        <f t="shared" si="165"/>
        <v/>
      </c>
      <c r="AN149" s="1" t="str">
        <f t="shared" si="165"/>
        <v/>
      </c>
      <c r="AO149" s="1" t="str">
        <f t="shared" si="165"/>
        <v/>
      </c>
      <c r="AP149" s="1" t="str">
        <f t="shared" si="165"/>
        <v/>
      </c>
      <c r="AQ149" s="1" t="str">
        <f t="shared" si="165"/>
        <v/>
      </c>
      <c r="AR149" s="1" t="str">
        <f t="shared" si="165"/>
        <v/>
      </c>
      <c r="AS149" s="1" t="str">
        <f t="shared" si="165"/>
        <v/>
      </c>
      <c r="AT149" s="1" t="str">
        <f t="shared" si="165"/>
        <v/>
      </c>
      <c r="AU149" s="1" t="str">
        <f t="shared" si="165"/>
        <v/>
      </c>
      <c r="AV149" s="1" t="str">
        <f t="shared" si="165"/>
        <v/>
      </c>
      <c r="AW149" s="1" t="str">
        <f t="shared" si="165"/>
        <v/>
      </c>
      <c r="AX149" s="1" t="str">
        <f t="shared" si="165"/>
        <v/>
      </c>
      <c r="AY149" s="1" t="str">
        <f t="shared" si="165"/>
        <v/>
      </c>
      <c r="AZ149" s="1" t="str">
        <f t="shared" si="165"/>
        <v/>
      </c>
      <c r="BA149" s="1" t="str">
        <f t="shared" si="165"/>
        <v/>
      </c>
      <c r="BB149" s="1" t="str">
        <f t="shared" si="165"/>
        <v/>
      </c>
      <c r="BC149" s="1" t="str">
        <f t="shared" si="165"/>
        <v/>
      </c>
      <c r="BD149" s="1" t="str">
        <f t="shared" si="165"/>
        <v/>
      </c>
      <c r="BF149" s="84" t="str">
        <f t="shared" si="166"/>
        <v>-</v>
      </c>
      <c r="BG149" s="84" t="str">
        <f t="shared" si="166"/>
        <v>-</v>
      </c>
      <c r="BH149" s="84" t="str">
        <f t="shared" si="166"/>
        <v>-</v>
      </c>
      <c r="BI149" s="84" t="str">
        <f t="shared" si="166"/>
        <v>-</v>
      </c>
      <c r="BJ149" s="84" t="str">
        <f t="shared" si="166"/>
        <v>-</v>
      </c>
      <c r="BK149" s="84" t="str">
        <f t="shared" si="166"/>
        <v>-</v>
      </c>
      <c r="BL149" s="84" t="str">
        <f t="shared" si="166"/>
        <v>-</v>
      </c>
      <c r="BM149" s="84" t="str">
        <f t="shared" si="166"/>
        <v>-</v>
      </c>
      <c r="BN149" s="84" t="str">
        <f t="shared" si="166"/>
        <v>-</v>
      </c>
      <c r="BO149" s="84" t="str">
        <f t="shared" si="166"/>
        <v>-</v>
      </c>
      <c r="BP149" s="84" t="str">
        <f t="shared" si="166"/>
        <v>-</v>
      </c>
      <c r="BQ149" s="84" t="str">
        <f t="shared" si="166"/>
        <v>-</v>
      </c>
    </row>
    <row r="150" spans="1:69" x14ac:dyDescent="0.25">
      <c r="A150" s="44"/>
      <c r="B150" s="22" t="s">
        <v>45</v>
      </c>
      <c r="C150" s="66" t="str">
        <f t="shared" si="162"/>
        <v>-</v>
      </c>
      <c r="D150" s="66" t="str">
        <f t="shared" si="162"/>
        <v>-</v>
      </c>
      <c r="E150" s="66" t="str">
        <f t="shared" si="162"/>
        <v>-</v>
      </c>
      <c r="F150" s="65" t="str">
        <f t="shared" si="163"/>
        <v/>
      </c>
      <c r="H150" s="1" t="str">
        <f t="shared" si="164"/>
        <v/>
      </c>
      <c r="I150" s="1" t="str">
        <f t="shared" si="164"/>
        <v/>
      </c>
      <c r="J150" s="1" t="str">
        <f t="shared" si="164"/>
        <v/>
      </c>
      <c r="K150" s="1" t="str">
        <f t="shared" si="164"/>
        <v/>
      </c>
      <c r="L150" s="1" t="str">
        <f t="shared" si="164"/>
        <v/>
      </c>
      <c r="M150" s="1" t="str">
        <f t="shared" si="164"/>
        <v/>
      </c>
      <c r="N150" s="1" t="str">
        <f t="shared" si="164"/>
        <v/>
      </c>
      <c r="O150" s="1" t="str">
        <f t="shared" si="164"/>
        <v/>
      </c>
      <c r="P150" s="1" t="str">
        <f t="shared" si="164"/>
        <v/>
      </c>
      <c r="Q150" s="1" t="str">
        <f t="shared" si="164"/>
        <v/>
      </c>
      <c r="R150" s="11" t="str">
        <f t="shared" si="164"/>
        <v/>
      </c>
      <c r="S150" s="11" t="str">
        <f t="shared" si="164"/>
        <v/>
      </c>
      <c r="U150" s="1" t="str">
        <f t="shared" si="165"/>
        <v/>
      </c>
      <c r="V150" s="1" t="str">
        <f t="shared" si="165"/>
        <v/>
      </c>
      <c r="W150" s="1" t="str">
        <f t="shared" si="165"/>
        <v/>
      </c>
      <c r="X150" s="1" t="str">
        <f t="shared" si="165"/>
        <v/>
      </c>
      <c r="Y150" s="1" t="str">
        <f t="shared" si="165"/>
        <v/>
      </c>
      <c r="Z150" s="1" t="str">
        <f t="shared" si="165"/>
        <v/>
      </c>
      <c r="AA150" s="1" t="str">
        <f t="shared" si="165"/>
        <v/>
      </c>
      <c r="AB150" s="1" t="str">
        <f t="shared" si="165"/>
        <v/>
      </c>
      <c r="AC150" s="1" t="str">
        <f t="shared" si="165"/>
        <v/>
      </c>
      <c r="AD150" s="1" t="str">
        <f t="shared" si="165"/>
        <v/>
      </c>
      <c r="AE150" s="1" t="str">
        <f t="shared" si="165"/>
        <v/>
      </c>
      <c r="AF150" s="1" t="str">
        <f t="shared" si="165"/>
        <v/>
      </c>
      <c r="AG150" s="1" t="str">
        <f t="shared" si="165"/>
        <v/>
      </c>
      <c r="AH150" s="1" t="str">
        <f t="shared" si="165"/>
        <v/>
      </c>
      <c r="AI150" s="1" t="str">
        <f t="shared" si="165"/>
        <v/>
      </c>
      <c r="AJ150" s="1" t="str">
        <f t="shared" si="165"/>
        <v/>
      </c>
      <c r="AK150" s="1" t="str">
        <f t="shared" si="165"/>
        <v/>
      </c>
      <c r="AL150" s="1" t="str">
        <f t="shared" si="165"/>
        <v/>
      </c>
      <c r="AM150" s="1" t="str">
        <f t="shared" si="165"/>
        <v/>
      </c>
      <c r="AN150" s="1" t="str">
        <f t="shared" si="165"/>
        <v/>
      </c>
      <c r="AO150" s="1" t="str">
        <f t="shared" si="165"/>
        <v/>
      </c>
      <c r="AP150" s="1" t="str">
        <f t="shared" si="165"/>
        <v/>
      </c>
      <c r="AQ150" s="1" t="str">
        <f t="shared" si="165"/>
        <v/>
      </c>
      <c r="AR150" s="1" t="str">
        <f t="shared" si="165"/>
        <v/>
      </c>
      <c r="AS150" s="1" t="str">
        <f t="shared" si="165"/>
        <v/>
      </c>
      <c r="AT150" s="1" t="str">
        <f t="shared" si="165"/>
        <v/>
      </c>
      <c r="AU150" s="1" t="str">
        <f t="shared" si="165"/>
        <v/>
      </c>
      <c r="AV150" s="1" t="str">
        <f t="shared" si="165"/>
        <v/>
      </c>
      <c r="AW150" s="1" t="str">
        <f t="shared" si="165"/>
        <v/>
      </c>
      <c r="AX150" s="1" t="str">
        <f t="shared" si="165"/>
        <v/>
      </c>
      <c r="AY150" s="1" t="str">
        <f t="shared" si="165"/>
        <v/>
      </c>
      <c r="AZ150" s="1" t="str">
        <f t="shared" si="165"/>
        <v/>
      </c>
      <c r="BA150" s="1" t="str">
        <f t="shared" si="165"/>
        <v/>
      </c>
      <c r="BB150" s="1" t="str">
        <f t="shared" si="165"/>
        <v/>
      </c>
      <c r="BC150" s="1" t="str">
        <f t="shared" si="165"/>
        <v/>
      </c>
      <c r="BD150" s="1" t="str">
        <f t="shared" si="165"/>
        <v/>
      </c>
      <c r="BF150" s="84" t="str">
        <f t="shared" si="166"/>
        <v>-</v>
      </c>
      <c r="BG150" s="84" t="str">
        <f t="shared" si="166"/>
        <v>-</v>
      </c>
      <c r="BH150" s="84" t="str">
        <f t="shared" si="166"/>
        <v>-</v>
      </c>
      <c r="BI150" s="84" t="str">
        <f t="shared" si="166"/>
        <v>-</v>
      </c>
      <c r="BJ150" s="84" t="str">
        <f t="shared" si="166"/>
        <v>-</v>
      </c>
      <c r="BK150" s="84" t="str">
        <f t="shared" si="166"/>
        <v>-</v>
      </c>
      <c r="BL150" s="84" t="str">
        <f t="shared" si="166"/>
        <v>-</v>
      </c>
      <c r="BM150" s="84" t="str">
        <f t="shared" si="166"/>
        <v>-</v>
      </c>
      <c r="BN150" s="84" t="str">
        <f t="shared" si="166"/>
        <v>-</v>
      </c>
      <c r="BO150" s="84" t="str">
        <f t="shared" si="166"/>
        <v>-</v>
      </c>
      <c r="BP150" s="84" t="str">
        <f t="shared" si="166"/>
        <v>-</v>
      </c>
      <c r="BQ150" s="84" t="str">
        <f t="shared" si="166"/>
        <v>-</v>
      </c>
    </row>
    <row r="151" spans="1:69" x14ac:dyDescent="0.25">
      <c r="A151" s="44"/>
      <c r="B151" s="22" t="s">
        <v>46</v>
      </c>
      <c r="C151" s="66" t="str">
        <f t="shared" si="162"/>
        <v>-</v>
      </c>
      <c r="D151" s="66" t="str">
        <f t="shared" si="162"/>
        <v>-</v>
      </c>
      <c r="E151" s="66" t="str">
        <f t="shared" si="162"/>
        <v>-</v>
      </c>
      <c r="F151" s="65" t="str">
        <f t="shared" si="163"/>
        <v/>
      </c>
      <c r="H151" s="1" t="str">
        <f t="shared" si="164"/>
        <v/>
      </c>
      <c r="I151" s="1" t="str">
        <f t="shared" si="164"/>
        <v/>
      </c>
      <c r="J151" s="1" t="str">
        <f t="shared" si="164"/>
        <v/>
      </c>
      <c r="K151" s="1" t="str">
        <f t="shared" si="164"/>
        <v/>
      </c>
      <c r="L151" s="1" t="str">
        <f t="shared" si="164"/>
        <v/>
      </c>
      <c r="M151" s="1" t="str">
        <f t="shared" si="164"/>
        <v/>
      </c>
      <c r="N151" s="1" t="str">
        <f t="shared" si="164"/>
        <v/>
      </c>
      <c r="O151" s="1" t="str">
        <f t="shared" si="164"/>
        <v/>
      </c>
      <c r="P151" s="1" t="str">
        <f t="shared" si="164"/>
        <v/>
      </c>
      <c r="Q151" s="1" t="str">
        <f t="shared" si="164"/>
        <v/>
      </c>
      <c r="R151" s="11" t="str">
        <f t="shared" si="164"/>
        <v/>
      </c>
      <c r="S151" s="11" t="str">
        <f t="shared" si="164"/>
        <v/>
      </c>
      <c r="U151" s="1" t="str">
        <f t="shared" si="165"/>
        <v/>
      </c>
      <c r="V151" s="1" t="str">
        <f t="shared" si="165"/>
        <v/>
      </c>
      <c r="W151" s="1" t="str">
        <f t="shared" si="165"/>
        <v/>
      </c>
      <c r="X151" s="1" t="str">
        <f t="shared" si="165"/>
        <v/>
      </c>
      <c r="Y151" s="1" t="str">
        <f t="shared" si="165"/>
        <v/>
      </c>
      <c r="Z151" s="1" t="str">
        <f t="shared" si="165"/>
        <v/>
      </c>
      <c r="AA151" s="1" t="str">
        <f t="shared" si="165"/>
        <v/>
      </c>
      <c r="AB151" s="1" t="str">
        <f t="shared" si="165"/>
        <v/>
      </c>
      <c r="AC151" s="1" t="str">
        <f t="shared" si="165"/>
        <v/>
      </c>
      <c r="AD151" s="1" t="str">
        <f t="shared" si="165"/>
        <v/>
      </c>
      <c r="AE151" s="1" t="str">
        <f t="shared" si="165"/>
        <v/>
      </c>
      <c r="AF151" s="1" t="str">
        <f t="shared" si="165"/>
        <v/>
      </c>
      <c r="AG151" s="1" t="str">
        <f t="shared" si="165"/>
        <v/>
      </c>
      <c r="AH151" s="1" t="str">
        <f t="shared" si="165"/>
        <v/>
      </c>
      <c r="AI151" s="1" t="str">
        <f t="shared" si="165"/>
        <v/>
      </c>
      <c r="AJ151" s="1" t="str">
        <f t="shared" si="165"/>
        <v/>
      </c>
      <c r="AK151" s="1" t="str">
        <f t="shared" si="165"/>
        <v/>
      </c>
      <c r="AL151" s="1" t="str">
        <f t="shared" si="165"/>
        <v/>
      </c>
      <c r="AM151" s="1" t="str">
        <f t="shared" si="165"/>
        <v/>
      </c>
      <c r="AN151" s="1" t="str">
        <f t="shared" si="165"/>
        <v/>
      </c>
      <c r="AO151" s="1" t="str">
        <f t="shared" si="165"/>
        <v/>
      </c>
      <c r="AP151" s="1" t="str">
        <f t="shared" si="165"/>
        <v/>
      </c>
      <c r="AQ151" s="1" t="str">
        <f t="shared" si="165"/>
        <v/>
      </c>
      <c r="AR151" s="1" t="str">
        <f t="shared" si="165"/>
        <v/>
      </c>
      <c r="AS151" s="1" t="str">
        <f t="shared" si="165"/>
        <v/>
      </c>
      <c r="AT151" s="1" t="str">
        <f t="shared" si="165"/>
        <v/>
      </c>
      <c r="AU151" s="1" t="str">
        <f t="shared" si="165"/>
        <v/>
      </c>
      <c r="AV151" s="1" t="str">
        <f t="shared" si="165"/>
        <v/>
      </c>
      <c r="AW151" s="1" t="str">
        <f t="shared" si="165"/>
        <v/>
      </c>
      <c r="AX151" s="1" t="str">
        <f t="shared" si="165"/>
        <v/>
      </c>
      <c r="AY151" s="1" t="str">
        <f t="shared" si="165"/>
        <v/>
      </c>
      <c r="AZ151" s="1" t="str">
        <f t="shared" si="165"/>
        <v/>
      </c>
      <c r="BA151" s="1" t="str">
        <f t="shared" si="165"/>
        <v/>
      </c>
      <c r="BB151" s="1" t="str">
        <f t="shared" si="165"/>
        <v/>
      </c>
      <c r="BC151" s="1" t="str">
        <f t="shared" si="165"/>
        <v/>
      </c>
      <c r="BD151" s="1" t="str">
        <f t="shared" si="165"/>
        <v/>
      </c>
      <c r="BF151" s="84" t="str">
        <f t="shared" si="166"/>
        <v>-</v>
      </c>
      <c r="BG151" s="84" t="str">
        <f t="shared" si="166"/>
        <v>-</v>
      </c>
      <c r="BH151" s="84" t="str">
        <f t="shared" si="166"/>
        <v>-</v>
      </c>
      <c r="BI151" s="84" t="str">
        <f t="shared" si="166"/>
        <v>-</v>
      </c>
      <c r="BJ151" s="84" t="str">
        <f t="shared" si="166"/>
        <v>-</v>
      </c>
      <c r="BK151" s="84" t="str">
        <f t="shared" si="166"/>
        <v>-</v>
      </c>
      <c r="BL151" s="84" t="str">
        <f t="shared" si="166"/>
        <v>-</v>
      </c>
      <c r="BM151" s="84" t="str">
        <f t="shared" si="166"/>
        <v>-</v>
      </c>
      <c r="BN151" s="84" t="str">
        <f t="shared" si="166"/>
        <v>-</v>
      </c>
      <c r="BO151" s="84" t="str">
        <f t="shared" si="166"/>
        <v>-</v>
      </c>
      <c r="BP151" s="84" t="str">
        <f t="shared" si="166"/>
        <v>-</v>
      </c>
      <c r="BQ151" s="84" t="str">
        <f t="shared" si="166"/>
        <v>-</v>
      </c>
    </row>
    <row r="152" spans="1:69" x14ac:dyDescent="0.25">
      <c r="A152" s="44"/>
      <c r="B152" s="22" t="s">
        <v>47</v>
      </c>
      <c r="C152" s="66" t="str">
        <f t="shared" si="162"/>
        <v>-</v>
      </c>
      <c r="D152" s="66" t="str">
        <f t="shared" si="162"/>
        <v>-</v>
      </c>
      <c r="E152" s="66" t="str">
        <f t="shared" si="162"/>
        <v>-</v>
      </c>
      <c r="F152" s="65" t="str">
        <f t="shared" si="163"/>
        <v/>
      </c>
      <c r="H152" s="1" t="str">
        <f t="shared" si="164"/>
        <v/>
      </c>
      <c r="I152" s="1" t="str">
        <f t="shared" si="164"/>
        <v/>
      </c>
      <c r="J152" s="1" t="str">
        <f t="shared" si="164"/>
        <v/>
      </c>
      <c r="K152" s="1" t="str">
        <f t="shared" si="164"/>
        <v/>
      </c>
      <c r="L152" s="1" t="str">
        <f t="shared" si="164"/>
        <v/>
      </c>
      <c r="M152" s="1" t="str">
        <f t="shared" si="164"/>
        <v/>
      </c>
      <c r="N152" s="1" t="str">
        <f t="shared" si="164"/>
        <v/>
      </c>
      <c r="O152" s="1" t="str">
        <f t="shared" si="164"/>
        <v/>
      </c>
      <c r="P152" s="1" t="str">
        <f t="shared" si="164"/>
        <v/>
      </c>
      <c r="Q152" s="1" t="str">
        <f t="shared" si="164"/>
        <v/>
      </c>
      <c r="R152" s="11" t="str">
        <f t="shared" si="164"/>
        <v/>
      </c>
      <c r="S152" s="11" t="str">
        <f t="shared" si="164"/>
        <v/>
      </c>
      <c r="U152" s="1" t="str">
        <f t="shared" si="165"/>
        <v/>
      </c>
      <c r="V152" s="1" t="str">
        <f t="shared" si="165"/>
        <v/>
      </c>
      <c r="W152" s="1" t="str">
        <f t="shared" si="165"/>
        <v/>
      </c>
      <c r="X152" s="1" t="str">
        <f t="shared" si="165"/>
        <v/>
      </c>
      <c r="Y152" s="1" t="str">
        <f t="shared" si="165"/>
        <v/>
      </c>
      <c r="Z152" s="1" t="str">
        <f t="shared" si="165"/>
        <v/>
      </c>
      <c r="AA152" s="1" t="str">
        <f t="shared" si="165"/>
        <v/>
      </c>
      <c r="AB152" s="1" t="str">
        <f t="shared" si="165"/>
        <v/>
      </c>
      <c r="AC152" s="1" t="str">
        <f t="shared" si="165"/>
        <v/>
      </c>
      <c r="AD152" s="1" t="str">
        <f t="shared" si="165"/>
        <v/>
      </c>
      <c r="AE152" s="1" t="str">
        <f t="shared" si="165"/>
        <v/>
      </c>
      <c r="AF152" s="1" t="str">
        <f t="shared" si="165"/>
        <v/>
      </c>
      <c r="AG152" s="1" t="str">
        <f t="shared" si="165"/>
        <v/>
      </c>
      <c r="AH152" s="1" t="str">
        <f t="shared" si="165"/>
        <v/>
      </c>
      <c r="AI152" s="1" t="str">
        <f t="shared" si="165"/>
        <v/>
      </c>
      <c r="AJ152" s="1" t="str">
        <f t="shared" si="165"/>
        <v/>
      </c>
      <c r="AK152" s="1" t="str">
        <f t="shared" si="165"/>
        <v/>
      </c>
      <c r="AL152" s="1" t="str">
        <f t="shared" si="165"/>
        <v/>
      </c>
      <c r="AM152" s="1" t="str">
        <f t="shared" si="165"/>
        <v/>
      </c>
      <c r="AN152" s="1" t="str">
        <f t="shared" si="165"/>
        <v/>
      </c>
      <c r="AO152" s="1" t="str">
        <f t="shared" si="165"/>
        <v/>
      </c>
      <c r="AP152" s="1" t="str">
        <f t="shared" si="165"/>
        <v/>
      </c>
      <c r="AQ152" s="1" t="str">
        <f t="shared" si="165"/>
        <v/>
      </c>
      <c r="AR152" s="1" t="str">
        <f t="shared" si="165"/>
        <v/>
      </c>
      <c r="AS152" s="1" t="str">
        <f t="shared" si="165"/>
        <v/>
      </c>
      <c r="AT152" s="1" t="str">
        <f t="shared" si="165"/>
        <v/>
      </c>
      <c r="AU152" s="1" t="str">
        <f t="shared" si="165"/>
        <v/>
      </c>
      <c r="AV152" s="1" t="str">
        <f t="shared" si="165"/>
        <v/>
      </c>
      <c r="AW152" s="1" t="str">
        <f t="shared" si="165"/>
        <v/>
      </c>
      <c r="AX152" s="1" t="str">
        <f t="shared" si="165"/>
        <v/>
      </c>
      <c r="AY152" s="1" t="str">
        <f t="shared" si="165"/>
        <v/>
      </c>
      <c r="AZ152" s="1" t="str">
        <f t="shared" si="165"/>
        <v/>
      </c>
      <c r="BA152" s="1" t="str">
        <f t="shared" si="165"/>
        <v/>
      </c>
      <c r="BB152" s="1" t="str">
        <f t="shared" si="165"/>
        <v/>
      </c>
      <c r="BC152" s="1" t="str">
        <f t="shared" si="165"/>
        <v/>
      </c>
      <c r="BD152" s="1" t="str">
        <f t="shared" si="165"/>
        <v/>
      </c>
      <c r="BF152" s="84" t="str">
        <f t="shared" si="166"/>
        <v>-</v>
      </c>
      <c r="BG152" s="84" t="str">
        <f t="shared" si="166"/>
        <v>-</v>
      </c>
      <c r="BH152" s="84" t="str">
        <f t="shared" si="166"/>
        <v>-</v>
      </c>
      <c r="BI152" s="84" t="str">
        <f t="shared" si="166"/>
        <v>-</v>
      </c>
      <c r="BJ152" s="84" t="str">
        <f t="shared" si="166"/>
        <v>-</v>
      </c>
      <c r="BK152" s="84" t="str">
        <f t="shared" si="166"/>
        <v>-</v>
      </c>
      <c r="BL152" s="84" t="str">
        <f t="shared" si="166"/>
        <v>-</v>
      </c>
      <c r="BM152" s="84" t="str">
        <f t="shared" si="166"/>
        <v>-</v>
      </c>
      <c r="BN152" s="84" t="str">
        <f t="shared" si="166"/>
        <v>-</v>
      </c>
      <c r="BO152" s="84" t="str">
        <f t="shared" si="166"/>
        <v>-</v>
      </c>
      <c r="BP152" s="84" t="str">
        <f t="shared" si="166"/>
        <v>-</v>
      </c>
      <c r="BQ152" s="84" t="str">
        <f t="shared" si="166"/>
        <v>-</v>
      </c>
    </row>
    <row r="153" spans="1:69" x14ac:dyDescent="0.25">
      <c r="A153" s="44"/>
      <c r="B153" s="22" t="s">
        <v>48</v>
      </c>
      <c r="C153" s="66" t="str">
        <f t="shared" si="162"/>
        <v>-</v>
      </c>
      <c r="D153" s="66" t="str">
        <f t="shared" si="162"/>
        <v>-</v>
      </c>
      <c r="E153" s="66" t="str">
        <f t="shared" si="162"/>
        <v>-</v>
      </c>
      <c r="F153" s="65" t="str">
        <f t="shared" si="163"/>
        <v/>
      </c>
      <c r="H153" s="1" t="str">
        <f t="shared" si="164"/>
        <v/>
      </c>
      <c r="I153" s="1" t="str">
        <f t="shared" si="164"/>
        <v/>
      </c>
      <c r="J153" s="1" t="str">
        <f t="shared" si="164"/>
        <v/>
      </c>
      <c r="K153" s="1" t="str">
        <f t="shared" si="164"/>
        <v/>
      </c>
      <c r="L153" s="1" t="str">
        <f t="shared" si="164"/>
        <v/>
      </c>
      <c r="M153" s="1" t="str">
        <f t="shared" si="164"/>
        <v/>
      </c>
      <c r="N153" s="1" t="str">
        <f t="shared" si="164"/>
        <v/>
      </c>
      <c r="O153" s="1" t="str">
        <f t="shared" si="164"/>
        <v/>
      </c>
      <c r="P153" s="1" t="str">
        <f t="shared" si="164"/>
        <v/>
      </c>
      <c r="Q153" s="1" t="str">
        <f t="shared" si="164"/>
        <v/>
      </c>
      <c r="R153" s="11" t="str">
        <f t="shared" si="164"/>
        <v/>
      </c>
      <c r="S153" s="11" t="str">
        <f t="shared" si="164"/>
        <v/>
      </c>
      <c r="U153" s="1" t="str">
        <f t="shared" si="165"/>
        <v/>
      </c>
      <c r="V153" s="1" t="str">
        <f t="shared" si="165"/>
        <v/>
      </c>
      <c r="W153" s="1" t="str">
        <f t="shared" si="165"/>
        <v/>
      </c>
      <c r="X153" s="1" t="str">
        <f t="shared" si="165"/>
        <v/>
      </c>
      <c r="Y153" s="1" t="str">
        <f t="shared" si="165"/>
        <v/>
      </c>
      <c r="Z153" s="1" t="str">
        <f t="shared" si="165"/>
        <v/>
      </c>
      <c r="AA153" s="1" t="str">
        <f t="shared" si="165"/>
        <v/>
      </c>
      <c r="AB153" s="1" t="str">
        <f t="shared" si="165"/>
        <v/>
      </c>
      <c r="AC153" s="1" t="str">
        <f t="shared" si="165"/>
        <v/>
      </c>
      <c r="AD153" s="1" t="str">
        <f t="shared" si="165"/>
        <v/>
      </c>
      <c r="AE153" s="1" t="str">
        <f t="shared" si="165"/>
        <v/>
      </c>
      <c r="AF153" s="1" t="str">
        <f t="shared" si="165"/>
        <v/>
      </c>
      <c r="AG153" s="1" t="str">
        <f t="shared" si="165"/>
        <v/>
      </c>
      <c r="AH153" s="1" t="str">
        <f t="shared" si="165"/>
        <v/>
      </c>
      <c r="AI153" s="1" t="str">
        <f t="shared" si="165"/>
        <v/>
      </c>
      <c r="AJ153" s="1" t="str">
        <f t="shared" si="165"/>
        <v/>
      </c>
      <c r="AK153" s="1" t="str">
        <f t="shared" si="165"/>
        <v/>
      </c>
      <c r="AL153" s="1" t="str">
        <f t="shared" si="165"/>
        <v/>
      </c>
      <c r="AM153" s="1" t="str">
        <f t="shared" si="165"/>
        <v/>
      </c>
      <c r="AN153" s="1" t="str">
        <f t="shared" si="165"/>
        <v/>
      </c>
      <c r="AO153" s="1" t="str">
        <f t="shared" si="165"/>
        <v/>
      </c>
      <c r="AP153" s="1" t="str">
        <f t="shared" si="165"/>
        <v/>
      </c>
      <c r="AQ153" s="1" t="str">
        <f t="shared" si="165"/>
        <v/>
      </c>
      <c r="AR153" s="1" t="str">
        <f t="shared" si="165"/>
        <v/>
      </c>
      <c r="AS153" s="1" t="str">
        <f t="shared" si="165"/>
        <v/>
      </c>
      <c r="AT153" s="1" t="str">
        <f t="shared" si="165"/>
        <v/>
      </c>
      <c r="AU153" s="1" t="str">
        <f t="shared" si="165"/>
        <v/>
      </c>
      <c r="AV153" s="1" t="str">
        <f t="shared" si="165"/>
        <v/>
      </c>
      <c r="AW153" s="1" t="str">
        <f t="shared" si="165"/>
        <v/>
      </c>
      <c r="AX153" s="1" t="str">
        <f t="shared" si="165"/>
        <v/>
      </c>
      <c r="AY153" s="1" t="str">
        <f t="shared" si="165"/>
        <v/>
      </c>
      <c r="AZ153" s="1" t="str">
        <f t="shared" si="165"/>
        <v/>
      </c>
      <c r="BA153" s="1" t="str">
        <f t="shared" si="165"/>
        <v/>
      </c>
      <c r="BB153" s="1" t="str">
        <f t="shared" si="165"/>
        <v/>
      </c>
      <c r="BC153" s="1" t="str">
        <f t="shared" si="165"/>
        <v/>
      </c>
      <c r="BD153" s="1" t="str">
        <f t="shared" si="165"/>
        <v/>
      </c>
      <c r="BF153" s="84" t="str">
        <f t="shared" si="166"/>
        <v>-</v>
      </c>
      <c r="BG153" s="84" t="str">
        <f t="shared" si="166"/>
        <v>-</v>
      </c>
      <c r="BH153" s="84" t="str">
        <f t="shared" si="166"/>
        <v>-</v>
      </c>
      <c r="BI153" s="84" t="str">
        <f t="shared" si="166"/>
        <v>-</v>
      </c>
      <c r="BJ153" s="84" t="str">
        <f t="shared" si="166"/>
        <v>-</v>
      </c>
      <c r="BK153" s="84" t="str">
        <f t="shared" si="166"/>
        <v>-</v>
      </c>
      <c r="BL153" s="84" t="str">
        <f t="shared" si="166"/>
        <v>-</v>
      </c>
      <c r="BM153" s="84" t="str">
        <f t="shared" si="166"/>
        <v>-</v>
      </c>
      <c r="BN153" s="84" t="str">
        <f t="shared" si="166"/>
        <v>-</v>
      </c>
      <c r="BO153" s="84" t="str">
        <f t="shared" si="166"/>
        <v>-</v>
      </c>
      <c r="BP153" s="84" t="str">
        <f t="shared" si="166"/>
        <v>-</v>
      </c>
      <c r="BQ153" s="84" t="str">
        <f t="shared" si="166"/>
        <v>-</v>
      </c>
    </row>
    <row r="154" spans="1:69" x14ac:dyDescent="0.25">
      <c r="A154" s="44"/>
      <c r="B154" s="22" t="s">
        <v>49</v>
      </c>
      <c r="C154" s="66" t="str">
        <f t="shared" si="162"/>
        <v>-</v>
      </c>
      <c r="D154" s="66" t="str">
        <f t="shared" si="162"/>
        <v>-</v>
      </c>
      <c r="E154" s="66" t="str">
        <f t="shared" si="162"/>
        <v>-</v>
      </c>
      <c r="F154" s="65" t="str">
        <f t="shared" si="163"/>
        <v/>
      </c>
      <c r="H154" s="1" t="str">
        <f t="shared" si="164"/>
        <v/>
      </c>
      <c r="I154" s="1" t="str">
        <f t="shared" si="164"/>
        <v/>
      </c>
      <c r="J154" s="1" t="str">
        <f t="shared" si="164"/>
        <v/>
      </c>
      <c r="K154" s="1" t="str">
        <f t="shared" si="164"/>
        <v/>
      </c>
      <c r="L154" s="1" t="str">
        <f t="shared" si="164"/>
        <v/>
      </c>
      <c r="M154" s="1" t="str">
        <f t="shared" si="164"/>
        <v/>
      </c>
      <c r="N154" s="1" t="str">
        <f t="shared" si="164"/>
        <v/>
      </c>
      <c r="O154" s="1" t="str">
        <f t="shared" si="164"/>
        <v/>
      </c>
      <c r="P154" s="1" t="str">
        <f t="shared" si="164"/>
        <v/>
      </c>
      <c r="Q154" s="1" t="str">
        <f t="shared" si="164"/>
        <v/>
      </c>
      <c r="R154" s="11" t="str">
        <f t="shared" si="164"/>
        <v/>
      </c>
      <c r="S154" s="11" t="str">
        <f t="shared" si="164"/>
        <v/>
      </c>
      <c r="U154" s="1" t="str">
        <f t="shared" si="165"/>
        <v/>
      </c>
      <c r="V154" s="1" t="str">
        <f t="shared" si="165"/>
        <v/>
      </c>
      <c r="W154" s="1" t="str">
        <f t="shared" si="165"/>
        <v/>
      </c>
      <c r="X154" s="1" t="str">
        <f t="shared" si="165"/>
        <v/>
      </c>
      <c r="Y154" s="1" t="str">
        <f t="shared" si="165"/>
        <v/>
      </c>
      <c r="Z154" s="1" t="str">
        <f t="shared" si="165"/>
        <v/>
      </c>
      <c r="AA154" s="1" t="str">
        <f t="shared" si="165"/>
        <v/>
      </c>
      <c r="AB154" s="1" t="str">
        <f t="shared" si="165"/>
        <v/>
      </c>
      <c r="AC154" s="1" t="str">
        <f t="shared" si="165"/>
        <v/>
      </c>
      <c r="AD154" s="1" t="str">
        <f t="shared" si="165"/>
        <v/>
      </c>
      <c r="AE154" s="1" t="str">
        <f t="shared" si="165"/>
        <v/>
      </c>
      <c r="AF154" s="1" t="str">
        <f t="shared" si="165"/>
        <v/>
      </c>
      <c r="AG154" s="1" t="str">
        <f t="shared" si="165"/>
        <v/>
      </c>
      <c r="AH154" s="1" t="str">
        <f t="shared" si="165"/>
        <v/>
      </c>
      <c r="AI154" s="1" t="str">
        <f t="shared" si="165"/>
        <v/>
      </c>
      <c r="AJ154" s="1" t="str">
        <f t="shared" si="165"/>
        <v/>
      </c>
      <c r="AK154" s="1" t="str">
        <f t="shared" si="165"/>
        <v/>
      </c>
      <c r="AL154" s="1" t="str">
        <f t="shared" si="165"/>
        <v/>
      </c>
      <c r="AM154" s="1" t="str">
        <f t="shared" si="165"/>
        <v/>
      </c>
      <c r="AN154" s="1" t="str">
        <f t="shared" si="165"/>
        <v/>
      </c>
      <c r="AO154" s="1" t="str">
        <f t="shared" si="165"/>
        <v/>
      </c>
      <c r="AP154" s="1" t="str">
        <f t="shared" si="165"/>
        <v/>
      </c>
      <c r="AQ154" s="1" t="str">
        <f t="shared" si="165"/>
        <v/>
      </c>
      <c r="AR154" s="1" t="str">
        <f t="shared" si="165"/>
        <v/>
      </c>
      <c r="AS154" s="1" t="str">
        <f t="shared" si="165"/>
        <v/>
      </c>
      <c r="AT154" s="1" t="str">
        <f t="shared" si="165"/>
        <v/>
      </c>
      <c r="AU154" s="1" t="str">
        <f t="shared" si="165"/>
        <v/>
      </c>
      <c r="AV154" s="1" t="str">
        <f t="shared" si="165"/>
        <v/>
      </c>
      <c r="AW154" s="1" t="str">
        <f t="shared" si="165"/>
        <v/>
      </c>
      <c r="AX154" s="1" t="str">
        <f t="shared" si="165"/>
        <v/>
      </c>
      <c r="AY154" s="1" t="str">
        <f t="shared" si="165"/>
        <v/>
      </c>
      <c r="AZ154" s="1" t="str">
        <f t="shared" si="165"/>
        <v/>
      </c>
      <c r="BA154" s="1" t="str">
        <f t="shared" si="165"/>
        <v/>
      </c>
      <c r="BB154" s="1" t="str">
        <f t="shared" si="165"/>
        <v/>
      </c>
      <c r="BC154" s="1" t="str">
        <f t="shared" si="165"/>
        <v/>
      </c>
      <c r="BD154" s="1" t="str">
        <f t="shared" si="165"/>
        <v/>
      </c>
      <c r="BF154" s="84" t="str">
        <f t="shared" si="166"/>
        <v>-</v>
      </c>
      <c r="BG154" s="84" t="str">
        <f t="shared" si="166"/>
        <v>-</v>
      </c>
      <c r="BH154" s="84" t="str">
        <f t="shared" si="166"/>
        <v>-</v>
      </c>
      <c r="BI154" s="84" t="str">
        <f t="shared" si="166"/>
        <v>-</v>
      </c>
      <c r="BJ154" s="84" t="str">
        <f t="shared" si="166"/>
        <v>-</v>
      </c>
      <c r="BK154" s="84" t="str">
        <f t="shared" si="166"/>
        <v>-</v>
      </c>
      <c r="BL154" s="84" t="str">
        <f t="shared" si="166"/>
        <v>-</v>
      </c>
      <c r="BM154" s="84" t="str">
        <f t="shared" si="166"/>
        <v>-</v>
      </c>
      <c r="BN154" s="84" t="str">
        <f t="shared" si="166"/>
        <v>-</v>
      </c>
      <c r="BO154" s="84" t="str">
        <f t="shared" si="166"/>
        <v>-</v>
      </c>
      <c r="BP154" s="84" t="str">
        <f t="shared" si="166"/>
        <v>-</v>
      </c>
      <c r="BQ154" s="84" t="str">
        <f t="shared" si="166"/>
        <v>-</v>
      </c>
    </row>
    <row r="155" spans="1:69" x14ac:dyDescent="0.25">
      <c r="A155" s="44"/>
      <c r="B155" s="22" t="s">
        <v>50</v>
      </c>
      <c r="C155" s="66" t="str">
        <f t="shared" si="162"/>
        <v>-</v>
      </c>
      <c r="D155" s="66" t="str">
        <f t="shared" si="162"/>
        <v>-</v>
      </c>
      <c r="E155" s="66" t="str">
        <f t="shared" si="162"/>
        <v>-</v>
      </c>
      <c r="F155" s="65" t="str">
        <f t="shared" si="163"/>
        <v/>
      </c>
      <c r="H155" s="1" t="str">
        <f t="shared" si="164"/>
        <v/>
      </c>
      <c r="I155" s="1" t="str">
        <f t="shared" si="164"/>
        <v/>
      </c>
      <c r="J155" s="1" t="str">
        <f t="shared" si="164"/>
        <v/>
      </c>
      <c r="K155" s="1" t="str">
        <f t="shared" si="164"/>
        <v/>
      </c>
      <c r="L155" s="1" t="str">
        <f t="shared" si="164"/>
        <v/>
      </c>
      <c r="M155" s="1" t="str">
        <f t="shared" si="164"/>
        <v/>
      </c>
      <c r="N155" s="1" t="str">
        <f t="shared" si="164"/>
        <v/>
      </c>
      <c r="O155" s="1" t="str">
        <f t="shared" si="164"/>
        <v/>
      </c>
      <c r="P155" s="1" t="str">
        <f t="shared" si="164"/>
        <v/>
      </c>
      <c r="Q155" s="1" t="str">
        <f t="shared" si="164"/>
        <v/>
      </c>
      <c r="R155" s="11" t="str">
        <f t="shared" si="164"/>
        <v/>
      </c>
      <c r="S155" s="11" t="str">
        <f t="shared" si="164"/>
        <v/>
      </c>
      <c r="U155" s="1" t="str">
        <f t="shared" si="165"/>
        <v/>
      </c>
      <c r="V155" s="1" t="str">
        <f t="shared" si="165"/>
        <v/>
      </c>
      <c r="W155" s="1" t="str">
        <f t="shared" si="165"/>
        <v/>
      </c>
      <c r="X155" s="1" t="str">
        <f t="shared" ref="X155:BD155" si="167">IFERROR(X56/X83,"")</f>
        <v/>
      </c>
      <c r="Y155" s="1" t="str">
        <f t="shared" si="167"/>
        <v/>
      </c>
      <c r="Z155" s="1" t="str">
        <f t="shared" si="167"/>
        <v/>
      </c>
      <c r="AA155" s="1" t="str">
        <f t="shared" si="167"/>
        <v/>
      </c>
      <c r="AB155" s="1" t="str">
        <f t="shared" si="167"/>
        <v/>
      </c>
      <c r="AC155" s="1" t="str">
        <f t="shared" si="167"/>
        <v/>
      </c>
      <c r="AD155" s="1" t="str">
        <f t="shared" si="167"/>
        <v/>
      </c>
      <c r="AE155" s="1" t="str">
        <f t="shared" si="167"/>
        <v/>
      </c>
      <c r="AF155" s="1" t="str">
        <f t="shared" si="167"/>
        <v/>
      </c>
      <c r="AG155" s="1" t="str">
        <f t="shared" si="167"/>
        <v/>
      </c>
      <c r="AH155" s="1" t="str">
        <f t="shared" si="167"/>
        <v/>
      </c>
      <c r="AI155" s="1" t="str">
        <f t="shared" si="167"/>
        <v/>
      </c>
      <c r="AJ155" s="1" t="str">
        <f t="shared" si="167"/>
        <v/>
      </c>
      <c r="AK155" s="1" t="str">
        <f t="shared" si="167"/>
        <v/>
      </c>
      <c r="AL155" s="1" t="str">
        <f t="shared" si="167"/>
        <v/>
      </c>
      <c r="AM155" s="1" t="str">
        <f t="shared" si="167"/>
        <v/>
      </c>
      <c r="AN155" s="1" t="str">
        <f t="shared" si="167"/>
        <v/>
      </c>
      <c r="AO155" s="1" t="str">
        <f t="shared" si="167"/>
        <v/>
      </c>
      <c r="AP155" s="1" t="str">
        <f t="shared" si="167"/>
        <v/>
      </c>
      <c r="AQ155" s="1" t="str">
        <f t="shared" si="167"/>
        <v/>
      </c>
      <c r="AR155" s="1" t="str">
        <f t="shared" si="167"/>
        <v/>
      </c>
      <c r="AS155" s="1" t="str">
        <f t="shared" si="167"/>
        <v/>
      </c>
      <c r="AT155" s="1" t="str">
        <f t="shared" si="167"/>
        <v/>
      </c>
      <c r="AU155" s="1" t="str">
        <f t="shared" si="167"/>
        <v/>
      </c>
      <c r="AV155" s="1" t="str">
        <f t="shared" si="167"/>
        <v/>
      </c>
      <c r="AW155" s="1" t="str">
        <f t="shared" si="167"/>
        <v/>
      </c>
      <c r="AX155" s="1" t="str">
        <f t="shared" si="167"/>
        <v/>
      </c>
      <c r="AY155" s="1" t="str">
        <f t="shared" si="167"/>
        <v/>
      </c>
      <c r="AZ155" s="1" t="str">
        <f t="shared" si="167"/>
        <v/>
      </c>
      <c r="BA155" s="1" t="str">
        <f t="shared" si="167"/>
        <v/>
      </c>
      <c r="BB155" s="1" t="str">
        <f t="shared" si="167"/>
        <v/>
      </c>
      <c r="BC155" s="1" t="str">
        <f t="shared" si="167"/>
        <v/>
      </c>
      <c r="BD155" s="1" t="str">
        <f t="shared" si="167"/>
        <v/>
      </c>
      <c r="BF155" s="84" t="str">
        <f t="shared" si="166"/>
        <v>-</v>
      </c>
      <c r="BG155" s="84" t="str">
        <f t="shared" si="166"/>
        <v>-</v>
      </c>
      <c r="BH155" s="84" t="str">
        <f t="shared" si="166"/>
        <v>-</v>
      </c>
      <c r="BI155" s="84" t="str">
        <f t="shared" si="166"/>
        <v>-</v>
      </c>
      <c r="BJ155" s="84" t="str">
        <f t="shared" si="166"/>
        <v>-</v>
      </c>
      <c r="BK155" s="84" t="str">
        <f t="shared" si="166"/>
        <v>-</v>
      </c>
      <c r="BL155" s="84" t="str">
        <f t="shared" si="166"/>
        <v>-</v>
      </c>
      <c r="BM155" s="84" t="str">
        <f t="shared" si="166"/>
        <v>-</v>
      </c>
      <c r="BN155" s="84" t="str">
        <f t="shared" si="166"/>
        <v>-</v>
      </c>
      <c r="BO155" s="84" t="str">
        <f t="shared" si="166"/>
        <v>-</v>
      </c>
      <c r="BP155" s="84" t="str">
        <f t="shared" si="166"/>
        <v>-</v>
      </c>
      <c r="BQ155" s="84" t="str">
        <f t="shared" si="166"/>
        <v>-</v>
      </c>
    </row>
    <row r="156" spans="1:69" x14ac:dyDescent="0.25">
      <c r="A156" s="44"/>
      <c r="B156" s="3" t="s">
        <v>153</v>
      </c>
      <c r="C156" s="66" t="str">
        <f t="shared" ref="C156:E157" si="168">IFERROR(C58/C84,"-")</f>
        <v>-</v>
      </c>
      <c r="D156" s="66" t="str">
        <f t="shared" si="168"/>
        <v>-</v>
      </c>
      <c r="E156" s="66" t="str">
        <f t="shared" si="168"/>
        <v>-</v>
      </c>
      <c r="F156" s="65" t="str">
        <f t="shared" si="163"/>
        <v/>
      </c>
      <c r="H156" s="1" t="str">
        <f t="shared" ref="H156:S157" si="169">IFERROR(H58/H84,"")</f>
        <v/>
      </c>
      <c r="I156" s="1" t="str">
        <f t="shared" si="169"/>
        <v/>
      </c>
      <c r="J156" s="1" t="str">
        <f t="shared" si="169"/>
        <v/>
      </c>
      <c r="K156" s="1" t="str">
        <f t="shared" si="169"/>
        <v/>
      </c>
      <c r="L156" s="1" t="str">
        <f t="shared" si="169"/>
        <v/>
      </c>
      <c r="M156" s="1" t="str">
        <f t="shared" si="169"/>
        <v/>
      </c>
      <c r="N156" s="1" t="str">
        <f t="shared" si="169"/>
        <v/>
      </c>
      <c r="O156" s="1" t="str">
        <f t="shared" si="169"/>
        <v/>
      </c>
      <c r="P156" s="1" t="str">
        <f t="shared" si="169"/>
        <v/>
      </c>
      <c r="Q156" s="1" t="str">
        <f t="shared" si="169"/>
        <v/>
      </c>
      <c r="R156" s="11" t="str">
        <f t="shared" si="169"/>
        <v/>
      </c>
      <c r="S156" s="11" t="str">
        <f t="shared" si="169"/>
        <v/>
      </c>
      <c r="U156" s="1" t="str">
        <f>IFERROR(U58/U84,"")</f>
        <v/>
      </c>
      <c r="V156" s="1" t="str">
        <f t="shared" ref="V156:BD156" si="170">IFERROR(V58/V84,"")</f>
        <v/>
      </c>
      <c r="W156" s="1" t="str">
        <f t="shared" si="170"/>
        <v/>
      </c>
      <c r="X156" s="1" t="str">
        <f t="shared" si="170"/>
        <v/>
      </c>
      <c r="Y156" s="1" t="str">
        <f t="shared" si="170"/>
        <v/>
      </c>
      <c r="Z156" s="1" t="str">
        <f t="shared" si="170"/>
        <v/>
      </c>
      <c r="AA156" s="1" t="str">
        <f t="shared" si="170"/>
        <v/>
      </c>
      <c r="AB156" s="1" t="str">
        <f t="shared" si="170"/>
        <v/>
      </c>
      <c r="AC156" s="1" t="str">
        <f t="shared" si="170"/>
        <v/>
      </c>
      <c r="AD156" s="1" t="str">
        <f t="shared" si="170"/>
        <v/>
      </c>
      <c r="AE156" s="1" t="str">
        <f t="shared" si="170"/>
        <v/>
      </c>
      <c r="AF156" s="1" t="str">
        <f t="shared" si="170"/>
        <v/>
      </c>
      <c r="AG156" s="1" t="str">
        <f t="shared" si="170"/>
        <v/>
      </c>
      <c r="AH156" s="1" t="str">
        <f t="shared" si="170"/>
        <v/>
      </c>
      <c r="AI156" s="1" t="str">
        <f t="shared" si="170"/>
        <v/>
      </c>
      <c r="AJ156" s="1" t="str">
        <f t="shared" si="170"/>
        <v/>
      </c>
      <c r="AK156" s="1" t="str">
        <f t="shared" si="170"/>
        <v/>
      </c>
      <c r="AL156" s="1" t="str">
        <f t="shared" si="170"/>
        <v/>
      </c>
      <c r="AM156" s="1" t="str">
        <f t="shared" si="170"/>
        <v/>
      </c>
      <c r="AN156" s="1" t="str">
        <f t="shared" si="170"/>
        <v/>
      </c>
      <c r="AO156" s="1" t="str">
        <f t="shared" si="170"/>
        <v/>
      </c>
      <c r="AP156" s="1" t="str">
        <f t="shared" si="170"/>
        <v/>
      </c>
      <c r="AQ156" s="1" t="str">
        <f t="shared" si="170"/>
        <v/>
      </c>
      <c r="AR156" s="1" t="str">
        <f t="shared" si="170"/>
        <v/>
      </c>
      <c r="AS156" s="1" t="str">
        <f t="shared" si="170"/>
        <v/>
      </c>
      <c r="AT156" s="1" t="str">
        <f t="shared" si="170"/>
        <v/>
      </c>
      <c r="AU156" s="1" t="str">
        <f t="shared" si="170"/>
        <v/>
      </c>
      <c r="AV156" s="1" t="str">
        <f t="shared" si="170"/>
        <v/>
      </c>
      <c r="AW156" s="1" t="str">
        <f t="shared" si="170"/>
        <v/>
      </c>
      <c r="AX156" s="1" t="str">
        <f t="shared" si="170"/>
        <v/>
      </c>
      <c r="AY156" s="1" t="str">
        <f t="shared" si="170"/>
        <v/>
      </c>
      <c r="AZ156" s="1" t="str">
        <f t="shared" si="170"/>
        <v/>
      </c>
      <c r="BA156" s="1" t="str">
        <f t="shared" si="170"/>
        <v/>
      </c>
      <c r="BB156" s="1" t="str">
        <f t="shared" si="170"/>
        <v/>
      </c>
      <c r="BC156" s="1" t="str">
        <f t="shared" si="170"/>
        <v/>
      </c>
      <c r="BD156" s="1" t="str">
        <f t="shared" si="170"/>
        <v/>
      </c>
      <c r="BF156" s="84" t="str">
        <f t="shared" si="166"/>
        <v>-</v>
      </c>
      <c r="BG156" s="84" t="str">
        <f t="shared" si="166"/>
        <v>-</v>
      </c>
      <c r="BH156" s="84" t="str">
        <f t="shared" si="166"/>
        <v>-</v>
      </c>
      <c r="BI156" s="84" t="str">
        <f t="shared" si="166"/>
        <v>-</v>
      </c>
      <c r="BJ156" s="84" t="str">
        <f t="shared" si="166"/>
        <v>-</v>
      </c>
      <c r="BK156" s="84" t="str">
        <f t="shared" si="166"/>
        <v>-</v>
      </c>
      <c r="BL156" s="84" t="str">
        <f t="shared" si="166"/>
        <v>-</v>
      </c>
      <c r="BM156" s="84" t="str">
        <f t="shared" si="166"/>
        <v>-</v>
      </c>
      <c r="BN156" s="84" t="str">
        <f t="shared" si="166"/>
        <v>-</v>
      </c>
      <c r="BO156" s="84" t="str">
        <f t="shared" si="166"/>
        <v>-</v>
      </c>
      <c r="BP156" s="84" t="str">
        <f t="shared" si="166"/>
        <v>-</v>
      </c>
      <c r="BQ156" s="84" t="str">
        <f t="shared" si="166"/>
        <v>-</v>
      </c>
    </row>
    <row r="157" spans="1:69" x14ac:dyDescent="0.25">
      <c r="A157" s="45"/>
      <c r="B157" s="3" t="s">
        <v>61</v>
      </c>
      <c r="C157" s="66" t="str">
        <f t="shared" si="168"/>
        <v>-</v>
      </c>
      <c r="D157" s="66" t="str">
        <f t="shared" si="168"/>
        <v>-</v>
      </c>
      <c r="E157" s="66" t="str">
        <f t="shared" si="168"/>
        <v>-</v>
      </c>
      <c r="F157" s="65" t="str">
        <f t="shared" si="163"/>
        <v/>
      </c>
      <c r="H157" s="1" t="str">
        <f t="shared" si="169"/>
        <v/>
      </c>
      <c r="I157" s="1" t="str">
        <f t="shared" si="169"/>
        <v/>
      </c>
      <c r="J157" s="1" t="str">
        <f t="shared" si="169"/>
        <v/>
      </c>
      <c r="K157" s="1" t="str">
        <f t="shared" si="169"/>
        <v/>
      </c>
      <c r="L157" s="1" t="str">
        <f t="shared" si="169"/>
        <v/>
      </c>
      <c r="M157" s="1" t="str">
        <f t="shared" si="169"/>
        <v/>
      </c>
      <c r="N157" s="1" t="str">
        <f t="shared" si="169"/>
        <v/>
      </c>
      <c r="O157" s="1" t="str">
        <f t="shared" si="169"/>
        <v/>
      </c>
      <c r="P157" s="1" t="str">
        <f t="shared" si="169"/>
        <v/>
      </c>
      <c r="Q157" s="1" t="str">
        <f t="shared" si="169"/>
        <v/>
      </c>
      <c r="R157" s="11" t="str">
        <f t="shared" si="169"/>
        <v/>
      </c>
      <c r="S157" s="11" t="str">
        <f t="shared" si="169"/>
        <v/>
      </c>
      <c r="U157" s="1" t="str">
        <f t="shared" ref="U157:BD157" si="171">IFERROR(U59/U85,"")</f>
        <v/>
      </c>
      <c r="V157" s="1" t="str">
        <f t="shared" si="171"/>
        <v/>
      </c>
      <c r="W157" s="1" t="str">
        <f t="shared" si="171"/>
        <v/>
      </c>
      <c r="X157" s="1" t="str">
        <f t="shared" si="171"/>
        <v/>
      </c>
      <c r="Y157" s="1" t="str">
        <f t="shared" si="171"/>
        <v/>
      </c>
      <c r="Z157" s="1" t="str">
        <f t="shared" si="171"/>
        <v/>
      </c>
      <c r="AA157" s="1" t="str">
        <f t="shared" si="171"/>
        <v/>
      </c>
      <c r="AB157" s="1" t="str">
        <f t="shared" si="171"/>
        <v/>
      </c>
      <c r="AC157" s="1" t="str">
        <f t="shared" si="171"/>
        <v/>
      </c>
      <c r="AD157" s="1" t="str">
        <f t="shared" si="171"/>
        <v/>
      </c>
      <c r="AE157" s="1" t="str">
        <f t="shared" si="171"/>
        <v/>
      </c>
      <c r="AF157" s="1" t="str">
        <f t="shared" si="171"/>
        <v/>
      </c>
      <c r="AG157" s="1" t="str">
        <f t="shared" si="171"/>
        <v/>
      </c>
      <c r="AH157" s="1" t="str">
        <f t="shared" si="171"/>
        <v/>
      </c>
      <c r="AI157" s="1" t="str">
        <f t="shared" si="171"/>
        <v/>
      </c>
      <c r="AJ157" s="1" t="str">
        <f t="shared" si="171"/>
        <v/>
      </c>
      <c r="AK157" s="1" t="str">
        <f t="shared" si="171"/>
        <v/>
      </c>
      <c r="AL157" s="1" t="str">
        <f t="shared" si="171"/>
        <v/>
      </c>
      <c r="AM157" s="1" t="str">
        <f t="shared" si="171"/>
        <v/>
      </c>
      <c r="AN157" s="1" t="str">
        <f t="shared" si="171"/>
        <v/>
      </c>
      <c r="AO157" s="1" t="str">
        <f t="shared" si="171"/>
        <v/>
      </c>
      <c r="AP157" s="1" t="str">
        <f t="shared" si="171"/>
        <v/>
      </c>
      <c r="AQ157" s="1" t="str">
        <f t="shared" si="171"/>
        <v/>
      </c>
      <c r="AR157" s="1" t="str">
        <f t="shared" si="171"/>
        <v/>
      </c>
      <c r="AS157" s="1" t="str">
        <f t="shared" si="171"/>
        <v/>
      </c>
      <c r="AT157" s="1" t="str">
        <f t="shared" si="171"/>
        <v/>
      </c>
      <c r="AU157" s="1" t="str">
        <f t="shared" si="171"/>
        <v/>
      </c>
      <c r="AV157" s="1" t="str">
        <f t="shared" si="171"/>
        <v/>
      </c>
      <c r="AW157" s="1" t="str">
        <f t="shared" si="171"/>
        <v/>
      </c>
      <c r="AX157" s="1" t="str">
        <f t="shared" si="171"/>
        <v/>
      </c>
      <c r="AY157" s="1" t="str">
        <f t="shared" si="171"/>
        <v/>
      </c>
      <c r="AZ157" s="1" t="str">
        <f t="shared" si="171"/>
        <v/>
      </c>
      <c r="BA157" s="1" t="str">
        <f t="shared" si="171"/>
        <v/>
      </c>
      <c r="BB157" s="1" t="str">
        <f t="shared" si="171"/>
        <v/>
      </c>
      <c r="BC157" s="1" t="str">
        <f t="shared" si="171"/>
        <v/>
      </c>
      <c r="BD157" s="1" t="str">
        <f t="shared" si="171"/>
        <v/>
      </c>
      <c r="BF157" s="84" t="str">
        <f t="shared" si="166"/>
        <v>-</v>
      </c>
      <c r="BG157" s="84" t="str">
        <f t="shared" si="166"/>
        <v>-</v>
      </c>
      <c r="BH157" s="84" t="str">
        <f t="shared" si="166"/>
        <v>-</v>
      </c>
      <c r="BI157" s="84" t="str">
        <f t="shared" si="166"/>
        <v>-</v>
      </c>
      <c r="BJ157" s="84" t="str">
        <f t="shared" si="166"/>
        <v>-</v>
      </c>
      <c r="BK157" s="84" t="str">
        <f t="shared" si="166"/>
        <v>-</v>
      </c>
      <c r="BL157" s="84" t="str">
        <f t="shared" si="166"/>
        <v>-</v>
      </c>
      <c r="BM157" s="84" t="str">
        <f t="shared" si="166"/>
        <v>-</v>
      </c>
      <c r="BN157" s="84" t="str">
        <f t="shared" si="166"/>
        <v>-</v>
      </c>
      <c r="BO157" s="84" t="str">
        <f t="shared" si="166"/>
        <v>-</v>
      </c>
      <c r="BP157" s="84" t="str">
        <f t="shared" si="166"/>
        <v>-</v>
      </c>
      <c r="BQ157" s="84" t="str">
        <f t="shared" si="166"/>
        <v>-</v>
      </c>
    </row>
    <row r="158" spans="1:69" x14ac:dyDescent="0.25">
      <c r="A158" s="44" t="s">
        <v>33</v>
      </c>
      <c r="B158" s="22"/>
    </row>
    <row r="159" spans="1:69" x14ac:dyDescent="0.25">
      <c r="A159" s="43" t="s">
        <v>89</v>
      </c>
      <c r="B159" s="23" t="s">
        <v>89</v>
      </c>
      <c r="C159" s="21" t="str">
        <f>$C$3</f>
        <v>YTD '15</v>
      </c>
      <c r="D159" s="21" t="str">
        <f>$D$3</f>
        <v>YTD '16</v>
      </c>
      <c r="E159" s="21" t="str">
        <f>$E$3</f>
        <v>YTD '17</v>
      </c>
      <c r="F159" s="21" t="str">
        <f>$F$3</f>
        <v>YoY</v>
      </c>
      <c r="G159" s="2" t="s">
        <v>33</v>
      </c>
      <c r="H159" s="27" t="str">
        <f>$H$3</f>
        <v>Q1 '15</v>
      </c>
      <c r="I159" s="27" t="str">
        <f>$I$3</f>
        <v>Q2 '15</v>
      </c>
      <c r="J159" s="27" t="str">
        <f>$J$3</f>
        <v>Q3 '15</v>
      </c>
      <c r="K159" s="27" t="str">
        <f>$K$3</f>
        <v>Q4 '15</v>
      </c>
      <c r="L159" s="30" t="str">
        <f>$L$3</f>
        <v>Q1 '16</v>
      </c>
      <c r="M159" s="30" t="str">
        <f>$M$3</f>
        <v>Q2 '16</v>
      </c>
      <c r="N159" s="30" t="str">
        <f>$N$3</f>
        <v>Q3 '16</v>
      </c>
      <c r="O159" s="30" t="str">
        <f>$O$3</f>
        <v>Q4 '16</v>
      </c>
      <c r="P159" s="27" t="str">
        <f>$P$3</f>
        <v>Q1 '17</v>
      </c>
      <c r="Q159" s="27" t="str">
        <f>$Q$3</f>
        <v>Q2 '17</v>
      </c>
      <c r="R159" s="27" t="str">
        <f>$R$3</f>
        <v>Q3 '17</v>
      </c>
      <c r="S159" s="27" t="str">
        <f>$S$3</f>
        <v>Q4 '17</v>
      </c>
      <c r="T159" s="17" t="s">
        <v>33</v>
      </c>
      <c r="U159" s="27" t="s">
        <v>1</v>
      </c>
      <c r="V159" s="27" t="s">
        <v>2</v>
      </c>
      <c r="W159" s="27" t="s">
        <v>3</v>
      </c>
      <c r="X159" s="27" t="s">
        <v>4</v>
      </c>
      <c r="Y159" s="27" t="s">
        <v>5</v>
      </c>
      <c r="Z159" s="27" t="s">
        <v>6</v>
      </c>
      <c r="AA159" s="27" t="s">
        <v>7</v>
      </c>
      <c r="AB159" s="27" t="s">
        <v>8</v>
      </c>
      <c r="AC159" s="27" t="s">
        <v>9</v>
      </c>
      <c r="AD159" s="27" t="s">
        <v>10</v>
      </c>
      <c r="AE159" s="27" t="s">
        <v>11</v>
      </c>
      <c r="AF159" s="27" t="s">
        <v>12</v>
      </c>
      <c r="AG159" s="29" t="s">
        <v>13</v>
      </c>
      <c r="AH159" s="29" t="s">
        <v>14</v>
      </c>
      <c r="AI159" s="29" t="s">
        <v>15</v>
      </c>
      <c r="AJ159" s="29" t="s">
        <v>16</v>
      </c>
      <c r="AK159" s="29" t="s">
        <v>17</v>
      </c>
      <c r="AL159" s="29" t="s">
        <v>18</v>
      </c>
      <c r="AM159" s="29" t="s">
        <v>19</v>
      </c>
      <c r="AN159" s="29" t="s">
        <v>20</v>
      </c>
      <c r="AO159" s="29" t="s">
        <v>21</v>
      </c>
      <c r="AP159" s="29" t="s">
        <v>22</v>
      </c>
      <c r="AQ159" s="29" t="s">
        <v>23</v>
      </c>
      <c r="AR159" s="29" t="s">
        <v>24</v>
      </c>
      <c r="AS159" s="25" t="s">
        <v>25</v>
      </c>
      <c r="AT159" s="25" t="s">
        <v>26</v>
      </c>
      <c r="AU159" s="25" t="s">
        <v>27</v>
      </c>
      <c r="AV159" s="25" t="s">
        <v>28</v>
      </c>
      <c r="AW159" s="25" t="s">
        <v>29</v>
      </c>
      <c r="AX159" s="25" t="s">
        <v>30</v>
      </c>
      <c r="AY159" s="31" t="s">
        <v>99</v>
      </c>
      <c r="AZ159" s="31" t="s">
        <v>100</v>
      </c>
      <c r="BA159" s="31" t="s">
        <v>101</v>
      </c>
      <c r="BB159" s="31" t="s">
        <v>102</v>
      </c>
      <c r="BC159" s="31" t="s">
        <v>103</v>
      </c>
      <c r="BD159" s="31" t="s">
        <v>104</v>
      </c>
      <c r="BF159" s="32">
        <v>42736</v>
      </c>
      <c r="BG159" s="32">
        <v>42767</v>
      </c>
      <c r="BH159" s="32">
        <v>42795</v>
      </c>
      <c r="BI159" s="32">
        <v>42826</v>
      </c>
      <c r="BJ159" s="32">
        <v>42856</v>
      </c>
      <c r="BK159" s="32">
        <v>42887</v>
      </c>
      <c r="BL159" s="32">
        <v>42917</v>
      </c>
      <c r="BM159" s="32">
        <v>42948</v>
      </c>
      <c r="BN159" s="32">
        <v>42979</v>
      </c>
      <c r="BO159" s="32">
        <v>43009</v>
      </c>
      <c r="BP159" s="32">
        <v>43040</v>
      </c>
      <c r="BQ159" s="32">
        <v>43070</v>
      </c>
    </row>
    <row r="160" spans="1:69" x14ac:dyDescent="0.25">
      <c r="A160" s="16" t="s">
        <v>136</v>
      </c>
      <c r="B160" s="22" t="s">
        <v>90</v>
      </c>
      <c r="C160" s="71">
        <f>SUM(U160                                                     : INDEX(U160:AF160,$B$2))</f>
        <v>0</v>
      </c>
      <c r="D160" s="71">
        <f>SUM(AG160                                                : INDEX(AG160:AR160,$B$2))</f>
        <v>0</v>
      </c>
      <c r="E160" s="71">
        <f>SUM(AS160                                                 : INDEX(AS160:BD160,$B$2))</f>
        <v>0</v>
      </c>
      <c r="F160" s="67" t="str">
        <f>IFERROR(E160/D160,"-")</f>
        <v>-</v>
      </c>
      <c r="H160" s="4">
        <f>SUM(U160:W160)</f>
        <v>0</v>
      </c>
      <c r="I160" s="4">
        <f>SUM(X160:Z160)</f>
        <v>0</v>
      </c>
      <c r="J160" s="4">
        <f>SUM(AA160:AC160)</f>
        <v>0</v>
      </c>
      <c r="K160" s="4">
        <f>SUM(AD160:AF160)</f>
        <v>0</v>
      </c>
      <c r="L160" s="4">
        <f>SUM(AG160:AI160)</f>
        <v>0</v>
      </c>
      <c r="M160" s="4">
        <f>SUM(AJ160:AL160)</f>
        <v>0</v>
      </c>
      <c r="N160" s="4">
        <f>SUM(AM160:AO160)</f>
        <v>0</v>
      </c>
      <c r="O160" s="4">
        <f>SUM(AP160:AR160)</f>
        <v>0</v>
      </c>
      <c r="P160" s="4">
        <f>SUM(AS160:AU160)</f>
        <v>0</v>
      </c>
      <c r="Q160" s="4">
        <f>SUM(AV160:AX160)</f>
        <v>0</v>
      </c>
      <c r="R160" s="4">
        <f>SUM(AY160:BA160)</f>
        <v>0</v>
      </c>
      <c r="S160" s="4">
        <f>SUM(BB160:BD160)</f>
        <v>0</v>
      </c>
      <c r="U160" t="n">
        <v>219.0</v>
      </c>
      <c r="V160" t="n">
        <v>143.0</v>
      </c>
      <c r="W160" t="n">
        <v>228.0</v>
      </c>
      <c r="X160" t="n">
        <v>279.0</v>
      </c>
      <c r="Y160" t="n">
        <v>249.0</v>
      </c>
      <c r="Z160" t="n">
        <v>246.0</v>
      </c>
      <c r="AA160" t="n">
        <v>269.0</v>
      </c>
      <c r="AB160" t="n">
        <v>261.0</v>
      </c>
      <c r="AC160" t="n">
        <v>350.0</v>
      </c>
      <c r="AD160" t="n">
        <v>279.0</v>
      </c>
      <c r="AE160" t="n">
        <v>494.0</v>
      </c>
      <c r="AF160" t="n">
        <v>344.0</v>
      </c>
      <c r="AG160" t="n">
        <v>134.0</v>
      </c>
      <c r="AH160" t="n">
        <v>122.0</v>
      </c>
      <c r="AI160" t="n">
        <v>363.0</v>
      </c>
      <c r="AJ160" t="n">
        <v>339.0</v>
      </c>
      <c r="AK160" t="n">
        <v>535.0</v>
      </c>
      <c r="AL160" t="n">
        <v>985.0</v>
      </c>
      <c r="AM160" t="n">
        <v>680.0</v>
      </c>
      <c r="AN160" t="n">
        <v>814.0</v>
      </c>
      <c r="AO160" t="n">
        <v>937.0</v>
      </c>
      <c r="AP160" t="n">
        <v>881.0</v>
      </c>
      <c r="AQ160" t="n">
        <v>935.0</v>
      </c>
      <c r="AR160" t="n">
        <v>1116.0</v>
      </c>
      <c r="AS160" t="n">
        <v>320.0</v>
      </c>
      <c r="AT160" t="n">
        <v>666.0</v>
      </c>
      <c r="AU160" t="n">
        <v>855.0</v>
      </c>
      <c r="AV160" t="n">
        <v>650.0</v>
      </c>
      <c r="AW160" t="n">
        <v>587.0</v>
      </c>
      <c r="AX160" t="n">
        <v>1312.0</v>
      </c>
      <c r="AY160" t="n">
        <v>825.0</v>
      </c>
      <c r="AZ160" t="n">
        <v>887.0</v>
      </c>
      <c r="BF160" s="84" t="str">
        <f t="shared" ref="BF160:BQ168" si="172">IFERROR(AS160/AG160,"-")</f>
        <v>-</v>
      </c>
      <c r="BG160" s="84" t="str">
        <f t="shared" si="172"/>
        <v>-</v>
      </c>
      <c r="BH160" s="84" t="str">
        <f t="shared" si="172"/>
        <v>-</v>
      </c>
      <c r="BI160" s="84" t="str">
        <f t="shared" si="172"/>
        <v>-</v>
      </c>
      <c r="BJ160" s="84" t="str">
        <f t="shared" si="172"/>
        <v>-</v>
      </c>
      <c r="BK160" s="84" t="str">
        <f t="shared" si="172"/>
        <v>-</v>
      </c>
      <c r="BL160" s="84" t="str">
        <f t="shared" si="172"/>
        <v>-</v>
      </c>
      <c r="BM160" s="84" t="str">
        <f t="shared" si="172"/>
        <v>-</v>
      </c>
      <c r="BN160" s="84" t="str">
        <f t="shared" si="172"/>
        <v>-</v>
      </c>
      <c r="BO160" s="84" t="str">
        <f t="shared" si="172"/>
        <v>-</v>
      </c>
      <c r="BP160" s="84" t="str">
        <f t="shared" si="172"/>
        <v>-</v>
      </c>
      <c r="BQ160" s="84" t="str">
        <f t="shared" si="172"/>
        <v>-</v>
      </c>
    </row>
    <row r="161" spans="1:69" x14ac:dyDescent="0.25">
      <c r="A161" s="22" t="s">
        <v>91</v>
      </c>
      <c r="B161" s="22" t="s">
        <v>91</v>
      </c>
      <c r="C161" s="71">
        <f>SUM(U161                                                     : INDEX(U161:AF161,$B$2))</f>
        <v>0</v>
      </c>
      <c r="D161" s="71">
        <f>SUM(AG161                                                : INDEX(AG161:AR161,$B$2))</f>
        <v>0</v>
      </c>
      <c r="E161" s="71">
        <f>SUM(AS161                                                 : INDEX(AS161:BD161,$B$2))</f>
        <v>0</v>
      </c>
      <c r="F161" s="67" t="str">
        <f t="shared" ref="F161:F168" si="173">IFERROR(E161/D161,"-")</f>
        <v>-</v>
      </c>
      <c r="H161" s="4">
        <f t="shared" ref="H161:H164" si="174">SUM(U161:W161)</f>
        <v>0</v>
      </c>
      <c r="I161" s="4">
        <f t="shared" ref="I161:I164" si="175">SUM(X161:Z161)</f>
        <v>0</v>
      </c>
      <c r="J161" s="4">
        <f t="shared" ref="J161:J164" si="176">SUM(AA161:AC161)</f>
        <v>0</v>
      </c>
      <c r="K161" s="4">
        <f t="shared" ref="K161:K164" si="177">SUM(AD161:AF161)</f>
        <v>0</v>
      </c>
      <c r="L161" s="4">
        <f t="shared" ref="L161:L164" si="178">SUM(AG161:AI161)</f>
        <v>0</v>
      </c>
      <c r="M161" s="4">
        <f t="shared" ref="M161:M164" si="179">SUM(AJ161:AL161)</f>
        <v>0</v>
      </c>
      <c r="N161" s="4">
        <f t="shared" ref="N161:N164" si="180">SUM(AM161:AO161)</f>
        <v>0</v>
      </c>
      <c r="O161" s="4">
        <f t="shared" ref="O161:O164" si="181">SUM(AP161:AR161)</f>
        <v>0</v>
      </c>
      <c r="P161" s="4">
        <f t="shared" ref="P161:P164" si="182">SUM(AS161:AU161)</f>
        <v>0</v>
      </c>
      <c r="Q161" s="4">
        <f t="shared" ref="Q161:Q164" si="183">SUM(AV161:AX161)</f>
        <v>0</v>
      </c>
      <c r="R161" s="4">
        <f t="shared" ref="R161:R164" si="184">SUM(AY161:BA161)</f>
        <v>0</v>
      </c>
      <c r="S161" s="4">
        <f t="shared" ref="S161:S164" si="185">SUM(BB161:BD161)</f>
        <v>0</v>
      </c>
      <c r="U161" t="n">
        <v>89.0</v>
      </c>
      <c r="V161" t="n">
        <v>42.0</v>
      </c>
      <c r="W161" t="n">
        <v>71.0</v>
      </c>
      <c r="X161" t="n">
        <v>83.0</v>
      </c>
      <c r="Y161" t="n">
        <v>84.0</v>
      </c>
      <c r="Z161" t="n">
        <v>91.0</v>
      </c>
      <c r="AA161" t="n">
        <v>142.0</v>
      </c>
      <c r="AB161" t="n">
        <v>84.0</v>
      </c>
      <c r="AC161" t="n">
        <v>189.0</v>
      </c>
      <c r="AD161" t="n">
        <v>124.0</v>
      </c>
      <c r="AE161" t="n">
        <v>244.0</v>
      </c>
      <c r="AF161" t="n">
        <v>141.0</v>
      </c>
      <c r="AG161" t="n">
        <v>49.0</v>
      </c>
      <c r="AH161" t="n">
        <v>32.0</v>
      </c>
      <c r="AI161" t="n">
        <v>161.0</v>
      </c>
      <c r="AJ161" t="n">
        <v>179.0</v>
      </c>
      <c r="AK161" t="n">
        <v>228.0</v>
      </c>
      <c r="AL161" t="n">
        <v>435.0</v>
      </c>
      <c r="AM161" t="n">
        <v>288.0</v>
      </c>
      <c r="AN161" t="n">
        <v>322.0</v>
      </c>
      <c r="AO161" t="n">
        <v>414.0</v>
      </c>
      <c r="AP161" t="n">
        <v>359.0</v>
      </c>
      <c r="AQ161" t="n">
        <v>293.0</v>
      </c>
      <c r="AR161" t="n">
        <v>584.0</v>
      </c>
      <c r="AS161" t="n">
        <v>117.0</v>
      </c>
      <c r="AT161" t="n">
        <v>235.0</v>
      </c>
      <c r="AU161" t="n">
        <v>457.0</v>
      </c>
      <c r="AV161" t="n">
        <v>327.0</v>
      </c>
      <c r="AW161" t="n">
        <v>285.0</v>
      </c>
      <c r="AX161" t="n">
        <v>713.0</v>
      </c>
      <c r="AY161" t="n">
        <v>366.0</v>
      </c>
      <c r="AZ161" t="n">
        <v>418.0</v>
      </c>
      <c r="BF161" s="84" t="str">
        <f t="shared" si="172"/>
        <v>-</v>
      </c>
      <c r="BG161" s="84" t="str">
        <f t="shared" si="172"/>
        <v>-</v>
      </c>
      <c r="BH161" s="84" t="str">
        <f t="shared" si="172"/>
        <v>-</v>
      </c>
      <c r="BI161" s="84" t="str">
        <f t="shared" si="172"/>
        <v>-</v>
      </c>
      <c r="BJ161" s="84" t="str">
        <f t="shared" si="172"/>
        <v>-</v>
      </c>
      <c r="BK161" s="84" t="str">
        <f t="shared" si="172"/>
        <v>-</v>
      </c>
      <c r="BL161" s="84" t="str">
        <f t="shared" si="172"/>
        <v>-</v>
      </c>
      <c r="BM161" s="84" t="str">
        <f t="shared" si="172"/>
        <v>-</v>
      </c>
      <c r="BN161" s="84" t="str">
        <f t="shared" si="172"/>
        <v>-</v>
      </c>
      <c r="BO161" s="84" t="str">
        <f t="shared" si="172"/>
        <v>-</v>
      </c>
      <c r="BP161" s="84" t="str">
        <f t="shared" si="172"/>
        <v>-</v>
      </c>
      <c r="BQ161" s="84" t="str">
        <f t="shared" si="172"/>
        <v>-</v>
      </c>
    </row>
    <row r="162" spans="1:69" x14ac:dyDescent="0.25">
      <c r="A162" s="22" t="s">
        <v>92</v>
      </c>
      <c r="B162" s="22" t="s">
        <v>92</v>
      </c>
      <c r="C162" s="71">
        <f>SUM(U162                                                     : INDEX(U162:AF162,$B$2))</f>
        <v>0</v>
      </c>
      <c r="D162" s="71">
        <f>SUM(AG162                                                : INDEX(AG162:AR162,$B$2))</f>
        <v>0</v>
      </c>
      <c r="E162" s="71">
        <f>SUM(AS162                                                 : INDEX(AS162:BD162,$B$2))</f>
        <v>0</v>
      </c>
      <c r="F162" s="67" t="str">
        <f t="shared" si="173"/>
        <v>-</v>
      </c>
      <c r="H162" s="4">
        <f t="shared" si="174"/>
        <v>0</v>
      </c>
      <c r="I162" s="4">
        <f t="shared" si="175"/>
        <v>0</v>
      </c>
      <c r="J162" s="4">
        <f t="shared" si="176"/>
        <v>0</v>
      </c>
      <c r="K162" s="4">
        <f t="shared" si="177"/>
        <v>0</v>
      </c>
      <c r="L162" s="4">
        <f t="shared" si="178"/>
        <v>0</v>
      </c>
      <c r="M162" s="4">
        <f t="shared" si="179"/>
        <v>0</v>
      </c>
      <c r="N162" s="4">
        <f t="shared" si="180"/>
        <v>0</v>
      </c>
      <c r="O162" s="4">
        <f t="shared" si="181"/>
        <v>0</v>
      </c>
      <c r="P162" s="4">
        <f t="shared" si="182"/>
        <v>0</v>
      </c>
      <c r="Q162" s="4">
        <f t="shared" si="183"/>
        <v>0</v>
      </c>
      <c r="R162" s="4">
        <f t="shared" si="184"/>
        <v>0</v>
      </c>
      <c r="S162" s="4">
        <f t="shared" si="185"/>
        <v>0</v>
      </c>
      <c r="U162" t="n">
        <v>111.0</v>
      </c>
      <c r="V162" t="n">
        <v>54.0</v>
      </c>
      <c r="W162" t="n">
        <v>96.0</v>
      </c>
      <c r="X162" t="n">
        <v>100.0</v>
      </c>
      <c r="Y162" t="n">
        <v>103.0</v>
      </c>
      <c r="Z162" t="n">
        <v>120.0</v>
      </c>
      <c r="AA162" t="n">
        <v>163.0</v>
      </c>
      <c r="AB162" t="n">
        <v>120.0</v>
      </c>
      <c r="AC162" t="n">
        <v>211.0</v>
      </c>
      <c r="AD162" t="n">
        <v>137.0</v>
      </c>
      <c r="AE162" t="n">
        <v>293.0</v>
      </c>
      <c r="AF162" t="n">
        <v>170.0</v>
      </c>
      <c r="AG162" t="n">
        <v>60.0</v>
      </c>
      <c r="AH162" t="n">
        <v>45.0</v>
      </c>
      <c r="AI162" t="n">
        <v>205.0</v>
      </c>
      <c r="AJ162" t="n">
        <v>207.0</v>
      </c>
      <c r="AK162" t="n">
        <v>270.0</v>
      </c>
      <c r="AL162" t="n">
        <v>529.0</v>
      </c>
      <c r="AM162" t="n">
        <v>326.0</v>
      </c>
      <c r="AN162" t="n">
        <v>396.0</v>
      </c>
      <c r="AO162" t="n">
        <v>491.0</v>
      </c>
      <c r="AP162" t="n">
        <v>415.0</v>
      </c>
      <c r="AQ162" t="n">
        <v>381.0</v>
      </c>
      <c r="AR162" t="n">
        <v>636.0</v>
      </c>
      <c r="AS162" t="n">
        <v>137.0</v>
      </c>
      <c r="AT162" t="n">
        <v>286.0</v>
      </c>
      <c r="AU162" t="n">
        <v>483.0</v>
      </c>
      <c r="AV162" t="n">
        <v>356.0</v>
      </c>
      <c r="AW162" t="n">
        <v>298.0</v>
      </c>
      <c r="AX162" t="n">
        <v>750.0</v>
      </c>
      <c r="AY162" t="n">
        <v>387.0</v>
      </c>
      <c r="AZ162" t="n">
        <v>426.0</v>
      </c>
      <c r="BF162" s="84" t="str">
        <f t="shared" si="172"/>
        <v>-</v>
      </c>
      <c r="BG162" s="84" t="str">
        <f t="shared" si="172"/>
        <v>-</v>
      </c>
      <c r="BH162" s="84" t="str">
        <f t="shared" si="172"/>
        <v>-</v>
      </c>
      <c r="BI162" s="84" t="str">
        <f t="shared" si="172"/>
        <v>-</v>
      </c>
      <c r="BJ162" s="84" t="str">
        <f t="shared" si="172"/>
        <v>-</v>
      </c>
      <c r="BK162" s="84" t="str">
        <f t="shared" si="172"/>
        <v>-</v>
      </c>
      <c r="BL162" s="84" t="str">
        <f t="shared" si="172"/>
        <v>-</v>
      </c>
      <c r="BM162" s="84" t="str">
        <f t="shared" si="172"/>
        <v>-</v>
      </c>
      <c r="BN162" s="84" t="str">
        <f t="shared" si="172"/>
        <v>-</v>
      </c>
      <c r="BO162" s="84" t="str">
        <f t="shared" si="172"/>
        <v>-</v>
      </c>
      <c r="BP162" s="84" t="str">
        <f t="shared" si="172"/>
        <v>-</v>
      </c>
      <c r="BQ162" s="84" t="str">
        <f t="shared" si="172"/>
        <v>-</v>
      </c>
    </row>
    <row r="163" spans="1:69" x14ac:dyDescent="0.25">
      <c r="A163" s="22" t="s">
        <v>93</v>
      </c>
      <c r="B163" s="22" t="s">
        <v>93</v>
      </c>
      <c r="C163" s="71">
        <f>SUM(U163                                                     : INDEX(U163:AF163,$B$2))</f>
        <v>0</v>
      </c>
      <c r="D163" s="71">
        <f>SUM(AG163                                                : INDEX(AG163:AR163,$B$2))</f>
        <v>0</v>
      </c>
      <c r="E163" s="71">
        <f>SUM(AS163                                                 : INDEX(AS163:BD163,$B$2))</f>
        <v>0</v>
      </c>
      <c r="F163" s="67" t="str">
        <f t="shared" si="173"/>
        <v>-</v>
      </c>
      <c r="H163" s="4">
        <f t="shared" si="174"/>
        <v>0</v>
      </c>
      <c r="I163" s="4">
        <f t="shared" si="175"/>
        <v>0</v>
      </c>
      <c r="J163" s="4">
        <f t="shared" si="176"/>
        <v>0</v>
      </c>
      <c r="K163" s="4">
        <f t="shared" si="177"/>
        <v>0</v>
      </c>
      <c r="L163" s="4">
        <f t="shared" si="178"/>
        <v>0</v>
      </c>
      <c r="M163" s="4">
        <f t="shared" si="179"/>
        <v>0</v>
      </c>
      <c r="N163" s="4">
        <f t="shared" si="180"/>
        <v>0</v>
      </c>
      <c r="O163" s="4">
        <f t="shared" si="181"/>
        <v>0</v>
      </c>
      <c r="P163" s="4">
        <f t="shared" si="182"/>
        <v>0</v>
      </c>
      <c r="Q163" s="4">
        <f t="shared" si="183"/>
        <v>0</v>
      </c>
      <c r="R163" s="4">
        <f t="shared" si="184"/>
        <v>0</v>
      </c>
      <c r="S163" s="4">
        <f t="shared" si="185"/>
        <v>0</v>
      </c>
      <c r="U163" t="n">
        <v>75.0</v>
      </c>
      <c r="V163" t="n">
        <v>42.0</v>
      </c>
      <c r="W163" t="n">
        <v>60.0</v>
      </c>
      <c r="X163" t="n">
        <v>68.0</v>
      </c>
      <c r="Y163" t="n">
        <v>61.0</v>
      </c>
      <c r="Z163" t="n">
        <v>82.0</v>
      </c>
      <c r="AA163" t="n">
        <v>113.0</v>
      </c>
      <c r="AB163" t="n">
        <v>88.0</v>
      </c>
      <c r="AC163" t="n">
        <v>143.0</v>
      </c>
      <c r="AD163" t="n">
        <v>87.0</v>
      </c>
      <c r="AE163" t="n">
        <v>211.0</v>
      </c>
      <c r="AF163" t="n">
        <v>101.0</v>
      </c>
      <c r="AG163" t="n">
        <v>40.0</v>
      </c>
      <c r="AH163" t="n">
        <v>23.0</v>
      </c>
      <c r="AI163" t="n">
        <v>120.0</v>
      </c>
      <c r="AJ163" t="n">
        <v>125.0</v>
      </c>
      <c r="AK163" t="n">
        <v>186.0</v>
      </c>
      <c r="AL163" t="n">
        <v>320.0</v>
      </c>
      <c r="AM163" t="n">
        <v>218.0</v>
      </c>
      <c r="AN163" t="n">
        <v>272.0</v>
      </c>
      <c r="AO163" t="n">
        <v>322.0</v>
      </c>
      <c r="AP163" t="n">
        <v>285.0</v>
      </c>
      <c r="AQ163" t="n">
        <v>298.0</v>
      </c>
      <c r="AR163" t="n">
        <v>444.0</v>
      </c>
      <c r="AS163" t="n">
        <v>111.0</v>
      </c>
      <c r="AT163" t="n">
        <v>218.0</v>
      </c>
      <c r="AU163" t="n">
        <v>335.0</v>
      </c>
      <c r="AV163" t="n">
        <v>310.0</v>
      </c>
      <c r="AW163" t="n">
        <v>275.0</v>
      </c>
      <c r="AX163" t="n">
        <v>709.0</v>
      </c>
      <c r="AY163" t="n">
        <v>358.0</v>
      </c>
      <c r="AZ163" t="n">
        <v>379.0</v>
      </c>
      <c r="BF163" s="84" t="str">
        <f t="shared" si="172"/>
        <v>-</v>
      </c>
      <c r="BG163" s="84" t="str">
        <f t="shared" si="172"/>
        <v>-</v>
      </c>
      <c r="BH163" s="84" t="str">
        <f t="shared" si="172"/>
        <v>-</v>
      </c>
      <c r="BI163" s="84" t="str">
        <f t="shared" si="172"/>
        <v>-</v>
      </c>
      <c r="BJ163" s="84" t="str">
        <f t="shared" si="172"/>
        <v>-</v>
      </c>
      <c r="BK163" s="84" t="str">
        <f t="shared" si="172"/>
        <v>-</v>
      </c>
      <c r="BL163" s="84" t="str">
        <f t="shared" si="172"/>
        <v>-</v>
      </c>
      <c r="BM163" s="84" t="str">
        <f t="shared" si="172"/>
        <v>-</v>
      </c>
      <c r="BN163" s="84" t="str">
        <f t="shared" si="172"/>
        <v>-</v>
      </c>
      <c r="BO163" s="84" t="str">
        <f t="shared" si="172"/>
        <v>-</v>
      </c>
      <c r="BP163" s="84" t="str">
        <f t="shared" si="172"/>
        <v>-</v>
      </c>
      <c r="BQ163" s="84" t="str">
        <f t="shared" si="172"/>
        <v>-</v>
      </c>
    </row>
    <row r="164" spans="1:69" x14ac:dyDescent="0.25">
      <c r="A164" s="22" t="s">
        <v>94</v>
      </c>
      <c r="B164" s="22" t="s">
        <v>94</v>
      </c>
      <c r="C164" s="71">
        <f>SUM(U164                                                     : INDEX(U164:AF164,$B$2))</f>
        <v>0</v>
      </c>
      <c r="D164" s="71">
        <f>SUM(AG164                                                : INDEX(AG164:AR164,$B$2))</f>
        <v>0</v>
      </c>
      <c r="E164" s="71">
        <f>SUM(AS164                                                 : INDEX(AS164:BD164,$B$2))</f>
        <v>0</v>
      </c>
      <c r="F164" s="67" t="str">
        <f t="shared" si="173"/>
        <v>-</v>
      </c>
      <c r="H164" s="4">
        <f t="shared" si="174"/>
        <v>0</v>
      </c>
      <c r="I164" s="4">
        <f t="shared" si="175"/>
        <v>0</v>
      </c>
      <c r="J164" s="4">
        <f t="shared" si="176"/>
        <v>0</v>
      </c>
      <c r="K164" s="4">
        <f t="shared" si="177"/>
        <v>0</v>
      </c>
      <c r="L164" s="4">
        <f t="shared" si="178"/>
        <v>0</v>
      </c>
      <c r="M164" s="4">
        <f t="shared" si="179"/>
        <v>0</v>
      </c>
      <c r="N164" s="4">
        <f t="shared" si="180"/>
        <v>0</v>
      </c>
      <c r="O164" s="4">
        <f t="shared" si="181"/>
        <v>0</v>
      </c>
      <c r="P164" s="4">
        <f t="shared" si="182"/>
        <v>0</v>
      </c>
      <c r="Q164" s="4">
        <f t="shared" si="183"/>
        <v>0</v>
      </c>
      <c r="R164" s="4">
        <f t="shared" si="184"/>
        <v>0</v>
      </c>
      <c r="S164" s="4">
        <f t="shared" si="185"/>
        <v>0</v>
      </c>
      <c r="U164" t="n">
        <v>52.0</v>
      </c>
      <c r="V164" t="n">
        <v>35.0</v>
      </c>
      <c r="W164" t="n">
        <v>45.0</v>
      </c>
      <c r="X164" t="n">
        <v>53.0</v>
      </c>
      <c r="Y164" t="n">
        <v>50.0</v>
      </c>
      <c r="Z164" t="n">
        <v>62.0</v>
      </c>
      <c r="AA164" t="n">
        <v>92.0</v>
      </c>
      <c r="AB164" t="n">
        <v>69.0</v>
      </c>
      <c r="AC164" t="n">
        <v>120.0</v>
      </c>
      <c r="AD164" t="n">
        <v>67.0</v>
      </c>
      <c r="AE164" t="n">
        <v>155.0</v>
      </c>
      <c r="AF164" t="n">
        <v>72.0</v>
      </c>
      <c r="AG164" t="n">
        <v>31.0</v>
      </c>
      <c r="AH164" t="n">
        <v>17.0</v>
      </c>
      <c r="AI164" t="n">
        <v>89.0</v>
      </c>
      <c r="AJ164" t="n">
        <v>88.0</v>
      </c>
      <c r="AK164" t="n">
        <v>140.0</v>
      </c>
      <c r="AL164" t="n">
        <v>233.0</v>
      </c>
      <c r="AM164" t="n">
        <v>162.0</v>
      </c>
      <c r="AN164" t="n">
        <v>209.0</v>
      </c>
      <c r="AO164" t="n">
        <v>257.0</v>
      </c>
      <c r="AP164" t="n">
        <v>213.0</v>
      </c>
      <c r="AQ164" t="n">
        <v>215.0</v>
      </c>
      <c r="AR164" t="n">
        <v>325.0</v>
      </c>
      <c r="AS164" t="n">
        <v>87.0</v>
      </c>
      <c r="AT164" t="n">
        <v>158.0</v>
      </c>
      <c r="AU164" t="n">
        <v>255.0</v>
      </c>
      <c r="AV164" t="n">
        <v>228.0</v>
      </c>
      <c r="AW164" t="n">
        <v>196.0</v>
      </c>
      <c r="AX164" t="n">
        <v>451.0</v>
      </c>
      <c r="AY164" t="n">
        <v>252.0</v>
      </c>
      <c r="AZ164" t="n">
        <v>223.0</v>
      </c>
      <c r="BF164" s="84" t="str">
        <f t="shared" si="172"/>
        <v>-</v>
      </c>
      <c r="BG164" s="84" t="str">
        <f t="shared" si="172"/>
        <v>-</v>
      </c>
      <c r="BH164" s="84" t="str">
        <f t="shared" si="172"/>
        <v>-</v>
      </c>
      <c r="BI164" s="84" t="str">
        <f t="shared" si="172"/>
        <v>-</v>
      </c>
      <c r="BJ164" s="84" t="str">
        <f t="shared" si="172"/>
        <v>-</v>
      </c>
      <c r="BK164" s="84" t="str">
        <f t="shared" si="172"/>
        <v>-</v>
      </c>
      <c r="BL164" s="84" t="str">
        <f t="shared" si="172"/>
        <v>-</v>
      </c>
      <c r="BM164" s="84" t="str">
        <f t="shared" si="172"/>
        <v>-</v>
      </c>
      <c r="BN164" s="84" t="str">
        <f t="shared" si="172"/>
        <v>-</v>
      </c>
      <c r="BO164" s="84" t="str">
        <f t="shared" si="172"/>
        <v>-</v>
      </c>
      <c r="BP164" s="84" t="str">
        <f t="shared" si="172"/>
        <v>-</v>
      </c>
      <c r="BQ164" s="84" t="str">
        <f t="shared" si="172"/>
        <v>-</v>
      </c>
    </row>
    <row r="165" spans="1:69" x14ac:dyDescent="0.25">
      <c r="A165" s="44"/>
      <c r="B165" s="22" t="s">
        <v>95</v>
      </c>
      <c r="C165" s="84" t="str">
        <f t="shared" ref="C165:E168" si="186">IFERROR(C161/C$160,"")</f>
        <v/>
      </c>
      <c r="D165" s="84" t="str">
        <f t="shared" si="186"/>
        <v/>
      </c>
      <c r="E165" s="84" t="str">
        <f t="shared" si="186"/>
        <v/>
      </c>
      <c r="F165" s="67" t="str">
        <f t="shared" si="173"/>
        <v>-</v>
      </c>
      <c r="H165" s="84" t="str">
        <f>IFERROR(H161/H$160,"")</f>
        <v/>
      </c>
      <c r="I165" s="84" t="str">
        <f t="shared" ref="I165:S168" si="187">IFERROR(I161/I$160,"")</f>
        <v/>
      </c>
      <c r="J165" s="84" t="str">
        <f t="shared" si="187"/>
        <v/>
      </c>
      <c r="K165" s="84" t="str">
        <f t="shared" si="187"/>
        <v/>
      </c>
      <c r="L165" s="84" t="str">
        <f t="shared" si="187"/>
        <v/>
      </c>
      <c r="M165" s="84" t="str">
        <f t="shared" si="187"/>
        <v/>
      </c>
      <c r="N165" s="84" t="str">
        <f t="shared" si="187"/>
        <v/>
      </c>
      <c r="O165" s="84" t="str">
        <f t="shared" si="187"/>
        <v/>
      </c>
      <c r="P165" s="84" t="str">
        <f t="shared" si="187"/>
        <v/>
      </c>
      <c r="Q165" s="84" t="str">
        <f t="shared" si="187"/>
        <v/>
      </c>
      <c r="R165" s="84" t="str">
        <f t="shared" si="187"/>
        <v/>
      </c>
      <c r="S165" s="84" t="str">
        <f t="shared" si="187"/>
        <v/>
      </c>
      <c r="U165" s="84" t="str">
        <f t="shared" ref="U165:AX168" si="188">IFERROR(U161/U$160,"")</f>
        <v/>
      </c>
      <c r="V165" s="84" t="str">
        <f t="shared" si="188"/>
        <v/>
      </c>
      <c r="W165" s="84" t="str">
        <f t="shared" si="188"/>
        <v/>
      </c>
      <c r="X165" s="84" t="str">
        <f t="shared" si="188"/>
        <v/>
      </c>
      <c r="Y165" s="84" t="str">
        <f t="shared" si="188"/>
        <v/>
      </c>
      <c r="Z165" s="84" t="str">
        <f t="shared" si="188"/>
        <v/>
      </c>
      <c r="AA165" s="84" t="str">
        <f t="shared" si="188"/>
        <v/>
      </c>
      <c r="AB165" s="84" t="str">
        <f t="shared" si="188"/>
        <v/>
      </c>
      <c r="AC165" s="84" t="str">
        <f t="shared" si="188"/>
        <v/>
      </c>
      <c r="AD165" s="84" t="str">
        <f t="shared" si="188"/>
        <v/>
      </c>
      <c r="AE165" s="84" t="str">
        <f t="shared" si="188"/>
        <v/>
      </c>
      <c r="AF165" s="84" t="str">
        <f t="shared" si="188"/>
        <v/>
      </c>
      <c r="AG165" s="84" t="str">
        <f t="shared" si="188"/>
        <v/>
      </c>
      <c r="AH165" s="84" t="str">
        <f t="shared" si="188"/>
        <v/>
      </c>
      <c r="AI165" s="84" t="str">
        <f t="shared" si="188"/>
        <v/>
      </c>
      <c r="AJ165" s="84" t="str">
        <f t="shared" si="188"/>
        <v/>
      </c>
      <c r="AK165" s="84" t="str">
        <f t="shared" si="188"/>
        <v/>
      </c>
      <c r="AL165" s="84" t="str">
        <f t="shared" si="188"/>
        <v/>
      </c>
      <c r="AM165" s="84" t="str">
        <f t="shared" si="188"/>
        <v/>
      </c>
      <c r="AN165" s="84" t="str">
        <f t="shared" si="188"/>
        <v/>
      </c>
      <c r="AO165" s="84" t="str">
        <f t="shared" si="188"/>
        <v/>
      </c>
      <c r="AP165" s="84" t="str">
        <f t="shared" si="188"/>
        <v/>
      </c>
      <c r="AQ165" s="84" t="str">
        <f t="shared" si="188"/>
        <v/>
      </c>
      <c r="AR165" s="84" t="str">
        <f t="shared" si="188"/>
        <v/>
      </c>
      <c r="AS165" s="84" t="str">
        <f t="shared" si="188"/>
        <v/>
      </c>
      <c r="AT165" s="84" t="str">
        <f t="shared" si="188"/>
        <v/>
      </c>
      <c r="AU165" s="84" t="str">
        <f t="shared" si="188"/>
        <v/>
      </c>
      <c r="AV165" s="84" t="str">
        <f t="shared" si="188"/>
        <v/>
      </c>
      <c r="AW165" s="84" t="str">
        <f t="shared" si="188"/>
        <v/>
      </c>
      <c r="AX165" s="84" t="str">
        <f t="shared" si="188"/>
        <v/>
      </c>
      <c r="AY165" s="84" t="str">
        <f>IFERROR(AY161/AY$160,"")</f>
        <v/>
      </c>
      <c r="AZ165" s="84" t="str">
        <f t="shared" ref="AZ165:BD165" si="189">IFERROR(AZ161/AZ$160,"")</f>
        <v/>
      </c>
      <c r="BA165" s="84" t="str">
        <f t="shared" si="189"/>
        <v/>
      </c>
      <c r="BB165" s="84" t="str">
        <f t="shared" si="189"/>
        <v/>
      </c>
      <c r="BC165" s="84" t="str">
        <f t="shared" si="189"/>
        <v/>
      </c>
      <c r="BD165" s="84" t="str">
        <f t="shared" si="189"/>
        <v/>
      </c>
      <c r="BF165" s="84" t="str">
        <f t="shared" si="172"/>
        <v>-</v>
      </c>
      <c r="BG165" s="84" t="str">
        <f t="shared" si="172"/>
        <v>-</v>
      </c>
      <c r="BH165" s="84" t="str">
        <f t="shared" si="172"/>
        <v>-</v>
      </c>
      <c r="BI165" s="84" t="str">
        <f t="shared" si="172"/>
        <v>-</v>
      </c>
      <c r="BJ165" s="84" t="str">
        <f t="shared" si="172"/>
        <v>-</v>
      </c>
      <c r="BK165" s="84" t="str">
        <f t="shared" si="172"/>
        <v>-</v>
      </c>
      <c r="BL165" s="84" t="str">
        <f t="shared" si="172"/>
        <v>-</v>
      </c>
      <c r="BM165" s="84" t="str">
        <f t="shared" si="172"/>
        <v>-</v>
      </c>
      <c r="BN165" s="84" t="str">
        <f t="shared" si="172"/>
        <v>-</v>
      </c>
      <c r="BO165" s="84" t="str">
        <f t="shared" si="172"/>
        <v>-</v>
      </c>
      <c r="BP165" s="84" t="str">
        <f t="shared" si="172"/>
        <v>-</v>
      </c>
      <c r="BQ165" s="84" t="str">
        <f t="shared" si="172"/>
        <v>-</v>
      </c>
    </row>
    <row r="166" spans="1:69" x14ac:dyDescent="0.25">
      <c r="A166" s="44"/>
      <c r="B166" s="22" t="s">
        <v>96</v>
      </c>
      <c r="C166" s="84" t="str">
        <f t="shared" si="186"/>
        <v/>
      </c>
      <c r="D166" s="84" t="str">
        <f t="shared" si="186"/>
        <v/>
      </c>
      <c r="E166" s="84" t="str">
        <f t="shared" si="186"/>
        <v/>
      </c>
      <c r="F166" s="67" t="str">
        <f t="shared" si="173"/>
        <v>-</v>
      </c>
      <c r="H166" s="84" t="str">
        <f>IFERROR(H162/H$160,"")</f>
        <v/>
      </c>
      <c r="I166" s="84" t="str">
        <f t="shared" si="187"/>
        <v/>
      </c>
      <c r="J166" s="84" t="str">
        <f t="shared" si="187"/>
        <v/>
      </c>
      <c r="K166" s="84" t="str">
        <f t="shared" si="187"/>
        <v/>
      </c>
      <c r="L166" s="84" t="str">
        <f t="shared" si="187"/>
        <v/>
      </c>
      <c r="M166" s="84" t="str">
        <f t="shared" si="187"/>
        <v/>
      </c>
      <c r="N166" s="84" t="str">
        <f t="shared" si="187"/>
        <v/>
      </c>
      <c r="O166" s="84" t="str">
        <f t="shared" si="187"/>
        <v/>
      </c>
      <c r="P166" s="84" t="str">
        <f t="shared" si="187"/>
        <v/>
      </c>
      <c r="Q166" s="84" t="str">
        <f t="shared" si="187"/>
        <v/>
      </c>
      <c r="R166" s="84" t="str">
        <f t="shared" si="187"/>
        <v/>
      </c>
      <c r="S166" s="84" t="str">
        <f t="shared" si="187"/>
        <v/>
      </c>
      <c r="U166" s="84" t="str">
        <f t="shared" si="188"/>
        <v/>
      </c>
      <c r="V166" s="84" t="str">
        <f t="shared" si="188"/>
        <v/>
      </c>
      <c r="W166" s="84" t="str">
        <f t="shared" si="188"/>
        <v/>
      </c>
      <c r="X166" s="84" t="str">
        <f t="shared" si="188"/>
        <v/>
      </c>
      <c r="Y166" s="84" t="str">
        <f t="shared" si="188"/>
        <v/>
      </c>
      <c r="Z166" s="84" t="str">
        <f t="shared" si="188"/>
        <v/>
      </c>
      <c r="AA166" s="84" t="str">
        <f t="shared" si="188"/>
        <v/>
      </c>
      <c r="AB166" s="84" t="str">
        <f t="shared" si="188"/>
        <v/>
      </c>
      <c r="AC166" s="84" t="str">
        <f t="shared" si="188"/>
        <v/>
      </c>
      <c r="AD166" s="84" t="str">
        <f t="shared" si="188"/>
        <v/>
      </c>
      <c r="AE166" s="84" t="str">
        <f t="shared" si="188"/>
        <v/>
      </c>
      <c r="AF166" s="84" t="str">
        <f t="shared" si="188"/>
        <v/>
      </c>
      <c r="AG166" s="84" t="str">
        <f t="shared" si="188"/>
        <v/>
      </c>
      <c r="AH166" s="84" t="str">
        <f t="shared" si="188"/>
        <v/>
      </c>
      <c r="AI166" s="84" t="str">
        <f t="shared" si="188"/>
        <v/>
      </c>
      <c r="AJ166" s="84" t="str">
        <f t="shared" si="188"/>
        <v/>
      </c>
      <c r="AK166" s="84" t="str">
        <f t="shared" si="188"/>
        <v/>
      </c>
      <c r="AL166" s="84" t="str">
        <f t="shared" si="188"/>
        <v/>
      </c>
      <c r="AM166" s="84" t="str">
        <f t="shared" si="188"/>
        <v/>
      </c>
      <c r="AN166" s="84" t="str">
        <f t="shared" si="188"/>
        <v/>
      </c>
      <c r="AO166" s="84" t="str">
        <f t="shared" si="188"/>
        <v/>
      </c>
      <c r="AP166" s="84" t="str">
        <f t="shared" si="188"/>
        <v/>
      </c>
      <c r="AQ166" s="84" t="str">
        <f t="shared" si="188"/>
        <v/>
      </c>
      <c r="AR166" s="84" t="str">
        <f t="shared" si="188"/>
        <v/>
      </c>
      <c r="AS166" s="84" t="str">
        <f t="shared" si="188"/>
        <v/>
      </c>
      <c r="AT166" s="84" t="str">
        <f t="shared" si="188"/>
        <v/>
      </c>
      <c r="AU166" s="84" t="str">
        <f t="shared" si="188"/>
        <v/>
      </c>
      <c r="AV166" s="84" t="str">
        <f t="shared" si="188"/>
        <v/>
      </c>
      <c r="AW166" s="84" t="str">
        <f t="shared" si="188"/>
        <v/>
      </c>
      <c r="AX166" s="84" t="str">
        <f t="shared" si="188"/>
        <v/>
      </c>
      <c r="AY166" s="84" t="str">
        <f t="shared" ref="AY166:BD168" si="190">IFERROR(AY162/AY$160,"")</f>
        <v/>
      </c>
      <c r="AZ166" s="84" t="str">
        <f t="shared" si="190"/>
        <v/>
      </c>
      <c r="BA166" s="84" t="str">
        <f t="shared" si="190"/>
        <v/>
      </c>
      <c r="BB166" s="84" t="str">
        <f t="shared" si="190"/>
        <v/>
      </c>
      <c r="BC166" s="84" t="str">
        <f t="shared" si="190"/>
        <v/>
      </c>
      <c r="BD166" s="84" t="str">
        <f t="shared" si="190"/>
        <v/>
      </c>
      <c r="BF166" s="84" t="str">
        <f t="shared" si="172"/>
        <v>-</v>
      </c>
      <c r="BG166" s="84" t="str">
        <f t="shared" si="172"/>
        <v>-</v>
      </c>
      <c r="BH166" s="84" t="str">
        <f t="shared" si="172"/>
        <v>-</v>
      </c>
      <c r="BI166" s="84" t="str">
        <f t="shared" si="172"/>
        <v>-</v>
      </c>
      <c r="BJ166" s="84" t="str">
        <f t="shared" si="172"/>
        <v>-</v>
      </c>
      <c r="BK166" s="84" t="str">
        <f t="shared" si="172"/>
        <v>-</v>
      </c>
      <c r="BL166" s="84" t="str">
        <f t="shared" si="172"/>
        <v>-</v>
      </c>
      <c r="BM166" s="84" t="str">
        <f t="shared" si="172"/>
        <v>-</v>
      </c>
      <c r="BN166" s="84" t="str">
        <f t="shared" si="172"/>
        <v>-</v>
      </c>
      <c r="BO166" s="84" t="str">
        <f t="shared" si="172"/>
        <v>-</v>
      </c>
      <c r="BP166" s="84" t="str">
        <f t="shared" si="172"/>
        <v>-</v>
      </c>
      <c r="BQ166" s="84" t="str">
        <f t="shared" si="172"/>
        <v>-</v>
      </c>
    </row>
    <row r="167" spans="1:69" x14ac:dyDescent="0.25">
      <c r="A167" s="44"/>
      <c r="B167" s="22" t="s">
        <v>97</v>
      </c>
      <c r="C167" s="84" t="str">
        <f t="shared" si="186"/>
        <v/>
      </c>
      <c r="D167" s="84" t="str">
        <f t="shared" si="186"/>
        <v/>
      </c>
      <c r="E167" s="84" t="str">
        <f t="shared" si="186"/>
        <v/>
      </c>
      <c r="F167" s="67" t="str">
        <f t="shared" si="173"/>
        <v>-</v>
      </c>
      <c r="H167" s="84" t="str">
        <f>IFERROR(H163/H$160,"")</f>
        <v/>
      </c>
      <c r="I167" s="84" t="str">
        <f t="shared" si="187"/>
        <v/>
      </c>
      <c r="J167" s="84" t="str">
        <f t="shared" si="187"/>
        <v/>
      </c>
      <c r="K167" s="84" t="str">
        <f t="shared" si="187"/>
        <v/>
      </c>
      <c r="L167" s="84" t="str">
        <f t="shared" si="187"/>
        <v/>
      </c>
      <c r="M167" s="84" t="str">
        <f t="shared" si="187"/>
        <v/>
      </c>
      <c r="N167" s="84" t="str">
        <f t="shared" si="187"/>
        <v/>
      </c>
      <c r="O167" s="84" t="str">
        <f t="shared" si="187"/>
        <v/>
      </c>
      <c r="P167" s="84" t="str">
        <f t="shared" si="187"/>
        <v/>
      </c>
      <c r="Q167" s="84" t="str">
        <f t="shared" si="187"/>
        <v/>
      </c>
      <c r="R167" s="84" t="str">
        <f t="shared" si="187"/>
        <v/>
      </c>
      <c r="S167" s="84" t="str">
        <f t="shared" si="187"/>
        <v/>
      </c>
      <c r="U167" s="84" t="str">
        <f t="shared" si="188"/>
        <v/>
      </c>
      <c r="V167" s="84" t="str">
        <f t="shared" si="188"/>
        <v/>
      </c>
      <c r="W167" s="84" t="str">
        <f t="shared" si="188"/>
        <v/>
      </c>
      <c r="X167" s="84" t="str">
        <f t="shared" si="188"/>
        <v/>
      </c>
      <c r="Y167" s="84" t="str">
        <f t="shared" si="188"/>
        <v/>
      </c>
      <c r="Z167" s="84" t="str">
        <f t="shared" si="188"/>
        <v/>
      </c>
      <c r="AA167" s="84" t="str">
        <f t="shared" si="188"/>
        <v/>
      </c>
      <c r="AB167" s="84" t="str">
        <f t="shared" si="188"/>
        <v/>
      </c>
      <c r="AC167" s="84" t="str">
        <f t="shared" si="188"/>
        <v/>
      </c>
      <c r="AD167" s="84" t="str">
        <f t="shared" si="188"/>
        <v/>
      </c>
      <c r="AE167" s="84" t="str">
        <f t="shared" si="188"/>
        <v/>
      </c>
      <c r="AF167" s="84" t="str">
        <f t="shared" si="188"/>
        <v/>
      </c>
      <c r="AG167" s="84" t="str">
        <f t="shared" si="188"/>
        <v/>
      </c>
      <c r="AH167" s="84" t="str">
        <f t="shared" si="188"/>
        <v/>
      </c>
      <c r="AI167" s="84" t="str">
        <f t="shared" si="188"/>
        <v/>
      </c>
      <c r="AJ167" s="84" t="str">
        <f t="shared" si="188"/>
        <v/>
      </c>
      <c r="AK167" s="84" t="str">
        <f t="shared" si="188"/>
        <v/>
      </c>
      <c r="AL167" s="84" t="str">
        <f t="shared" si="188"/>
        <v/>
      </c>
      <c r="AM167" s="84" t="str">
        <f t="shared" si="188"/>
        <v/>
      </c>
      <c r="AN167" s="84" t="str">
        <f t="shared" si="188"/>
        <v/>
      </c>
      <c r="AO167" s="84" t="str">
        <f t="shared" si="188"/>
        <v/>
      </c>
      <c r="AP167" s="84" t="str">
        <f t="shared" si="188"/>
        <v/>
      </c>
      <c r="AQ167" s="84" t="str">
        <f t="shared" si="188"/>
        <v/>
      </c>
      <c r="AR167" s="84" t="str">
        <f t="shared" si="188"/>
        <v/>
      </c>
      <c r="AS167" s="84" t="str">
        <f t="shared" si="188"/>
        <v/>
      </c>
      <c r="AT167" s="84" t="str">
        <f t="shared" si="188"/>
        <v/>
      </c>
      <c r="AU167" s="84" t="str">
        <f t="shared" si="188"/>
        <v/>
      </c>
      <c r="AV167" s="84" t="str">
        <f t="shared" si="188"/>
        <v/>
      </c>
      <c r="AW167" s="84" t="str">
        <f t="shared" si="188"/>
        <v/>
      </c>
      <c r="AX167" s="84" t="str">
        <f t="shared" si="188"/>
        <v/>
      </c>
      <c r="AY167" s="84" t="str">
        <f t="shared" si="190"/>
        <v/>
      </c>
      <c r="AZ167" s="84" t="str">
        <f t="shared" si="190"/>
        <v/>
      </c>
      <c r="BA167" s="84" t="str">
        <f t="shared" si="190"/>
        <v/>
      </c>
      <c r="BB167" s="84" t="str">
        <f t="shared" si="190"/>
        <v/>
      </c>
      <c r="BC167" s="84" t="str">
        <f t="shared" si="190"/>
        <v/>
      </c>
      <c r="BD167" s="84" t="str">
        <f t="shared" si="190"/>
        <v/>
      </c>
      <c r="BF167" s="84" t="str">
        <f t="shared" si="172"/>
        <v>-</v>
      </c>
      <c r="BG167" s="84" t="str">
        <f t="shared" si="172"/>
        <v>-</v>
      </c>
      <c r="BH167" s="84" t="str">
        <f t="shared" si="172"/>
        <v>-</v>
      </c>
      <c r="BI167" s="84" t="str">
        <f t="shared" si="172"/>
        <v>-</v>
      </c>
      <c r="BJ167" s="84" t="str">
        <f t="shared" si="172"/>
        <v>-</v>
      </c>
      <c r="BK167" s="84" t="str">
        <f t="shared" si="172"/>
        <v>-</v>
      </c>
      <c r="BL167" s="84" t="str">
        <f t="shared" si="172"/>
        <v>-</v>
      </c>
      <c r="BM167" s="84" t="str">
        <f t="shared" si="172"/>
        <v>-</v>
      </c>
      <c r="BN167" s="84" t="str">
        <f t="shared" si="172"/>
        <v>-</v>
      </c>
      <c r="BO167" s="84" t="str">
        <f t="shared" si="172"/>
        <v>-</v>
      </c>
      <c r="BP167" s="84" t="str">
        <f t="shared" si="172"/>
        <v>-</v>
      </c>
      <c r="BQ167" s="84" t="str">
        <f t="shared" si="172"/>
        <v>-</v>
      </c>
    </row>
    <row r="168" spans="1:69" x14ac:dyDescent="0.25">
      <c r="A168" s="44"/>
      <c r="B168" s="22" t="s">
        <v>98</v>
      </c>
      <c r="C168" s="84" t="str">
        <f t="shared" si="186"/>
        <v/>
      </c>
      <c r="D168" s="84" t="str">
        <f t="shared" si="186"/>
        <v/>
      </c>
      <c r="E168" s="84" t="str">
        <f t="shared" si="186"/>
        <v/>
      </c>
      <c r="F168" s="67" t="str">
        <f t="shared" si="173"/>
        <v>-</v>
      </c>
      <c r="H168" s="84" t="str">
        <f>IFERROR(H164/H$160,"")</f>
        <v/>
      </c>
      <c r="I168" s="84" t="str">
        <f t="shared" si="187"/>
        <v/>
      </c>
      <c r="J168" s="84" t="str">
        <f t="shared" si="187"/>
        <v/>
      </c>
      <c r="K168" s="84" t="str">
        <f t="shared" si="187"/>
        <v/>
      </c>
      <c r="L168" s="84" t="str">
        <f t="shared" si="187"/>
        <v/>
      </c>
      <c r="M168" s="84" t="str">
        <f t="shared" si="187"/>
        <v/>
      </c>
      <c r="N168" s="84" t="str">
        <f t="shared" si="187"/>
        <v/>
      </c>
      <c r="O168" s="84" t="str">
        <f t="shared" si="187"/>
        <v/>
      </c>
      <c r="P168" s="84" t="str">
        <f t="shared" si="187"/>
        <v/>
      </c>
      <c r="Q168" s="84" t="str">
        <f t="shared" si="187"/>
        <v/>
      </c>
      <c r="R168" s="84" t="str">
        <f t="shared" si="187"/>
        <v/>
      </c>
      <c r="S168" s="84" t="str">
        <f t="shared" si="187"/>
        <v/>
      </c>
      <c r="U168" s="84" t="str">
        <f t="shared" si="188"/>
        <v/>
      </c>
      <c r="V168" s="84" t="str">
        <f t="shared" si="188"/>
        <v/>
      </c>
      <c r="W168" s="84" t="str">
        <f t="shared" si="188"/>
        <v/>
      </c>
      <c r="X168" s="84" t="str">
        <f t="shared" si="188"/>
        <v/>
      </c>
      <c r="Y168" s="84" t="str">
        <f t="shared" si="188"/>
        <v/>
      </c>
      <c r="Z168" s="84" t="str">
        <f t="shared" si="188"/>
        <v/>
      </c>
      <c r="AA168" s="84" t="str">
        <f t="shared" si="188"/>
        <v/>
      </c>
      <c r="AB168" s="84" t="str">
        <f t="shared" si="188"/>
        <v/>
      </c>
      <c r="AC168" s="84" t="str">
        <f t="shared" si="188"/>
        <v/>
      </c>
      <c r="AD168" s="84" t="str">
        <f t="shared" si="188"/>
        <v/>
      </c>
      <c r="AE168" s="84" t="str">
        <f t="shared" si="188"/>
        <v/>
      </c>
      <c r="AF168" s="84" t="str">
        <f t="shared" si="188"/>
        <v/>
      </c>
      <c r="AG168" s="84" t="str">
        <f t="shared" si="188"/>
        <v/>
      </c>
      <c r="AH168" s="84" t="str">
        <f t="shared" si="188"/>
        <v/>
      </c>
      <c r="AI168" s="84" t="str">
        <f t="shared" si="188"/>
        <v/>
      </c>
      <c r="AJ168" s="84" t="str">
        <f t="shared" si="188"/>
        <v/>
      </c>
      <c r="AK168" s="84" t="str">
        <f t="shared" si="188"/>
        <v/>
      </c>
      <c r="AL168" s="84" t="str">
        <f t="shared" si="188"/>
        <v/>
      </c>
      <c r="AM168" s="84" t="str">
        <f t="shared" si="188"/>
        <v/>
      </c>
      <c r="AN168" s="84" t="str">
        <f t="shared" si="188"/>
        <v/>
      </c>
      <c r="AO168" s="84" t="str">
        <f t="shared" si="188"/>
        <v/>
      </c>
      <c r="AP168" s="84" t="str">
        <f t="shared" si="188"/>
        <v/>
      </c>
      <c r="AQ168" s="84" t="str">
        <f t="shared" si="188"/>
        <v/>
      </c>
      <c r="AR168" s="84" t="str">
        <f t="shared" si="188"/>
        <v/>
      </c>
      <c r="AS168" s="84" t="str">
        <f t="shared" si="188"/>
        <v/>
      </c>
      <c r="AT168" s="84" t="str">
        <f t="shared" si="188"/>
        <v/>
      </c>
      <c r="AU168" s="84" t="str">
        <f t="shared" si="188"/>
        <v/>
      </c>
      <c r="AV168" s="84" t="str">
        <f t="shared" si="188"/>
        <v/>
      </c>
      <c r="AW168" s="84" t="str">
        <f t="shared" si="188"/>
        <v/>
      </c>
      <c r="AX168" s="84" t="str">
        <f t="shared" si="188"/>
        <v/>
      </c>
      <c r="AY168" s="84" t="str">
        <f t="shared" si="190"/>
        <v/>
      </c>
      <c r="AZ168" s="84" t="str">
        <f t="shared" si="190"/>
        <v/>
      </c>
      <c r="BA168" s="84" t="str">
        <f t="shared" si="190"/>
        <v/>
      </c>
      <c r="BB168" s="84" t="str">
        <f t="shared" si="190"/>
        <v/>
      </c>
      <c r="BC168" s="84" t="str">
        <f t="shared" si="190"/>
        <v/>
      </c>
      <c r="BD168" s="84" t="str">
        <f t="shared" si="190"/>
        <v/>
      </c>
      <c r="BF168" s="84" t="str">
        <f t="shared" si="172"/>
        <v>-</v>
      </c>
      <c r="BG168" s="84" t="str">
        <f t="shared" si="172"/>
        <v>-</v>
      </c>
      <c r="BH168" s="84" t="str">
        <f t="shared" si="172"/>
        <v>-</v>
      </c>
      <c r="BI168" s="84" t="str">
        <f t="shared" si="172"/>
        <v>-</v>
      </c>
      <c r="BJ168" s="84" t="str">
        <f t="shared" si="172"/>
        <v>-</v>
      </c>
      <c r="BK168" s="84" t="str">
        <f t="shared" si="172"/>
        <v>-</v>
      </c>
      <c r="BL168" s="84" t="str">
        <f t="shared" si="172"/>
        <v>-</v>
      </c>
      <c r="BM168" s="84" t="str">
        <f t="shared" si="172"/>
        <v>-</v>
      </c>
      <c r="BN168" s="84" t="str">
        <f t="shared" si="172"/>
        <v>-</v>
      </c>
      <c r="BO168" s="84" t="str">
        <f t="shared" si="172"/>
        <v>-</v>
      </c>
      <c r="BP168" s="84" t="str">
        <f t="shared" si="172"/>
        <v>-</v>
      </c>
      <c r="BQ168" s="84" t="str">
        <f t="shared" si="172"/>
        <v>-</v>
      </c>
    </row>
    <row r="169" spans="1:69" x14ac:dyDescent="0.25">
      <c r="R169" s="11"/>
      <c r="S169" s="11"/>
    </row>
    <row r="170" spans="1:69" x14ac:dyDescent="0.25">
      <c r="A170" s="23" t="s">
        <v>213</v>
      </c>
      <c r="B170" s="23" t="s">
        <v>213</v>
      </c>
      <c r="C170" s="21" t="str">
        <f>$C$3</f>
        <v>YTD '15</v>
      </c>
      <c r="D170" s="21" t="str">
        <f>$D$3</f>
        <v>YTD '16</v>
      </c>
      <c r="E170" s="21" t="str">
        <f>$E$3</f>
        <v>YTD '17</v>
      </c>
      <c r="F170" s="21" t="str">
        <f>$F$3</f>
        <v>YoY</v>
      </c>
      <c r="G170" s="2" t="s">
        <v>33</v>
      </c>
      <c r="H170" s="27" t="str">
        <f>$H$3</f>
        <v>Q1 '15</v>
      </c>
      <c r="I170" s="27" t="str">
        <f>$I$3</f>
        <v>Q2 '15</v>
      </c>
      <c r="J170" s="27" t="str">
        <f>$J$3</f>
        <v>Q3 '15</v>
      </c>
      <c r="K170" s="27" t="str">
        <f>$K$3</f>
        <v>Q4 '15</v>
      </c>
      <c r="L170" s="30" t="str">
        <f>$L$3</f>
        <v>Q1 '16</v>
      </c>
      <c r="M170" s="30" t="str">
        <f>$M$3</f>
        <v>Q2 '16</v>
      </c>
      <c r="N170" s="30" t="str">
        <f>$N$3</f>
        <v>Q3 '16</v>
      </c>
      <c r="O170" s="30" t="str">
        <f>$O$3</f>
        <v>Q4 '16</v>
      </c>
      <c r="P170" s="27" t="str">
        <f>$P$3</f>
        <v>Q1 '17</v>
      </c>
      <c r="Q170" s="27" t="str">
        <f>$Q$3</f>
        <v>Q2 '17</v>
      </c>
      <c r="R170" s="27" t="str">
        <f>$R$3</f>
        <v>Q3 '17</v>
      </c>
      <c r="S170" s="27" t="str">
        <f>$S$3</f>
        <v>Q4 '17</v>
      </c>
      <c r="T170" s="17" t="s">
        <v>33</v>
      </c>
      <c r="U170" s="27" t="s">
        <v>1</v>
      </c>
      <c r="V170" s="27" t="s">
        <v>2</v>
      </c>
      <c r="W170" s="27" t="s">
        <v>3</v>
      </c>
      <c r="X170" s="27" t="s">
        <v>4</v>
      </c>
      <c r="Y170" s="27" t="s">
        <v>5</v>
      </c>
      <c r="Z170" s="27" t="s">
        <v>6</v>
      </c>
      <c r="AA170" s="27" t="s">
        <v>7</v>
      </c>
      <c r="AB170" s="27" t="s">
        <v>8</v>
      </c>
      <c r="AC170" s="27" t="s">
        <v>9</v>
      </c>
      <c r="AD170" s="27" t="s">
        <v>10</v>
      </c>
      <c r="AE170" s="27" t="s">
        <v>11</v>
      </c>
      <c r="AF170" s="27" t="s">
        <v>12</v>
      </c>
      <c r="AG170" s="29" t="s">
        <v>13</v>
      </c>
      <c r="AH170" s="29" t="s">
        <v>14</v>
      </c>
      <c r="AI170" s="29" t="s">
        <v>15</v>
      </c>
      <c r="AJ170" s="29" t="s">
        <v>16</v>
      </c>
      <c r="AK170" s="29" t="s">
        <v>17</v>
      </c>
      <c r="AL170" s="29" t="s">
        <v>18</v>
      </c>
      <c r="AM170" s="29" t="s">
        <v>19</v>
      </c>
      <c r="AN170" s="29" t="s">
        <v>20</v>
      </c>
      <c r="AO170" s="29" t="s">
        <v>21</v>
      </c>
      <c r="AP170" s="29" t="s">
        <v>22</v>
      </c>
      <c r="AQ170" s="29" t="s">
        <v>23</v>
      </c>
      <c r="AR170" s="29" t="s">
        <v>24</v>
      </c>
      <c r="AS170" s="31" t="s">
        <v>25</v>
      </c>
      <c r="AT170" s="31" t="s">
        <v>26</v>
      </c>
      <c r="AU170" s="31" t="s">
        <v>27</v>
      </c>
      <c r="AV170" s="31" t="s">
        <v>28</v>
      </c>
      <c r="AW170" s="31" t="s">
        <v>29</v>
      </c>
      <c r="AX170" s="31" t="s">
        <v>30</v>
      </c>
      <c r="AY170" s="31" t="s">
        <v>99</v>
      </c>
      <c r="AZ170" s="31" t="s">
        <v>100</v>
      </c>
      <c r="BA170" s="31" t="s">
        <v>101</v>
      </c>
      <c r="BB170" s="31" t="s">
        <v>102</v>
      </c>
      <c r="BC170" s="31" t="s">
        <v>103</v>
      </c>
      <c r="BD170" s="31" t="s">
        <v>104</v>
      </c>
      <c r="BF170" s="32">
        <v>42736</v>
      </c>
      <c r="BG170" s="32">
        <v>42767</v>
      </c>
      <c r="BH170" s="32">
        <v>42795</v>
      </c>
      <c r="BI170" s="32">
        <v>42826</v>
      </c>
      <c r="BJ170" s="32">
        <v>42856</v>
      </c>
      <c r="BK170" s="32">
        <v>42887</v>
      </c>
      <c r="BL170" s="32">
        <v>42917</v>
      </c>
      <c r="BM170" s="32">
        <v>42948</v>
      </c>
      <c r="BN170" s="32">
        <v>42979</v>
      </c>
      <c r="BO170" s="32">
        <v>43009</v>
      </c>
      <c r="BP170" s="32">
        <v>43040</v>
      </c>
      <c r="BQ170" s="32">
        <v>43070</v>
      </c>
    </row>
    <row r="171" spans="1:69" x14ac:dyDescent="0.25">
      <c r="A171" s="44" t="s">
        <v>214</v>
      </c>
      <c r="B171" s="22" t="s">
        <v>215</v>
      </c>
      <c r="C171" s="82">
        <f>SUM(U171                                                 : INDEX(U171:AF171,$B$2))</f>
        <v>0</v>
      </c>
      <c r="D171" s="82">
        <f>SUM(AG171                                                  : INDEX(AG171:AR171,$B$2))</f>
        <v>0</v>
      </c>
      <c r="E171" s="82">
        <f>SUM(AS171                                                 : INDEX(AS171:BD171,$B$2))</f>
        <v>0</v>
      </c>
      <c r="F171" s="65" t="str">
        <f>IFERROR(E171/D171,"")</f>
        <v/>
      </c>
      <c r="H171" s="4">
        <f>SUM(U171:W171)</f>
        <v>0</v>
      </c>
      <c r="I171" s="4">
        <f t="shared" ref="I171:I180" si="191">SUM(X171:Z171)</f>
        <v>0</v>
      </c>
      <c r="J171" s="4">
        <f>SUM(AA171:AC171)</f>
        <v>0</v>
      </c>
      <c r="K171" s="4">
        <f t="shared" ref="K171:K180" si="192">SUM(AD171:AF171)</f>
        <v>0</v>
      </c>
      <c r="L171" s="4">
        <f t="shared" ref="L171:L180" si="193">SUM(AG171:AI171)</f>
        <v>0</v>
      </c>
      <c r="M171" s="4">
        <f t="shared" ref="M171:M180" si="194">SUM(AJ171:AL171)</f>
        <v>0</v>
      </c>
      <c r="N171" s="4">
        <f t="shared" ref="N171:N180" si="195">SUM(AM171:AO171)</f>
        <v>0</v>
      </c>
      <c r="O171" s="4">
        <f t="shared" ref="O171:O180" si="196">SUM(AP171:AR171)</f>
        <v>0</v>
      </c>
      <c r="P171" s="4">
        <f t="shared" ref="P171:P180" si="197">SUM(AS171:AU171)</f>
        <v>0</v>
      </c>
      <c r="Q171" s="4">
        <f t="shared" ref="Q171:Q180" si="198">SUM(AV171:AX171)</f>
        <v>0</v>
      </c>
      <c r="R171" s="4">
        <f t="shared" ref="R171:R180" si="199">SUM(AY171:BA171)</f>
        <v>0</v>
      </c>
      <c r="S171" s="4">
        <f t="shared" ref="S171:S180" si="200">SUM(BB171:BD171)</f>
        <v>0</v>
      </c>
      <c r="U171" s="4" t="n">
        <v>0.0</v>
      </c>
      <c r="V171" s="4" t="n">
        <v>38.981</v>
      </c>
      <c r="W171" s="4" t="n">
        <v>54.692</v>
      </c>
      <c r="X171" s="4" t="n">
        <v>15.205</v>
      </c>
      <c r="Y171" s="4" t="n">
        <v>25.752</v>
      </c>
      <c r="Z171" s="4" t="n">
        <v>138.163</v>
      </c>
      <c r="AA171" s="4" t="n">
        <v>64.922</v>
      </c>
      <c r="AB171" s="4" t="n">
        <v>338.406</v>
      </c>
      <c r="AC171" s="4" t="n">
        <v>128.56</v>
      </c>
      <c r="AD171" s="4" t="n">
        <v>420.976</v>
      </c>
      <c r="AE171" s="4" t="n">
        <v>322.426</v>
      </c>
      <c r="AF171" s="4" t="n">
        <v>854.05</v>
      </c>
      <c r="AG171" s="4" t="n">
        <v>1089.6389</v>
      </c>
      <c r="AH171" s="4" t="n">
        <v>920.472</v>
      </c>
      <c r="AI171" s="4" t="n">
        <v>802.1628</v>
      </c>
      <c r="AJ171" s="4" t="n">
        <v>631.5832</v>
      </c>
      <c r="AK171" s="4" t="n">
        <v>646.735</v>
      </c>
      <c r="AL171" s="4" t="n">
        <v>1141.416</v>
      </c>
      <c r="AM171" s="4" t="n">
        <v>1048.3018</v>
      </c>
      <c r="AN171" s="4" t="n">
        <v>1143.1768</v>
      </c>
      <c r="AO171" s="4" t="n">
        <v>906.137</v>
      </c>
      <c r="AP171" s="4" t="n">
        <v>871.718</v>
      </c>
      <c r="AQ171" s="4" t="n">
        <v>2081.028</v>
      </c>
      <c r="AR171" s="4" t="n">
        <v>2156.2513</v>
      </c>
      <c r="AS171" s="4" t="n">
        <v>1686.0008</v>
      </c>
      <c r="AT171" s="4" t="n">
        <v>2554.1039</v>
      </c>
      <c r="AU171" s="4" t="n">
        <v>1955.31</v>
      </c>
      <c r="AV171" s="4" t="n">
        <v>1640.23</v>
      </c>
      <c r="AW171" s="4" t="n">
        <v>2893.19</v>
      </c>
      <c r="AX171" s="4" t="n">
        <v>3360.45</v>
      </c>
      <c r="AY171" s="4" t="n">
        <v>2203.819</v>
      </c>
      <c r="AZ171" s="4" t="n">
        <v>2878.855</v>
      </c>
      <c r="BA171" s="4"/>
      <c r="BB171" s="4"/>
      <c r="BC171" s="4"/>
      <c r="BD171" s="4"/>
      <c r="BF171" s="84" t="str">
        <f t="shared" ref="BF171:BQ180" si="201">IFERROR(AS171/AG171,"-")</f>
        <v>-</v>
      </c>
      <c r="BG171" s="84" t="str">
        <f t="shared" si="201"/>
        <v>-</v>
      </c>
      <c r="BH171" s="84" t="str">
        <f t="shared" si="201"/>
        <v>-</v>
      </c>
      <c r="BI171" s="84" t="str">
        <f t="shared" si="201"/>
        <v>-</v>
      </c>
      <c r="BJ171" s="84" t="str">
        <f t="shared" si="201"/>
        <v>-</v>
      </c>
      <c r="BK171" s="84" t="str">
        <f t="shared" si="201"/>
        <v>-</v>
      </c>
      <c r="BL171" s="84" t="str">
        <f t="shared" si="201"/>
        <v>-</v>
      </c>
      <c r="BM171" s="84" t="str">
        <f t="shared" si="201"/>
        <v>-</v>
      </c>
      <c r="BN171" s="84" t="str">
        <f t="shared" si="201"/>
        <v>-</v>
      </c>
      <c r="BO171" s="84" t="str">
        <f t="shared" si="201"/>
        <v>-</v>
      </c>
      <c r="BP171" s="84" t="str">
        <f t="shared" si="201"/>
        <v>-</v>
      </c>
      <c r="BQ171" s="84" t="str">
        <f t="shared" si="201"/>
        <v>-</v>
      </c>
    </row>
    <row r="172" spans="1:69" x14ac:dyDescent="0.25">
      <c r="A172" s="44" t="s">
        <v>216</v>
      </c>
      <c r="B172" s="22" t="s">
        <v>44</v>
      </c>
      <c r="C172" s="82">
        <f>SUM(U172                                                 : INDEX(U172:AF172,$B$2))</f>
        <v>0</v>
      </c>
      <c r="D172" s="82">
        <f>SUM(AG172                                                  : INDEX(AG172:AR172,$B$2))</f>
        <v>0</v>
      </c>
      <c r="E172" s="82">
        <f>SUM(AS172                                                 : INDEX(AS172:BD172,$B$2))</f>
        <v>0</v>
      </c>
      <c r="F172" s="65" t="str">
        <f t="shared" ref="F172:F180" si="202">IFERROR(E172/D172,"")</f>
        <v/>
      </c>
      <c r="H172" s="4">
        <f t="shared" ref="H172:H180" si="203">SUM(U172:W172)</f>
        <v>0</v>
      </c>
      <c r="I172" s="4">
        <f t="shared" si="191"/>
        <v>0</v>
      </c>
      <c r="J172" s="4">
        <f t="shared" ref="J172:J180" si="204">SUM(AA172:AC172)</f>
        <v>0</v>
      </c>
      <c r="K172" s="4">
        <f t="shared" si="192"/>
        <v>0</v>
      </c>
      <c r="L172" s="4">
        <f t="shared" si="193"/>
        <v>0</v>
      </c>
      <c r="M172" s="4">
        <f t="shared" si="194"/>
        <v>0</v>
      </c>
      <c r="N172" s="4">
        <f t="shared" si="195"/>
        <v>0</v>
      </c>
      <c r="O172" s="4">
        <f t="shared" si="196"/>
        <v>0</v>
      </c>
      <c r="P172" s="4">
        <f t="shared" si="197"/>
        <v>0</v>
      </c>
      <c r="Q172" s="4">
        <f t="shared" si="198"/>
        <v>0</v>
      </c>
      <c r="R172" s="4">
        <f t="shared" si="199"/>
        <v>0</v>
      </c>
      <c r="S172" s="4">
        <f t="shared" si="200"/>
        <v>0</v>
      </c>
      <c r="U172" s="4" t="n">
        <v>0.0</v>
      </c>
      <c r="V172" s="4" t="n">
        <v>0.0</v>
      </c>
      <c r="W172" s="4" t="n">
        <v>0.0</v>
      </c>
      <c r="X172" s="4" t="n">
        <v>0.0</v>
      </c>
      <c r="Y172" s="4" t="n">
        <v>0.0</v>
      </c>
      <c r="Z172" s="4" t="n">
        <v>0.0</v>
      </c>
      <c r="AA172" s="4" t="n">
        <v>0.0</v>
      </c>
      <c r="AB172" s="4" t="n">
        <v>0.0</v>
      </c>
      <c r="AC172" s="4" t="n">
        <v>0.0</v>
      </c>
      <c r="AD172" s="4" t="n">
        <v>0.0</v>
      </c>
      <c r="AE172" s="4" t="n">
        <v>0.0</v>
      </c>
      <c r="AF172" s="4" t="n">
        <v>0.0</v>
      </c>
      <c r="AG172" s="4" t="n">
        <v>0.0</v>
      </c>
      <c r="AH172" s="4" t="n">
        <v>0.0</v>
      </c>
      <c r="AI172" s="4" t="n">
        <v>0.0</v>
      </c>
      <c r="AJ172" s="4" t="n">
        <v>0.0</v>
      </c>
      <c r="AK172" s="4" t="n">
        <v>0.0</v>
      </c>
      <c r="AL172" s="4" t="n">
        <v>0.0</v>
      </c>
      <c r="AM172" s="4" t="n">
        <v>0.0</v>
      </c>
      <c r="AN172" s="4" t="n">
        <v>0.0</v>
      </c>
      <c r="AO172" s="4" t="n">
        <v>0.0</v>
      </c>
      <c r="AP172" s="4" t="n">
        <v>0.0</v>
      </c>
      <c r="AQ172" s="4" t="n">
        <v>0.0</v>
      </c>
      <c r="AR172" s="4" t="n">
        <v>0.0</v>
      </c>
      <c r="AS172" s="4" t="n">
        <v>0.0</v>
      </c>
      <c r="AT172" s="4" t="n">
        <v>0.0</v>
      </c>
      <c r="AU172" s="4" t="n">
        <v>0.0</v>
      </c>
      <c r="AV172" s="4" t="n">
        <v>0.0</v>
      </c>
      <c r="AW172" s="4" t="n">
        <v>0.0</v>
      </c>
      <c r="AX172" s="4" t="n">
        <v>0.0</v>
      </c>
      <c r="AY172" s="4" t="n">
        <v>0.0</v>
      </c>
      <c r="AZ172" s="4"/>
      <c r="BA172" s="4"/>
      <c r="BB172" s="4"/>
      <c r="BC172" s="4"/>
      <c r="BD172" s="4"/>
      <c r="BF172" s="84" t="str">
        <f t="shared" si="201"/>
        <v>-</v>
      </c>
      <c r="BG172" s="84" t="str">
        <f t="shared" si="201"/>
        <v>-</v>
      </c>
      <c r="BH172" s="84" t="str">
        <f t="shared" si="201"/>
        <v>-</v>
      </c>
      <c r="BI172" s="84" t="str">
        <f t="shared" si="201"/>
        <v>-</v>
      </c>
      <c r="BJ172" s="84" t="str">
        <f t="shared" si="201"/>
        <v>-</v>
      </c>
      <c r="BK172" s="84" t="str">
        <f t="shared" si="201"/>
        <v>-</v>
      </c>
      <c r="BL172" s="84" t="str">
        <f t="shared" si="201"/>
        <v>-</v>
      </c>
      <c r="BM172" s="84" t="str">
        <f t="shared" si="201"/>
        <v>-</v>
      </c>
      <c r="BN172" s="84" t="str">
        <f t="shared" si="201"/>
        <v>-</v>
      </c>
      <c r="BO172" s="84" t="str">
        <f t="shared" si="201"/>
        <v>-</v>
      </c>
      <c r="BP172" s="84" t="str">
        <f t="shared" si="201"/>
        <v>-</v>
      </c>
      <c r="BQ172" s="84" t="str">
        <f t="shared" si="201"/>
        <v>-</v>
      </c>
    </row>
    <row r="173" spans="1:69" x14ac:dyDescent="0.25">
      <c r="A173" s="44" t="s">
        <v>217</v>
      </c>
      <c r="B173" s="22" t="s">
        <v>45</v>
      </c>
      <c r="C173" s="82">
        <f>SUM(U173                                                 : INDEX(U173:AF173,$B$2))</f>
        <v>0</v>
      </c>
      <c r="D173" s="82">
        <f>SUM(AG173                                                  : INDEX(AG173:AR173,$B$2))</f>
        <v>0</v>
      </c>
      <c r="E173" s="82">
        <f>SUM(AS173                                                 : INDEX(AS173:BD173,$B$2))</f>
        <v>0</v>
      </c>
      <c r="F173" s="65" t="str">
        <f t="shared" si="202"/>
        <v/>
      </c>
      <c r="H173" s="4">
        <f t="shared" si="203"/>
        <v>0</v>
      </c>
      <c r="I173" s="4">
        <f t="shared" si="191"/>
        <v>0</v>
      </c>
      <c r="J173" s="4">
        <f t="shared" si="204"/>
        <v>0</v>
      </c>
      <c r="K173" s="4">
        <f t="shared" si="192"/>
        <v>0</v>
      </c>
      <c r="L173" s="4">
        <f t="shared" si="193"/>
        <v>0</v>
      </c>
      <c r="M173" s="4">
        <f t="shared" si="194"/>
        <v>0</v>
      </c>
      <c r="N173" s="4">
        <f t="shared" si="195"/>
        <v>0</v>
      </c>
      <c r="O173" s="4">
        <f t="shared" si="196"/>
        <v>0</v>
      </c>
      <c r="P173" s="4">
        <f t="shared" si="197"/>
        <v>0</v>
      </c>
      <c r="Q173" s="4">
        <f t="shared" si="198"/>
        <v>0</v>
      </c>
      <c r="R173" s="4">
        <f t="shared" si="199"/>
        <v>0</v>
      </c>
      <c r="S173" s="4">
        <f t="shared" si="200"/>
        <v>0</v>
      </c>
      <c r="U173" s="4" t="n">
        <v>0.0</v>
      </c>
      <c r="V173" s="4" t="n">
        <v>0.0</v>
      </c>
      <c r="W173" s="4" t="n">
        <v>0.0</v>
      </c>
      <c r="X173" s="4" t="n">
        <v>0.0</v>
      </c>
      <c r="Y173" s="4" t="n">
        <v>75.644</v>
      </c>
      <c r="Z173" s="4" t="n">
        <v>0.0</v>
      </c>
      <c r="AA173" s="4" t="n">
        <v>0.0</v>
      </c>
      <c r="AB173" s="4" t="n">
        <v>0.0</v>
      </c>
      <c r="AC173" s="4" t="n">
        <v>0.0</v>
      </c>
      <c r="AD173" s="4" t="n">
        <v>0.0</v>
      </c>
      <c r="AE173" s="4" t="n">
        <v>0.0</v>
      </c>
      <c r="AF173" s="4" t="n">
        <v>0.0</v>
      </c>
      <c r="AG173" s="4" t="n">
        <v>0.0</v>
      </c>
      <c r="AH173" s="4" t="n">
        <v>0.0</v>
      </c>
      <c r="AI173" s="4" t="n">
        <v>0.0</v>
      </c>
      <c r="AJ173" s="4" t="n">
        <v>0.0</v>
      </c>
      <c r="AK173" s="4" t="n">
        <v>0.0</v>
      </c>
      <c r="AL173" s="4" t="n">
        <v>0.0</v>
      </c>
      <c r="AM173" s="4" t="n">
        <v>0.0</v>
      </c>
      <c r="AN173" s="4" t="n">
        <v>0.0</v>
      </c>
      <c r="AO173" s="4" t="n">
        <v>0.0</v>
      </c>
      <c r="AP173" s="4" t="n">
        <v>0.0</v>
      </c>
      <c r="AQ173" s="4" t="n">
        <v>8.944</v>
      </c>
      <c r="AR173" s="4" t="n">
        <v>0.0</v>
      </c>
      <c r="AS173" s="4" t="n">
        <v>0.0</v>
      </c>
      <c r="AT173" s="4" t="n">
        <v>0.0</v>
      </c>
      <c r="AU173" s="4" t="n">
        <v>0.0</v>
      </c>
      <c r="AV173" s="4" t="n">
        <v>0.0</v>
      </c>
      <c r="AW173" s="4" t="n">
        <v>0.0</v>
      </c>
      <c r="AX173" s="4" t="n">
        <v>0.0</v>
      </c>
      <c r="AY173" s="4" t="n">
        <v>0.0</v>
      </c>
      <c r="AZ173" s="4"/>
      <c r="BA173" s="4"/>
      <c r="BB173" s="4"/>
      <c r="BC173" s="4"/>
      <c r="BD173" s="4"/>
      <c r="BF173" s="84" t="str">
        <f t="shared" si="201"/>
        <v>-</v>
      </c>
      <c r="BG173" s="84" t="str">
        <f t="shared" si="201"/>
        <v>-</v>
      </c>
      <c r="BH173" s="84" t="str">
        <f t="shared" si="201"/>
        <v>-</v>
      </c>
      <c r="BI173" s="84" t="str">
        <f t="shared" si="201"/>
        <v>-</v>
      </c>
      <c r="BJ173" s="84" t="str">
        <f t="shared" si="201"/>
        <v>-</v>
      </c>
      <c r="BK173" s="84" t="str">
        <f t="shared" si="201"/>
        <v>-</v>
      </c>
      <c r="BL173" s="84" t="str">
        <f t="shared" si="201"/>
        <v>-</v>
      </c>
      <c r="BM173" s="84" t="str">
        <f t="shared" si="201"/>
        <v>-</v>
      </c>
      <c r="BN173" s="84" t="str">
        <f t="shared" si="201"/>
        <v>-</v>
      </c>
      <c r="BO173" s="84" t="str">
        <f t="shared" si="201"/>
        <v>-</v>
      </c>
      <c r="BP173" s="84" t="str">
        <f t="shared" si="201"/>
        <v>-</v>
      </c>
      <c r="BQ173" s="84" t="str">
        <f t="shared" si="201"/>
        <v>-</v>
      </c>
    </row>
    <row r="174" spans="1:69" x14ac:dyDescent="0.25">
      <c r="A174" s="44" t="s">
        <v>218</v>
      </c>
      <c r="B174" s="22" t="s">
        <v>46</v>
      </c>
      <c r="C174" s="82">
        <f>SUM(U174                                                 : INDEX(U174:AF174,$B$2))</f>
        <v>0</v>
      </c>
      <c r="D174" s="82">
        <f>SUM(AG174                                                  : INDEX(AG174:AR174,$B$2))</f>
        <v>0</v>
      </c>
      <c r="E174" s="82">
        <f>SUM(AS174                                                 : INDEX(AS174:BD174,$B$2))</f>
        <v>0</v>
      </c>
      <c r="F174" s="65" t="str">
        <f t="shared" si="202"/>
        <v/>
      </c>
      <c r="H174" s="4">
        <f t="shared" si="203"/>
        <v>0</v>
      </c>
      <c r="I174" s="4">
        <f t="shared" si="191"/>
        <v>0</v>
      </c>
      <c r="J174" s="4">
        <f t="shared" si="204"/>
        <v>0</v>
      </c>
      <c r="K174" s="4">
        <f t="shared" si="192"/>
        <v>0</v>
      </c>
      <c r="L174" s="4">
        <f t="shared" si="193"/>
        <v>0</v>
      </c>
      <c r="M174" s="4">
        <f t="shared" si="194"/>
        <v>0</v>
      </c>
      <c r="N174" s="4">
        <f t="shared" si="195"/>
        <v>0</v>
      </c>
      <c r="O174" s="4">
        <f t="shared" si="196"/>
        <v>0</v>
      </c>
      <c r="P174" s="4">
        <f t="shared" si="197"/>
        <v>0</v>
      </c>
      <c r="Q174" s="4">
        <f t="shared" si="198"/>
        <v>0</v>
      </c>
      <c r="R174" s="4">
        <f t="shared" si="199"/>
        <v>0</v>
      </c>
      <c r="S174" s="4">
        <f t="shared" si="200"/>
        <v>0</v>
      </c>
      <c r="U174" s="4" t="n">
        <v>140.712</v>
      </c>
      <c r="V174" s="4" t="n">
        <v>0.0</v>
      </c>
      <c r="W174" s="4" t="n">
        <v>0.0</v>
      </c>
      <c r="X174" s="4" t="n">
        <v>0.0</v>
      </c>
      <c r="Y174" s="4" t="n">
        <v>0.0</v>
      </c>
      <c r="Z174" s="4" t="n">
        <v>41.708</v>
      </c>
      <c r="AA174" s="4" t="n">
        <v>60.922</v>
      </c>
      <c r="AB174" s="4" t="n">
        <v>0.0</v>
      </c>
      <c r="AC174" s="4" t="n">
        <v>0.0</v>
      </c>
      <c r="AD174" s="4" t="n">
        <v>0.0</v>
      </c>
      <c r="AE174" s="4" t="n">
        <v>0.0</v>
      </c>
      <c r="AF174" s="4" t="n">
        <v>4.122</v>
      </c>
      <c r="AG174" s="4" t="n">
        <v>0.0</v>
      </c>
      <c r="AH174" s="4" t="n">
        <v>0.0</v>
      </c>
      <c r="AI174" s="4" t="n">
        <v>0.0</v>
      </c>
      <c r="AJ174" s="4" t="n">
        <v>20.843</v>
      </c>
      <c r="AK174" s="4" t="n">
        <v>0.0</v>
      </c>
      <c r="AL174" s="4" t="n">
        <v>15.376</v>
      </c>
      <c r="AM174" s="4" t="n">
        <v>130.374</v>
      </c>
      <c r="AN174" s="4" t="n">
        <v>11.826</v>
      </c>
      <c r="AO174" s="4" t="n">
        <v>0.0</v>
      </c>
      <c r="AP174" s="4" t="n">
        <v>0.0</v>
      </c>
      <c r="AQ174" s="4" t="n">
        <v>24.842</v>
      </c>
      <c r="AR174" s="4" t="n">
        <v>26.197</v>
      </c>
      <c r="AS174" s="4" t="n">
        <v>10.595</v>
      </c>
      <c r="AT174" s="4" t="n">
        <v>0.0</v>
      </c>
      <c r="AU174" s="4" t="n">
        <v>0.0</v>
      </c>
      <c r="AV174" s="4" t="n">
        <v>0.0</v>
      </c>
      <c r="AW174" s="4" t="n">
        <v>0.0</v>
      </c>
      <c r="AX174" s="4" t="n">
        <v>0.0</v>
      </c>
      <c r="AY174" s="4" t="n">
        <v>11.364</v>
      </c>
      <c r="AZ174" s="4"/>
      <c r="BA174" s="4"/>
      <c r="BB174" s="4"/>
      <c r="BC174" s="4"/>
      <c r="BD174" s="4"/>
      <c r="BF174" s="84" t="str">
        <f t="shared" si="201"/>
        <v>-</v>
      </c>
      <c r="BG174" s="84" t="str">
        <f t="shared" si="201"/>
        <v>-</v>
      </c>
      <c r="BH174" s="84" t="str">
        <f t="shared" si="201"/>
        <v>-</v>
      </c>
      <c r="BI174" s="84" t="str">
        <f t="shared" si="201"/>
        <v>-</v>
      </c>
      <c r="BJ174" s="84" t="str">
        <f t="shared" si="201"/>
        <v>-</v>
      </c>
      <c r="BK174" s="84" t="str">
        <f t="shared" si="201"/>
        <v>-</v>
      </c>
      <c r="BL174" s="84" t="str">
        <f t="shared" si="201"/>
        <v>-</v>
      </c>
      <c r="BM174" s="84" t="str">
        <f t="shared" si="201"/>
        <v>-</v>
      </c>
      <c r="BN174" s="84" t="str">
        <f t="shared" si="201"/>
        <v>-</v>
      </c>
      <c r="BO174" s="84" t="str">
        <f t="shared" si="201"/>
        <v>-</v>
      </c>
      <c r="BP174" s="84" t="str">
        <f t="shared" si="201"/>
        <v>-</v>
      </c>
      <c r="BQ174" s="84" t="str">
        <f t="shared" si="201"/>
        <v>-</v>
      </c>
    </row>
    <row r="175" spans="1:69" x14ac:dyDescent="0.25">
      <c r="A175" s="44" t="s">
        <v>219</v>
      </c>
      <c r="B175" s="22" t="s">
        <v>47</v>
      </c>
      <c r="C175" s="82">
        <f>SUM(U175                                                 : INDEX(U175:AF175,$B$2))</f>
        <v>0</v>
      </c>
      <c r="D175" s="82">
        <f>SUM(AG175                                                  : INDEX(AG175:AR175,$B$2))</f>
        <v>0</v>
      </c>
      <c r="E175" s="82">
        <f>SUM(AS175                                                 : INDEX(AS175:BD175,$B$2))</f>
        <v>0</v>
      </c>
      <c r="F175" s="65" t="str">
        <f t="shared" si="202"/>
        <v/>
      </c>
      <c r="H175" s="4">
        <f t="shared" si="203"/>
        <v>0</v>
      </c>
      <c r="I175" s="4">
        <f t="shared" si="191"/>
        <v>0</v>
      </c>
      <c r="J175" s="4">
        <f t="shared" si="204"/>
        <v>0</v>
      </c>
      <c r="K175" s="4">
        <f t="shared" si="192"/>
        <v>0</v>
      </c>
      <c r="L175" s="4">
        <f t="shared" si="193"/>
        <v>0</v>
      </c>
      <c r="M175" s="4">
        <f t="shared" si="194"/>
        <v>0</v>
      </c>
      <c r="N175" s="4">
        <f t="shared" si="195"/>
        <v>0</v>
      </c>
      <c r="O175" s="4">
        <f t="shared" si="196"/>
        <v>0</v>
      </c>
      <c r="P175" s="4">
        <f t="shared" si="197"/>
        <v>0</v>
      </c>
      <c r="Q175" s="4">
        <f t="shared" si="198"/>
        <v>0</v>
      </c>
      <c r="R175" s="4">
        <f t="shared" si="199"/>
        <v>0</v>
      </c>
      <c r="S175" s="4">
        <f t="shared" si="200"/>
        <v>0</v>
      </c>
      <c r="U175" s="4" t="n">
        <v>0.0</v>
      </c>
      <c r="V175" s="4" t="n">
        <v>30.325</v>
      </c>
      <c r="W175" s="4" t="n">
        <v>63.205</v>
      </c>
      <c r="X175" s="4" t="n">
        <v>59.849</v>
      </c>
      <c r="Y175" s="4" t="n">
        <v>0.0</v>
      </c>
      <c r="Z175" s="4" t="n">
        <v>0.0</v>
      </c>
      <c r="AA175" s="4" t="n">
        <v>26.621</v>
      </c>
      <c r="AB175" s="4" t="n">
        <v>104.059</v>
      </c>
      <c r="AC175" s="4" t="n">
        <v>55.419</v>
      </c>
      <c r="AD175" s="4" t="n">
        <v>75.892</v>
      </c>
      <c r="AE175" s="4" t="n">
        <v>0.0</v>
      </c>
      <c r="AF175" s="4" t="n">
        <v>99.342</v>
      </c>
      <c r="AG175" s="4" t="n">
        <v>56.763</v>
      </c>
      <c r="AH175" s="4" t="n">
        <v>23.695</v>
      </c>
      <c r="AI175" s="4" t="n">
        <v>16.265</v>
      </c>
      <c r="AJ175" s="4" t="n">
        <v>0.0</v>
      </c>
      <c r="AK175" s="4" t="n">
        <v>0.0</v>
      </c>
      <c r="AL175" s="4" t="n">
        <v>0.0</v>
      </c>
      <c r="AM175" s="4" t="n">
        <v>7.16</v>
      </c>
      <c r="AN175" s="4" t="n">
        <v>85.844</v>
      </c>
      <c r="AO175" s="4" t="n">
        <v>231.919</v>
      </c>
      <c r="AP175" s="4" t="n">
        <v>87.127</v>
      </c>
      <c r="AQ175" s="4" t="n">
        <v>59.091</v>
      </c>
      <c r="AR175" s="4" t="n">
        <v>75.369</v>
      </c>
      <c r="AS175" s="4" t="n">
        <v>10.239</v>
      </c>
      <c r="AT175" s="4" t="n">
        <v>21.611</v>
      </c>
      <c r="AU175" s="4" t="n">
        <v>26.43</v>
      </c>
      <c r="AV175" s="4" t="n">
        <v>10.55</v>
      </c>
      <c r="AW175" s="4" t="n">
        <v>2.48</v>
      </c>
      <c r="AX175" s="4" t="n">
        <v>0.0</v>
      </c>
      <c r="AY175" s="4" t="n">
        <v>0.0</v>
      </c>
      <c r="AZ175" s="4"/>
      <c r="BA175" s="4"/>
      <c r="BB175" s="4"/>
      <c r="BC175" s="4"/>
      <c r="BD175" s="4"/>
      <c r="BF175" s="84" t="str">
        <f t="shared" si="201"/>
        <v>-</v>
      </c>
      <c r="BG175" s="84" t="str">
        <f t="shared" si="201"/>
        <v>-</v>
      </c>
      <c r="BH175" s="84" t="str">
        <f t="shared" si="201"/>
        <v>-</v>
      </c>
      <c r="BI175" s="84" t="str">
        <f t="shared" si="201"/>
        <v>-</v>
      </c>
      <c r="BJ175" s="84" t="str">
        <f t="shared" si="201"/>
        <v>-</v>
      </c>
      <c r="BK175" s="84" t="str">
        <f t="shared" si="201"/>
        <v>-</v>
      </c>
      <c r="BL175" s="84" t="str">
        <f t="shared" si="201"/>
        <v>-</v>
      </c>
      <c r="BM175" s="84" t="str">
        <f t="shared" si="201"/>
        <v>-</v>
      </c>
      <c r="BN175" s="84" t="str">
        <f t="shared" si="201"/>
        <v>-</v>
      </c>
      <c r="BO175" s="84" t="str">
        <f t="shared" si="201"/>
        <v>-</v>
      </c>
      <c r="BP175" s="84" t="str">
        <f t="shared" si="201"/>
        <v>-</v>
      </c>
      <c r="BQ175" s="84" t="str">
        <f t="shared" si="201"/>
        <v>-</v>
      </c>
    </row>
    <row r="176" spans="1:69" x14ac:dyDescent="0.25">
      <c r="A176" s="44" t="s">
        <v>220</v>
      </c>
      <c r="B176" s="22" t="s">
        <v>48</v>
      </c>
      <c r="C176" s="82">
        <f>SUM(U176                                                 : INDEX(U176:AF176,$B$2))</f>
        <v>0</v>
      </c>
      <c r="D176" s="82">
        <f>SUM(AG176                                                  : INDEX(AG176:AR176,$B$2))</f>
        <v>0</v>
      </c>
      <c r="E176" s="82">
        <f>SUM(AS176                                                 : INDEX(AS176:BD176,$B$2))</f>
        <v>0</v>
      </c>
      <c r="F176" s="65" t="str">
        <f t="shared" si="202"/>
        <v/>
      </c>
      <c r="H176" s="4">
        <f t="shared" si="203"/>
        <v>0</v>
      </c>
      <c r="I176" s="4">
        <f t="shared" si="191"/>
        <v>0</v>
      </c>
      <c r="J176" s="4">
        <f t="shared" si="204"/>
        <v>0</v>
      </c>
      <c r="K176" s="4">
        <f t="shared" si="192"/>
        <v>0</v>
      </c>
      <c r="L176" s="4">
        <f t="shared" si="193"/>
        <v>0</v>
      </c>
      <c r="M176" s="4">
        <f t="shared" si="194"/>
        <v>0</v>
      </c>
      <c r="N176" s="4">
        <f t="shared" si="195"/>
        <v>0</v>
      </c>
      <c r="O176" s="4">
        <f t="shared" si="196"/>
        <v>0</v>
      </c>
      <c r="P176" s="4">
        <f t="shared" si="197"/>
        <v>0</v>
      </c>
      <c r="Q176" s="4">
        <f t="shared" si="198"/>
        <v>0</v>
      </c>
      <c r="R176" s="4">
        <f t="shared" si="199"/>
        <v>0</v>
      </c>
      <c r="S176" s="4">
        <f t="shared" si="200"/>
        <v>0</v>
      </c>
      <c r="U176" s="4" t="n">
        <v>146.792</v>
      </c>
      <c r="V176" s="4" t="n">
        <v>0.0</v>
      </c>
      <c r="W176" s="4" t="n">
        <v>23.59</v>
      </c>
      <c r="X176" s="4" t="n">
        <v>84.681</v>
      </c>
      <c r="Y176" s="4" t="n">
        <v>179.976</v>
      </c>
      <c r="Z176" s="4" t="n">
        <v>291.0838</v>
      </c>
      <c r="AA176" s="4" t="n">
        <v>54.456</v>
      </c>
      <c r="AB176" s="4" t="n">
        <v>405.717</v>
      </c>
      <c r="AC176" s="4" t="n">
        <v>303.938</v>
      </c>
      <c r="AD176" s="4" t="n">
        <v>235.811</v>
      </c>
      <c r="AE176" s="4" t="n">
        <v>481.0056</v>
      </c>
      <c r="AF176" s="4" t="n">
        <v>575.241</v>
      </c>
      <c r="AG176" s="4" t="n">
        <v>555.205</v>
      </c>
      <c r="AH176" s="4" t="n">
        <v>402.3806</v>
      </c>
      <c r="AI176" s="4" t="n">
        <v>349.962</v>
      </c>
      <c r="AJ176" s="4" t="n">
        <v>396.525</v>
      </c>
      <c r="AK176" s="4" t="n">
        <v>256.368</v>
      </c>
      <c r="AL176" s="4" t="n">
        <v>296.323</v>
      </c>
      <c r="AM176" s="4" t="n">
        <v>387.511</v>
      </c>
      <c r="AN176" s="4" t="n">
        <v>316.754</v>
      </c>
      <c r="AO176" s="4" t="n">
        <v>292.016</v>
      </c>
      <c r="AP176" s="4" t="n">
        <v>417.924</v>
      </c>
      <c r="AQ176" s="4" t="n">
        <v>770.345</v>
      </c>
      <c r="AR176" s="4" t="n">
        <v>408.816</v>
      </c>
      <c r="AS176" s="4" t="n">
        <v>214.213</v>
      </c>
      <c r="AT176" s="4" t="n">
        <v>208.959</v>
      </c>
      <c r="AU176" s="4" t="n">
        <v>338.12</v>
      </c>
      <c r="AV176" s="4" t="n">
        <v>331.86</v>
      </c>
      <c r="AW176" s="4" t="n">
        <v>235.16</v>
      </c>
      <c r="AX176" s="4" t="n">
        <v>879.45</v>
      </c>
      <c r="AY176" s="4" t="n">
        <v>453.93</v>
      </c>
      <c r="AZ176" s="4" t="n">
        <v>879.812</v>
      </c>
      <c r="BA176" s="4"/>
      <c r="BB176" s="4"/>
      <c r="BC176" s="4"/>
      <c r="BD176" s="4"/>
      <c r="BF176" s="84" t="str">
        <f t="shared" si="201"/>
        <v>-</v>
      </c>
      <c r="BG176" s="84" t="str">
        <f t="shared" si="201"/>
        <v>-</v>
      </c>
      <c r="BH176" s="84" t="str">
        <f t="shared" si="201"/>
        <v>-</v>
      </c>
      <c r="BI176" s="84" t="str">
        <f t="shared" si="201"/>
        <v>-</v>
      </c>
      <c r="BJ176" s="84" t="str">
        <f t="shared" si="201"/>
        <v>-</v>
      </c>
      <c r="BK176" s="84" t="str">
        <f t="shared" si="201"/>
        <v>-</v>
      </c>
      <c r="BL176" s="84" t="str">
        <f t="shared" si="201"/>
        <v>-</v>
      </c>
      <c r="BM176" s="84" t="str">
        <f t="shared" si="201"/>
        <v>-</v>
      </c>
      <c r="BN176" s="84" t="str">
        <f t="shared" si="201"/>
        <v>-</v>
      </c>
      <c r="BO176" s="84" t="str">
        <f t="shared" si="201"/>
        <v>-</v>
      </c>
      <c r="BP176" s="84" t="str">
        <f t="shared" si="201"/>
        <v>-</v>
      </c>
      <c r="BQ176" s="84" t="str">
        <f t="shared" si="201"/>
        <v>-</v>
      </c>
    </row>
    <row r="177" spans="1:69" x14ac:dyDescent="0.25">
      <c r="A177" s="44" t="s">
        <v>221</v>
      </c>
      <c r="B177" s="22" t="s">
        <v>49</v>
      </c>
      <c r="C177" s="82">
        <f>SUM(U177                                                 : INDEX(U177:AF177,$B$2))</f>
        <v>0</v>
      </c>
      <c r="D177" s="82">
        <f>SUM(AG177                                                  : INDEX(AG177:AR177,$B$2))</f>
        <v>0</v>
      </c>
      <c r="E177" s="82">
        <f>SUM(AS177                                                 : INDEX(AS177:BD177,$B$2))</f>
        <v>0</v>
      </c>
      <c r="F177" s="65" t="str">
        <f t="shared" si="202"/>
        <v/>
      </c>
      <c r="H177" s="4">
        <f t="shared" si="203"/>
        <v>0</v>
      </c>
      <c r="I177" s="4">
        <f t="shared" si="191"/>
        <v>0</v>
      </c>
      <c r="J177" s="4">
        <f t="shared" si="204"/>
        <v>0</v>
      </c>
      <c r="K177" s="4">
        <f t="shared" si="192"/>
        <v>0</v>
      </c>
      <c r="L177" s="4">
        <f t="shared" si="193"/>
        <v>0</v>
      </c>
      <c r="M177" s="4">
        <f t="shared" si="194"/>
        <v>0</v>
      </c>
      <c r="N177" s="4">
        <f t="shared" si="195"/>
        <v>0</v>
      </c>
      <c r="O177" s="4">
        <f t="shared" si="196"/>
        <v>0</v>
      </c>
      <c r="P177" s="4">
        <f t="shared" si="197"/>
        <v>0</v>
      </c>
      <c r="Q177" s="4">
        <f t="shared" si="198"/>
        <v>0</v>
      </c>
      <c r="R177" s="4">
        <f t="shared" si="199"/>
        <v>0</v>
      </c>
      <c r="S177" s="4">
        <f t="shared" si="200"/>
        <v>0</v>
      </c>
      <c r="U177" s="4" t="n">
        <v>721.626</v>
      </c>
      <c r="V177" s="4" t="n">
        <v>628.335</v>
      </c>
      <c r="W177" s="4" t="n">
        <v>439.957</v>
      </c>
      <c r="X177" s="4" t="n">
        <v>598.999</v>
      </c>
      <c r="Y177" s="4" t="n">
        <v>652.096</v>
      </c>
      <c r="Z177" s="4" t="n">
        <v>1028.029</v>
      </c>
      <c r="AA177" s="4" t="n">
        <v>1667.686</v>
      </c>
      <c r="AB177" s="4" t="n">
        <v>1799.949</v>
      </c>
      <c r="AC177" s="4" t="n">
        <v>2161.7545</v>
      </c>
      <c r="AD177" s="4" t="n">
        <v>2357.864</v>
      </c>
      <c r="AE177" s="4" t="n">
        <v>3016.5061</v>
      </c>
      <c r="AF177" s="4" t="n">
        <v>5010.77360000001</v>
      </c>
      <c r="AG177" s="4" t="n">
        <v>3665.0763</v>
      </c>
      <c r="AH177" s="4" t="n">
        <v>3030.3748</v>
      </c>
      <c r="AI177" s="4" t="n">
        <v>2848.1526</v>
      </c>
      <c r="AJ177" s="4" t="n">
        <v>2479.3922</v>
      </c>
      <c r="AK177" s="4" t="n">
        <v>4034.7116</v>
      </c>
      <c r="AL177" s="4" t="n">
        <v>4495.8242</v>
      </c>
      <c r="AM177" s="4" t="n">
        <v>4253.143</v>
      </c>
      <c r="AN177" s="4" t="n">
        <v>7209.23310000002</v>
      </c>
      <c r="AO177" s="4" t="n">
        <v>7599.72880000003</v>
      </c>
      <c r="AP177" s="4" t="n">
        <v>7609.98900000003</v>
      </c>
      <c r="AQ177" s="4" t="n">
        <v>10633.0813</v>
      </c>
      <c r="AR177" s="4" t="n">
        <v>12684.5322000001</v>
      </c>
      <c r="AS177" s="4" t="n">
        <v>12339.5870000001</v>
      </c>
      <c r="AT177" s="4" t="n">
        <v>7086.46600000003</v>
      </c>
      <c r="AU177" s="4" t="n">
        <v>5855.43</v>
      </c>
      <c r="AV177" s="4" t="n">
        <v>4464.28</v>
      </c>
      <c r="AW177" s="4" t="n">
        <v>8426.64</v>
      </c>
      <c r="AX177" s="4" t="n">
        <v>7393.82</v>
      </c>
      <c r="AY177" s="4" t="n">
        <v>8638.529</v>
      </c>
      <c r="AZ177" s="4" t="n">
        <v>7666.555</v>
      </c>
      <c r="BA177" s="4"/>
      <c r="BB177" s="4"/>
      <c r="BC177" s="4"/>
      <c r="BD177" s="4"/>
      <c r="BF177" s="84" t="str">
        <f t="shared" si="201"/>
        <v>-</v>
      </c>
      <c r="BG177" s="84" t="str">
        <f t="shared" si="201"/>
        <v>-</v>
      </c>
      <c r="BH177" s="84" t="str">
        <f t="shared" si="201"/>
        <v>-</v>
      </c>
      <c r="BI177" s="84" t="str">
        <f t="shared" si="201"/>
        <v>-</v>
      </c>
      <c r="BJ177" s="84" t="str">
        <f t="shared" si="201"/>
        <v>-</v>
      </c>
      <c r="BK177" s="84" t="str">
        <f t="shared" si="201"/>
        <v>-</v>
      </c>
      <c r="BL177" s="84" t="str">
        <f t="shared" si="201"/>
        <v>-</v>
      </c>
      <c r="BM177" s="84" t="str">
        <f t="shared" si="201"/>
        <v>-</v>
      </c>
      <c r="BN177" s="84" t="str">
        <f t="shared" si="201"/>
        <v>-</v>
      </c>
      <c r="BO177" s="84" t="str">
        <f t="shared" si="201"/>
        <v>-</v>
      </c>
      <c r="BP177" s="84" t="str">
        <f t="shared" si="201"/>
        <v>-</v>
      </c>
      <c r="BQ177" s="84" t="str">
        <f t="shared" si="201"/>
        <v>-</v>
      </c>
    </row>
    <row r="178" spans="1:69" x14ac:dyDescent="0.25">
      <c r="A178" s="44" t="s">
        <v>222</v>
      </c>
      <c r="B178" s="22" t="s">
        <v>50</v>
      </c>
      <c r="C178" s="82">
        <f>SUM(U178                                                 : INDEX(U178:AF178,$B$2))</f>
        <v>0</v>
      </c>
      <c r="D178" s="82">
        <f>SUM(AG178                                                  : INDEX(AG178:AR178,$B$2))</f>
        <v>0</v>
      </c>
      <c r="E178" s="82">
        <f>SUM(AS178                                                 : INDEX(AS178:BD178,$B$2))</f>
        <v>0</v>
      </c>
      <c r="F178" s="65" t="str">
        <f t="shared" si="202"/>
        <v/>
      </c>
      <c r="H178" s="4">
        <f t="shared" si="203"/>
        <v>0</v>
      </c>
      <c r="I178" s="4">
        <f t="shared" si="191"/>
        <v>0</v>
      </c>
      <c r="J178" s="4">
        <f t="shared" si="204"/>
        <v>0</v>
      </c>
      <c r="K178" s="4">
        <f t="shared" si="192"/>
        <v>0</v>
      </c>
      <c r="L178" s="4">
        <f t="shared" si="193"/>
        <v>0</v>
      </c>
      <c r="M178" s="4">
        <f t="shared" si="194"/>
        <v>0</v>
      </c>
      <c r="N178" s="4">
        <f t="shared" si="195"/>
        <v>0</v>
      </c>
      <c r="O178" s="4">
        <f t="shared" si="196"/>
        <v>0</v>
      </c>
      <c r="P178" s="4">
        <f t="shared" si="197"/>
        <v>0</v>
      </c>
      <c r="Q178" s="4">
        <f t="shared" si="198"/>
        <v>0</v>
      </c>
      <c r="R178" s="4">
        <f>SUM(AY178:BA178)</f>
        <v>0</v>
      </c>
      <c r="S178" s="4">
        <f t="shared" si="200"/>
        <v>0</v>
      </c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 t="n">
        <v>3185.58</v>
      </c>
      <c r="AU178" s="4" t="n">
        <v>3131.26</v>
      </c>
      <c r="AV178" s="4" t="n">
        <v>2542.54</v>
      </c>
      <c r="AW178" s="4" t="n">
        <v>5669.87</v>
      </c>
      <c r="AX178" s="4" t="n">
        <v>4640.75</v>
      </c>
      <c r="AY178" s="4" t="n">
        <v>5613.505</v>
      </c>
      <c r="AZ178" s="4" t="n">
        <v>7854.784</v>
      </c>
      <c r="BA178" s="4"/>
      <c r="BB178" s="4"/>
      <c r="BC178" s="4"/>
      <c r="BD178" s="4"/>
      <c r="BF178" s="84" t="str">
        <f t="shared" si="201"/>
        <v>-</v>
      </c>
      <c r="BG178" s="84" t="str">
        <f t="shared" si="201"/>
        <v>-</v>
      </c>
      <c r="BH178" s="84" t="str">
        <f t="shared" si="201"/>
        <v>-</v>
      </c>
      <c r="BI178" s="84" t="str">
        <f t="shared" si="201"/>
        <v>-</v>
      </c>
      <c r="BJ178" s="84" t="str">
        <f t="shared" si="201"/>
        <v>-</v>
      </c>
      <c r="BK178" s="84" t="str">
        <f t="shared" si="201"/>
        <v>-</v>
      </c>
      <c r="BL178" s="84" t="str">
        <f t="shared" si="201"/>
        <v>-</v>
      </c>
      <c r="BM178" s="84" t="str">
        <f t="shared" si="201"/>
        <v>-</v>
      </c>
      <c r="BN178" s="84" t="str">
        <f t="shared" si="201"/>
        <v>-</v>
      </c>
      <c r="BO178" s="84" t="str">
        <f t="shared" si="201"/>
        <v>-</v>
      </c>
      <c r="BP178" s="84" t="str">
        <f t="shared" si="201"/>
        <v>-</v>
      </c>
      <c r="BQ178" s="84" t="str">
        <f t="shared" si="201"/>
        <v>-</v>
      </c>
    </row>
    <row r="179" spans="1:69" x14ac:dyDescent="0.25">
      <c r="A179" s="44" t="s">
        <v>428</v>
      </c>
      <c r="B179" s="3" t="s">
        <v>153</v>
      </c>
      <c r="C179" s="82">
        <f>SUM(U179                                                 : INDEX(U179:AF179,$B$2))</f>
        <v>0</v>
      </c>
      <c r="D179" s="82">
        <f>SUM(AG179                                                  : INDEX(AG179:AR179,$B$2))</f>
        <v>0</v>
      </c>
      <c r="E179" s="82">
        <f>SUM(AS179                                                  : INDEX(AS179:BD179,$B$2))</f>
        <v>0</v>
      </c>
      <c r="F179" s="65" t="str">
        <f t="shared" si="202"/>
        <v/>
      </c>
      <c r="H179" s="4">
        <f t="shared" si="203"/>
        <v>0</v>
      </c>
      <c r="I179" s="4">
        <f t="shared" si="191"/>
        <v>0</v>
      </c>
      <c r="J179" s="4">
        <f t="shared" si="204"/>
        <v>0</v>
      </c>
      <c r="K179" s="4">
        <f t="shared" si="192"/>
        <v>0</v>
      </c>
      <c r="L179" s="4">
        <f t="shared" si="193"/>
        <v>0</v>
      </c>
      <c r="M179" s="4">
        <f t="shared" si="194"/>
        <v>0</v>
      </c>
      <c r="N179" s="4">
        <f t="shared" si="195"/>
        <v>0</v>
      </c>
      <c r="O179" s="4">
        <f t="shared" si="196"/>
        <v>0</v>
      </c>
      <c r="P179" s="4">
        <f t="shared" si="197"/>
        <v>0</v>
      </c>
      <c r="Q179" s="4">
        <f t="shared" si="198"/>
        <v>0</v>
      </c>
      <c r="R179" s="4">
        <f t="shared" si="199"/>
        <v>0</v>
      </c>
      <c r="S179" s="4">
        <f t="shared" si="200"/>
        <v>0</v>
      </c>
      <c r="U179" s="61">
        <f>SUM(U171:U177)</f>
        <v>0</v>
      </c>
      <c r="V179" s="61">
        <f>SUM(V171:V177)</f>
        <v>0</v>
      </c>
      <c r="W179" s="61">
        <f>SUM(W171:W177)</f>
        <v>0</v>
      </c>
      <c r="X179" s="61">
        <f>SUM(X171:X177)</f>
        <v>0</v>
      </c>
      <c r="Y179" s="61">
        <f>SUM(Y171:Y177)</f>
        <v>0</v>
      </c>
      <c r="Z179" s="61">
        <f t="shared" ref="Z179:AX179" si="205">SUM(Z171:Z177)</f>
        <v>0</v>
      </c>
      <c r="AA179" s="61">
        <f t="shared" si="205"/>
        <v>0</v>
      </c>
      <c r="AB179" s="61">
        <f t="shared" si="205"/>
        <v>0</v>
      </c>
      <c r="AC179" s="61">
        <f t="shared" si="205"/>
        <v>0</v>
      </c>
      <c r="AD179" s="61">
        <f t="shared" si="205"/>
        <v>0</v>
      </c>
      <c r="AE179" s="61">
        <f t="shared" si="205"/>
        <v>0</v>
      </c>
      <c r="AF179" s="61">
        <f t="shared" si="205"/>
        <v>0</v>
      </c>
      <c r="AG179" s="61">
        <f t="shared" si="205"/>
        <v>0</v>
      </c>
      <c r="AH179" s="61">
        <f t="shared" si="205"/>
        <v>0</v>
      </c>
      <c r="AI179" s="61">
        <f t="shared" si="205"/>
        <v>0</v>
      </c>
      <c r="AJ179" s="61">
        <f>SUM(AJ171:AJ177)</f>
        <v>0</v>
      </c>
      <c r="AK179" s="61">
        <f t="shared" si="205"/>
        <v>0</v>
      </c>
      <c r="AL179" s="61">
        <f t="shared" si="205"/>
        <v>0</v>
      </c>
      <c r="AM179" s="61">
        <f t="shared" si="205"/>
        <v>0</v>
      </c>
      <c r="AN179" s="61">
        <f t="shared" si="205"/>
        <v>0</v>
      </c>
      <c r="AO179" s="61">
        <f t="shared" si="205"/>
        <v>0</v>
      </c>
      <c r="AP179" s="61">
        <f t="shared" si="205"/>
        <v>0</v>
      </c>
      <c r="AQ179" s="61">
        <f t="shared" si="205"/>
        <v>0</v>
      </c>
      <c r="AR179" s="61">
        <f t="shared" si="205"/>
        <v>0</v>
      </c>
      <c r="AS179" s="61">
        <f t="shared" si="205"/>
        <v>0</v>
      </c>
      <c r="AT179" s="61">
        <f t="shared" si="205"/>
        <v>0</v>
      </c>
      <c r="AU179" s="61">
        <f t="shared" si="205"/>
        <v>0</v>
      </c>
      <c r="AV179" s="61">
        <f t="shared" si="205"/>
        <v>0</v>
      </c>
      <c r="AW179" s="61">
        <f t="shared" si="205"/>
        <v>0</v>
      </c>
      <c r="AX179" s="61">
        <f t="shared" si="205"/>
        <v>0</v>
      </c>
      <c r="AY179" s="61" t="n">
        <v>11307.641</v>
      </c>
      <c r="AZ179" s="61" t="n">
        <v>11425.222</v>
      </c>
      <c r="BA179" s="61"/>
      <c r="BB179" s="61"/>
      <c r="BC179" s="61"/>
      <c r="BD179" s="61"/>
      <c r="BF179" s="84" t="str">
        <f t="shared" si="201"/>
        <v>-</v>
      </c>
      <c r="BG179" s="84" t="str">
        <f t="shared" si="201"/>
        <v>-</v>
      </c>
      <c r="BH179" s="84" t="str">
        <f t="shared" si="201"/>
        <v>-</v>
      </c>
      <c r="BI179" s="84" t="str">
        <f t="shared" si="201"/>
        <v>-</v>
      </c>
      <c r="BJ179" s="84" t="str">
        <f t="shared" si="201"/>
        <v>-</v>
      </c>
      <c r="BK179" s="84" t="str">
        <f t="shared" si="201"/>
        <v>-</v>
      </c>
      <c r="BL179" s="84" t="str">
        <f t="shared" si="201"/>
        <v>-</v>
      </c>
      <c r="BM179" s="84" t="str">
        <f t="shared" si="201"/>
        <v>-</v>
      </c>
      <c r="BN179" s="84" t="str">
        <f t="shared" si="201"/>
        <v>-</v>
      </c>
      <c r="BO179" s="84" t="str">
        <f t="shared" si="201"/>
        <v>-</v>
      </c>
      <c r="BP179" s="84" t="str">
        <f t="shared" si="201"/>
        <v>-</v>
      </c>
      <c r="BQ179" s="84" t="str">
        <f t="shared" si="201"/>
        <v>-</v>
      </c>
    </row>
    <row r="180" spans="1:69" x14ac:dyDescent="0.25">
      <c r="A180" s="44" t="s">
        <v>223</v>
      </c>
      <c r="B180" s="3" t="s">
        <v>61</v>
      </c>
      <c r="C180" s="83">
        <f>SUM(C171:C178)</f>
        <v>0</v>
      </c>
      <c r="D180" s="83">
        <f t="shared" ref="D180:E180" si="206">SUM(D171:D178)</f>
        <v>0</v>
      </c>
      <c r="E180" s="83">
        <f t="shared" si="206"/>
        <v>0</v>
      </c>
      <c r="F180" s="65" t="str">
        <f t="shared" si="202"/>
        <v/>
      </c>
      <c r="H180" s="4">
        <f t="shared" si="203"/>
        <v>0</v>
      </c>
      <c r="I180" s="4">
        <f t="shared" si="191"/>
        <v>0</v>
      </c>
      <c r="J180" s="4">
        <f t="shared" si="204"/>
        <v>0</v>
      </c>
      <c r="K180" s="4">
        <f t="shared" si="192"/>
        <v>0</v>
      </c>
      <c r="L180" s="4">
        <f t="shared" si="193"/>
        <v>0</v>
      </c>
      <c r="M180" s="4">
        <f t="shared" si="194"/>
        <v>0</v>
      </c>
      <c r="N180" s="4">
        <f t="shared" si="195"/>
        <v>0</v>
      </c>
      <c r="O180" s="4">
        <f t="shared" si="196"/>
        <v>0</v>
      </c>
      <c r="P180" s="4">
        <f t="shared" si="197"/>
        <v>0</v>
      </c>
      <c r="Q180" s="4">
        <f t="shared" si="198"/>
        <v>0</v>
      </c>
      <c r="R180" s="4">
        <f t="shared" si="199"/>
        <v>0</v>
      </c>
      <c r="S180" s="4">
        <f t="shared" si="200"/>
        <v>0</v>
      </c>
      <c r="U180" s="4" t="n">
        <v>1009.13</v>
      </c>
      <c r="V180" s="4" t="n">
        <v>697.641</v>
      </c>
      <c r="W180" s="4" t="n">
        <v>581.444</v>
      </c>
      <c r="X180" s="4" t="n">
        <v>758.734</v>
      </c>
      <c r="Y180" s="4" t="n">
        <v>933.468</v>
      </c>
      <c r="Z180" s="4" t="n">
        <v>1498.9838</v>
      </c>
      <c r="AA180" s="4" t="n">
        <v>1874.607</v>
      </c>
      <c r="AB180" s="4" t="n">
        <v>2648.131</v>
      </c>
      <c r="AC180" s="4" t="n">
        <v>2649.6715</v>
      </c>
      <c r="AD180" s="4" t="n">
        <v>3090.543</v>
      </c>
      <c r="AE180" s="4" t="n">
        <v>3819.9377</v>
      </c>
      <c r="AF180" s="4" t="n">
        <v>6543.52860000001</v>
      </c>
      <c r="AG180" s="4" t="n">
        <v>5366.6832</v>
      </c>
      <c r="AH180" s="4" t="n">
        <v>4376.9224</v>
      </c>
      <c r="AI180" s="4" t="n">
        <v>4016.5424</v>
      </c>
      <c r="AJ180" s="4" t="n">
        <v>3528.3434</v>
      </c>
      <c r="AK180" s="4" t="n">
        <v>4937.8146</v>
      </c>
      <c r="AL180" s="4" t="n">
        <v>5948.9392</v>
      </c>
      <c r="AM180" s="4" t="n">
        <v>5826.4898</v>
      </c>
      <c r="AN180" s="4" t="n">
        <v>8766.83390000002</v>
      </c>
      <c r="AO180" s="4" t="n">
        <v>9029.80080000003</v>
      </c>
      <c r="AP180" s="4" t="n">
        <v>8986.75800000003</v>
      </c>
      <c r="AQ180" s="4" t="n">
        <v>13577.3313</v>
      </c>
      <c r="AR180" s="4" t="n">
        <v>15351.1655000001</v>
      </c>
      <c r="AS180" s="4" t="n">
        <v>14260.6348000001</v>
      </c>
      <c r="AT180" s="4" t="n">
        <v>13056.7199</v>
      </c>
      <c r="AU180" s="4" t="n">
        <v>11306.55</v>
      </c>
      <c r="AV180" s="4" t="n">
        <v>8989.46</v>
      </c>
      <c r="AW180" s="4" t="n">
        <v>17227.34</v>
      </c>
      <c r="AX180" s="4" t="n">
        <v>16274.47</v>
      </c>
      <c r="AY180" s="4" t="n">
        <v>16921.146</v>
      </c>
      <c r="AZ180" s="4" t="n">
        <v>19280.006</v>
      </c>
      <c r="BA180" s="4"/>
      <c r="BB180" s="4"/>
      <c r="BC180" s="4"/>
      <c r="BD180" s="4"/>
      <c r="BF180" s="84" t="str">
        <f t="shared" si="201"/>
        <v>-</v>
      </c>
      <c r="BG180" s="84" t="str">
        <f t="shared" si="201"/>
        <v>-</v>
      </c>
      <c r="BH180" s="84" t="str">
        <f t="shared" si="201"/>
        <v>-</v>
      </c>
      <c r="BI180" s="84" t="str">
        <f t="shared" si="201"/>
        <v>-</v>
      </c>
      <c r="BJ180" s="84" t="str">
        <f t="shared" si="201"/>
        <v>-</v>
      </c>
      <c r="BK180" s="84" t="str">
        <f t="shared" si="201"/>
        <v>-</v>
      </c>
      <c r="BL180" s="84" t="str">
        <f t="shared" si="201"/>
        <v>-</v>
      </c>
      <c r="BM180" s="84" t="str">
        <f t="shared" si="201"/>
        <v>-</v>
      </c>
      <c r="BN180" s="84" t="str">
        <f t="shared" si="201"/>
        <v>-</v>
      </c>
      <c r="BO180" s="84" t="str">
        <f t="shared" si="201"/>
        <v>-</v>
      </c>
      <c r="BP180" s="84" t="str">
        <f t="shared" si="201"/>
        <v>-</v>
      </c>
      <c r="BQ180" s="84" t="str">
        <f t="shared" si="201"/>
        <v>-</v>
      </c>
    </row>
  </sheetData>
  <mergeCells count="1">
    <mergeCell ref="BF2:BK2"/>
  </mergeCells>
  <conditionalFormatting sqref="AG109:AR109">
    <cfRule type="expression" dxfId="36" priority="1">
      <formula>$A$2=COLUMNS($N109:AG109)</formula>
    </cfRule>
  </conditionalFormatting>
  <hyperlinks>
    <hyperlink ref="B1" location="Cover!A1" display="Back to cover page"/>
  </hyperlinks>
  <pageMargins left="0.7" right="0.7" top="0.75" bottom="0.75" header="0.3" footer="0.3"/>
  <pageSetup orientation="portrait" r:id="rId1"/>
  <cellWatches>
    <cellWatch r="L95"/>
    <cellWatch r="BA83"/>
  </cellWatch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92D050"/>
  </sheetPr>
  <dimension ref="A1:BS180"/>
  <sheetViews>
    <sheetView showGridLines="0" zoomScale="80" zoomScaleNormal="80" workbookViewId="0">
      <pane xSplit="2" ySplit="3" topLeftCell="AR100" activePane="bottomRight" state="frozen"/>
      <selection activeCell="B2" sqref="B2"/>
      <selection pane="topRight" activeCell="C2" sqref="C2"/>
      <selection pane="bottomLeft" activeCell="B4" sqref="B4"/>
      <selection pane="bottomRight" activeCell="BB109" sqref="BB109"/>
    </sheetView>
  </sheetViews>
  <sheetFormatPr defaultColWidth="3.25" defaultRowHeight="15" outlineLevelCol="1" x14ac:dyDescent="0.25"/>
  <cols>
    <col min="1" max="1" customWidth="true" hidden="true" style="42" width="53.125" collapsed="true"/>
    <col min="2" max="2" bestFit="true" customWidth="true" width="26.125" collapsed="true"/>
    <col min="3" max="6" customWidth="true" style="22" width="10.5" collapsed="true"/>
    <col min="7" max="7" bestFit="true" customWidth="true" style="2" width="4.875" collapsed="true"/>
    <col min="8" max="10" customWidth="true" width="9.875" collapsed="true" outlineLevel="1"/>
    <col min="11" max="11" customWidth="true" width="9.875" collapsed="true"/>
    <col min="12" max="14" customWidth="true" width="9.875" collapsed="true" outlineLevel="1"/>
    <col min="15" max="15" customWidth="true" width="9.875" collapsed="true"/>
    <col min="16" max="18" customWidth="true" width="9.875" collapsed="true" outlineLevel="1"/>
    <col min="19" max="19" customWidth="true" width="9.875" collapsed="true"/>
    <col min="20" max="20" bestFit="true" customWidth="true" width="3.125" collapsed="true"/>
    <col min="21" max="31" customWidth="true" width="8.5" collapsed="true" outlineLevel="1"/>
    <col min="32" max="32" customWidth="true" width="8.5" collapsed="true"/>
    <col min="33" max="43" customWidth="true" width="8.5" collapsed="true" outlineLevel="1"/>
    <col min="44" max="44" customWidth="true" width="8.5" collapsed="true"/>
    <col min="45" max="50" customWidth="true" width="8.5" collapsed="true" outlineLevel="1"/>
    <col min="51" max="55" customWidth="true" width="8.5" collapsed="true" outlineLevel="1"/>
    <col min="56" max="56" customWidth="true" width="8.5" collapsed="true"/>
    <col min="57" max="57" bestFit="true" customWidth="true" style="2" width="4.875" collapsed="true"/>
    <col min="58" max="63" customWidth="true" width="9.5" collapsed="true"/>
    <col min="64" max="69" customWidth="true" width="9.5" collapsed="true"/>
    <col min="70" max="70" style="2" width="3.25" collapsed="true"/>
  </cols>
  <sheetData>
    <row r="1" spans="1:70" s="85" customFormat="1" x14ac:dyDescent="0.25">
      <c r="B1" s="155" t="s">
        <v>269</v>
      </c>
      <c r="C1" s="86"/>
      <c r="D1" s="86"/>
      <c r="E1" s="86"/>
      <c r="G1" s="87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>
        <v>201501</v>
      </c>
      <c r="V1" s="86">
        <v>201502</v>
      </c>
      <c r="W1" s="86">
        <v>201503</v>
      </c>
      <c r="X1" s="86">
        <v>201504</v>
      </c>
      <c r="Y1" s="86">
        <v>201505</v>
      </c>
      <c r="Z1" s="86">
        <v>201506</v>
      </c>
      <c r="AA1" s="86">
        <v>201507</v>
      </c>
      <c r="AB1" s="86">
        <v>201508</v>
      </c>
      <c r="AC1" s="86">
        <v>201509</v>
      </c>
      <c r="AD1" s="86">
        <v>201510</v>
      </c>
      <c r="AE1" s="86">
        <v>201511</v>
      </c>
      <c r="AF1" s="86">
        <v>201512</v>
      </c>
      <c r="AG1" s="86">
        <v>201601</v>
      </c>
      <c r="AH1" s="86">
        <v>201602</v>
      </c>
      <c r="AI1" s="86">
        <v>201603</v>
      </c>
      <c r="AJ1" s="86">
        <v>201604</v>
      </c>
      <c r="AK1" s="86">
        <v>201605</v>
      </c>
      <c r="AL1" s="86">
        <v>201606</v>
      </c>
      <c r="AM1" s="86">
        <v>201607</v>
      </c>
      <c r="AN1" s="86">
        <v>201608</v>
      </c>
      <c r="AO1" s="86">
        <v>201609</v>
      </c>
      <c r="AP1" s="86">
        <v>201610</v>
      </c>
      <c r="AQ1" s="86">
        <v>201611</v>
      </c>
      <c r="AR1" s="86">
        <v>201612</v>
      </c>
      <c r="AS1" s="86">
        <v>201701</v>
      </c>
      <c r="AT1" s="86">
        <v>201702</v>
      </c>
      <c r="AU1" s="86">
        <v>201703</v>
      </c>
      <c r="AV1" s="86">
        <v>201704</v>
      </c>
      <c r="AW1" s="86">
        <v>201705</v>
      </c>
      <c r="AX1" s="86">
        <v>201706</v>
      </c>
      <c r="AY1" s="86">
        <v>201707</v>
      </c>
      <c r="AZ1" s="86">
        <v>201708</v>
      </c>
      <c r="BA1" s="86">
        <v>201709</v>
      </c>
      <c r="BB1" s="86">
        <v>201710</v>
      </c>
      <c r="BC1" s="86">
        <v>201711</v>
      </c>
      <c r="BD1" s="86">
        <v>201712</v>
      </c>
      <c r="BE1" s="87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7"/>
    </row>
    <row r="2" spans="1:70" x14ac:dyDescent="0.25">
      <c r="B2" s="79">
        <f>_xlfn.NUMBERVALUE(TEXT(Cover!G5,"m"))</f>
        <v>8</v>
      </c>
      <c r="C2" s="38"/>
      <c r="D2" s="38"/>
      <c r="E2" s="38"/>
      <c r="F2" s="20"/>
      <c r="H2" s="39"/>
      <c r="I2" s="39"/>
      <c r="J2" s="39"/>
      <c r="K2" s="39"/>
      <c r="L2" s="40"/>
      <c r="M2" s="40"/>
      <c r="N2" s="40"/>
      <c r="O2" s="40"/>
      <c r="P2" s="41"/>
      <c r="Q2" s="41"/>
      <c r="R2" s="41"/>
      <c r="S2" s="41"/>
      <c r="T2" s="14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F2" s="284" t="s">
        <v>203</v>
      </c>
      <c r="BG2" s="285"/>
      <c r="BH2" s="285"/>
      <c r="BI2" s="285"/>
      <c r="BJ2" s="285"/>
      <c r="BK2" s="285"/>
      <c r="BL2" s="46"/>
      <c r="BM2" s="46"/>
      <c r="BN2" s="46"/>
      <c r="BO2" s="46"/>
      <c r="BP2" s="46"/>
      <c r="BQ2" s="46"/>
    </row>
    <row r="3" spans="1:70" x14ac:dyDescent="0.25">
      <c r="A3" s="43" t="s">
        <v>205</v>
      </c>
      <c r="B3" s="23" t="s">
        <v>34</v>
      </c>
      <c r="C3" s="80" t="s">
        <v>132</v>
      </c>
      <c r="D3" s="80" t="s">
        <v>133</v>
      </c>
      <c r="E3" s="80" t="s">
        <v>134</v>
      </c>
      <c r="F3" s="21" t="s">
        <v>0</v>
      </c>
      <c r="G3" s="2" t="s">
        <v>33</v>
      </c>
      <c r="H3" s="27" t="s">
        <v>120</v>
      </c>
      <c r="I3" s="27" t="s">
        <v>121</v>
      </c>
      <c r="J3" s="27" t="s">
        <v>122</v>
      </c>
      <c r="K3" s="27" t="s">
        <v>123</v>
      </c>
      <c r="L3" s="30" t="s">
        <v>128</v>
      </c>
      <c r="M3" s="30" t="s">
        <v>129</v>
      </c>
      <c r="N3" s="30" t="s">
        <v>130</v>
      </c>
      <c r="O3" s="30" t="s">
        <v>131</v>
      </c>
      <c r="P3" s="25" t="s">
        <v>124</v>
      </c>
      <c r="Q3" s="25" t="s">
        <v>125</v>
      </c>
      <c r="R3" s="25" t="s">
        <v>126</v>
      </c>
      <c r="S3" s="25" t="s">
        <v>127</v>
      </c>
      <c r="T3" s="17" t="s">
        <v>33</v>
      </c>
      <c r="U3" s="27" t="s">
        <v>1</v>
      </c>
      <c r="V3" s="27" t="s">
        <v>2</v>
      </c>
      <c r="W3" s="27" t="s">
        <v>3</v>
      </c>
      <c r="X3" s="27" t="s">
        <v>4</v>
      </c>
      <c r="Y3" s="27" t="s">
        <v>5</v>
      </c>
      <c r="Z3" s="27" t="s">
        <v>6</v>
      </c>
      <c r="AA3" s="27" t="s">
        <v>7</v>
      </c>
      <c r="AB3" s="27" t="s">
        <v>8</v>
      </c>
      <c r="AC3" s="27" t="s">
        <v>9</v>
      </c>
      <c r="AD3" s="27" t="s">
        <v>10</v>
      </c>
      <c r="AE3" s="27" t="s">
        <v>11</v>
      </c>
      <c r="AF3" s="27" t="s">
        <v>12</v>
      </c>
      <c r="AG3" s="29" t="s">
        <v>13</v>
      </c>
      <c r="AH3" s="29" t="s">
        <v>14</v>
      </c>
      <c r="AI3" s="29" t="s">
        <v>15</v>
      </c>
      <c r="AJ3" s="29" t="s">
        <v>16</v>
      </c>
      <c r="AK3" s="29" t="s">
        <v>17</v>
      </c>
      <c r="AL3" s="29" t="s">
        <v>18</v>
      </c>
      <c r="AM3" s="29" t="s">
        <v>19</v>
      </c>
      <c r="AN3" s="29" t="s">
        <v>20</v>
      </c>
      <c r="AO3" s="29" t="s">
        <v>21</v>
      </c>
      <c r="AP3" s="29" t="s">
        <v>22</v>
      </c>
      <c r="AQ3" s="29" t="s">
        <v>23</v>
      </c>
      <c r="AR3" s="29" t="s">
        <v>24</v>
      </c>
      <c r="AS3" s="25" t="s">
        <v>25</v>
      </c>
      <c r="AT3" s="25" t="s">
        <v>26</v>
      </c>
      <c r="AU3" s="25" t="s">
        <v>27</v>
      </c>
      <c r="AV3" s="25" t="s">
        <v>28</v>
      </c>
      <c r="AW3" s="25" t="s">
        <v>29</v>
      </c>
      <c r="AX3" s="25" t="s">
        <v>30</v>
      </c>
      <c r="AY3" s="31" t="s">
        <v>99</v>
      </c>
      <c r="AZ3" s="31" t="s">
        <v>100</v>
      </c>
      <c r="BA3" s="31" t="s">
        <v>101</v>
      </c>
      <c r="BB3" s="31" t="s">
        <v>102</v>
      </c>
      <c r="BC3" s="31" t="s">
        <v>103</v>
      </c>
      <c r="BD3" s="31" t="s">
        <v>104</v>
      </c>
      <c r="BF3" s="32">
        <v>42736</v>
      </c>
      <c r="BG3" s="32">
        <v>42767</v>
      </c>
      <c r="BH3" s="32">
        <v>42795</v>
      </c>
      <c r="BI3" s="32">
        <v>42826</v>
      </c>
      <c r="BJ3" s="32">
        <v>42856</v>
      </c>
      <c r="BK3" s="32">
        <v>42887</v>
      </c>
      <c r="BL3" s="32">
        <v>42917</v>
      </c>
      <c r="BM3" s="32">
        <v>42948</v>
      </c>
      <c r="BN3" s="32">
        <v>42979</v>
      </c>
      <c r="BO3" s="32">
        <v>43009</v>
      </c>
      <c r="BP3" s="32">
        <v>43040</v>
      </c>
      <c r="BQ3" s="32">
        <v>43070</v>
      </c>
    </row>
    <row r="4" spans="1:70" x14ac:dyDescent="0.25">
      <c r="A4" s="16" t="s">
        <v>105</v>
      </c>
      <c r="B4" s="22" t="s">
        <v>62</v>
      </c>
      <c r="C4" s="69">
        <f>C84</f>
        <v>0</v>
      </c>
      <c r="D4" s="69">
        <f t="shared" ref="D4:F4" si="0">D84</f>
        <v>0</v>
      </c>
      <c r="E4" s="69">
        <f t="shared" si="0"/>
        <v>0</v>
      </c>
      <c r="F4" s="73" t="str">
        <f t="shared" si="0"/>
        <v/>
      </c>
      <c r="H4" s="69">
        <f>H84</f>
        <v>0</v>
      </c>
      <c r="I4" s="69">
        <f t="shared" ref="I4:S4" si="1">I84</f>
        <v>0</v>
      </c>
      <c r="J4" s="69">
        <f t="shared" si="1"/>
        <v>0</v>
      </c>
      <c r="K4" s="69">
        <f t="shared" si="1"/>
        <v>0</v>
      </c>
      <c r="L4" s="69">
        <f t="shared" si="1"/>
        <v>0</v>
      </c>
      <c r="M4" s="69">
        <f t="shared" si="1"/>
        <v>0</v>
      </c>
      <c r="N4" s="69">
        <f t="shared" si="1"/>
        <v>0</v>
      </c>
      <c r="O4" s="69">
        <f t="shared" si="1"/>
        <v>0</v>
      </c>
      <c r="P4" s="69">
        <f t="shared" si="1"/>
        <v>0</v>
      </c>
      <c r="Q4" s="69">
        <f t="shared" si="1"/>
        <v>0</v>
      </c>
      <c r="R4" s="69">
        <f t="shared" si="1"/>
        <v>0</v>
      </c>
      <c r="S4" s="69" t="str">
        <f t="shared" si="1"/>
        <v>-</v>
      </c>
      <c r="T4" s="1"/>
      <c r="U4" s="1" t="n">
        <v>1354.0</v>
      </c>
      <c r="V4" s="1" t="n">
        <v>1383.0</v>
      </c>
      <c r="W4" s="1" t="n">
        <v>1476.0</v>
      </c>
      <c r="X4" s="1" t="n">
        <v>1632.0</v>
      </c>
      <c r="Y4" s="1" t="n">
        <v>1590.0</v>
      </c>
      <c r="Z4" s="1" t="n">
        <v>1621.0</v>
      </c>
      <c r="AA4" s="1" t="n">
        <v>1650.0</v>
      </c>
      <c r="AB4" s="1" t="n">
        <v>1751.0</v>
      </c>
      <c r="AC4" s="1" t="n">
        <v>1734.0</v>
      </c>
      <c r="AD4" s="1" t="n">
        <v>1802.0</v>
      </c>
      <c r="AE4" s="1" t="n">
        <v>1897.0</v>
      </c>
      <c r="AF4" s="1" t="n">
        <v>1928.0</v>
      </c>
      <c r="AG4" s="1" t="n">
        <v>1939.0</v>
      </c>
      <c r="AH4" s="1" t="n">
        <v>1938.0</v>
      </c>
      <c r="AI4" s="1" t="n">
        <v>2068.0</v>
      </c>
      <c r="AJ4" s="1" t="n">
        <v>2121.0</v>
      </c>
      <c r="AK4" s="1" t="n">
        <v>2197.0</v>
      </c>
      <c r="AL4" s="1" t="n">
        <v>2295.0</v>
      </c>
      <c r="AM4" s="1" t="n">
        <v>2378.0</v>
      </c>
      <c r="AN4" s="1" t="n">
        <v>2500.0</v>
      </c>
      <c r="AO4" s="1" t="n">
        <v>2624.0</v>
      </c>
      <c r="AP4" s="1" t="n">
        <v>2812.0</v>
      </c>
      <c r="AQ4" s="1" t="n">
        <v>3031.0</v>
      </c>
      <c r="AR4" s="1" t="n">
        <v>3144.0</v>
      </c>
      <c r="AS4" s="11" t="n">
        <v>3220.0</v>
      </c>
      <c r="AT4" s="11" t="n">
        <v>2564.0</v>
      </c>
      <c r="AU4" s="11" t="n">
        <v>2534.0</v>
      </c>
      <c r="AV4" s="11" t="n">
        <v>2327.0</v>
      </c>
      <c r="AW4" s="11" t="n">
        <v>2436.0</v>
      </c>
      <c r="AX4" s="11" t="n">
        <v>2491.0</v>
      </c>
      <c r="AY4" s="77" t="n">
        <v>2410.0</v>
      </c>
      <c r="AZ4" s="77" t="n">
        <v>2529.0</v>
      </c>
      <c r="BA4" s="77"/>
      <c r="BB4" s="77"/>
      <c r="BC4" s="77"/>
      <c r="BD4" s="77"/>
      <c r="BF4" s="84" t="str">
        <f>IFERROR(AS4/AG4,"-")</f>
        <v>-</v>
      </c>
      <c r="BG4" s="84" t="str">
        <f t="shared" ref="BG4:BP4" si="2">IFERROR(AT4/AH4,"-")</f>
        <v>-</v>
      </c>
      <c r="BH4" s="84" t="str">
        <f t="shared" si="2"/>
        <v>-</v>
      </c>
      <c r="BI4" s="84" t="str">
        <f t="shared" si="2"/>
        <v>-</v>
      </c>
      <c r="BJ4" s="84" t="str">
        <f t="shared" si="2"/>
        <v>-</v>
      </c>
      <c r="BK4" s="84" t="str">
        <f t="shared" si="2"/>
        <v>-</v>
      </c>
      <c r="BL4" s="84" t="str">
        <f t="shared" si="2"/>
        <v>-</v>
      </c>
      <c r="BM4" s="84" t="str">
        <f t="shared" si="2"/>
        <v>-</v>
      </c>
      <c r="BN4" s="84" t="str">
        <f t="shared" si="2"/>
        <v>-</v>
      </c>
      <c r="BO4" s="84" t="str">
        <f t="shared" si="2"/>
        <v>-</v>
      </c>
      <c r="BP4" s="84" t="str">
        <f t="shared" si="2"/>
        <v>-</v>
      </c>
      <c r="BQ4" s="84" t="str">
        <f>IFERROR(BD4/AR4,"-")</f>
        <v>-</v>
      </c>
    </row>
    <row r="5" spans="1:70" x14ac:dyDescent="0.25">
      <c r="A5" s="16" t="s">
        <v>106</v>
      </c>
      <c r="B5" s="22" t="s">
        <v>50</v>
      </c>
      <c r="C5" s="69">
        <f>C83</f>
        <v>0</v>
      </c>
      <c r="D5" s="69">
        <f t="shared" ref="D5:F5" si="3">D83</f>
        <v>0</v>
      </c>
      <c r="E5" s="69">
        <f t="shared" si="3"/>
        <v>0</v>
      </c>
      <c r="F5" s="73" t="str">
        <f t="shared" si="3"/>
        <v/>
      </c>
      <c r="H5" s="69">
        <f>H83</f>
        <v>0</v>
      </c>
      <c r="I5" s="69">
        <f t="shared" ref="I5:S5" si="4">I83</f>
        <v>0</v>
      </c>
      <c r="J5" s="69">
        <f t="shared" si="4"/>
        <v>0</v>
      </c>
      <c r="K5" s="69">
        <f t="shared" si="4"/>
        <v>0</v>
      </c>
      <c r="L5" s="69">
        <f t="shared" si="4"/>
        <v>0</v>
      </c>
      <c r="M5" s="69">
        <f t="shared" si="4"/>
        <v>0</v>
      </c>
      <c r="N5" s="69">
        <f t="shared" si="4"/>
        <v>0</v>
      </c>
      <c r="O5" s="69">
        <f t="shared" si="4"/>
        <v>0</v>
      </c>
      <c r="P5" s="69">
        <f t="shared" si="4"/>
        <v>0</v>
      </c>
      <c r="Q5" s="69">
        <f t="shared" si="4"/>
        <v>0</v>
      </c>
      <c r="R5" s="69">
        <f t="shared" si="4"/>
        <v>0</v>
      </c>
      <c r="S5" s="69" t="str">
        <f t="shared" si="4"/>
        <v>-</v>
      </c>
      <c r="T5" s="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 t="n">
        <v>799.0</v>
      </c>
      <c r="AU5" s="11" t="n">
        <v>902.0</v>
      </c>
      <c r="AV5" s="11" t="n">
        <v>1130.0</v>
      </c>
      <c r="AW5" s="11" t="n">
        <v>1301.0</v>
      </c>
      <c r="AX5" s="11" t="n">
        <v>1550.0</v>
      </c>
      <c r="AY5" s="77" t="n">
        <v>1761.0</v>
      </c>
      <c r="AZ5" s="77" t="n">
        <v>1937.0</v>
      </c>
      <c r="BA5" s="77"/>
      <c r="BB5" s="77"/>
      <c r="BC5" s="77"/>
      <c r="BD5" s="77"/>
      <c r="BF5" s="84" t="str">
        <f t="shared" ref="BF5:BF11" si="5">IFERROR(AS5/AG5,"-")</f>
        <v>-</v>
      </c>
      <c r="BG5" s="84" t="str">
        <f t="shared" ref="BG5:BG12" si="6">IFERROR(AT5/AH5,"-")</f>
        <v>-</v>
      </c>
      <c r="BH5" s="84" t="str">
        <f t="shared" ref="BH5:BH12" si="7">IFERROR(AU5/AI5,"-")</f>
        <v>-</v>
      </c>
      <c r="BI5" s="84" t="str">
        <f t="shared" ref="BI5:BI12" si="8">IFERROR(AV5/AJ5,"-")</f>
        <v>-</v>
      </c>
      <c r="BJ5" s="84" t="str">
        <f t="shared" ref="BJ5:BJ12" si="9">IFERROR(AW5/AK5,"-")</f>
        <v>-</v>
      </c>
      <c r="BK5" s="84" t="str">
        <f t="shared" ref="BK5:BK12" si="10">IFERROR(AX5/AL5,"-")</f>
        <v>-</v>
      </c>
      <c r="BL5" s="84" t="str">
        <f t="shared" ref="BL5:BL12" si="11">IFERROR(AY5/AM5,"-")</f>
        <v>-</v>
      </c>
      <c r="BM5" s="84" t="str">
        <f t="shared" ref="BM5:BM12" si="12">IFERROR(AZ5/AN5,"-")</f>
        <v>-</v>
      </c>
      <c r="BN5" s="84" t="str">
        <f t="shared" ref="BN5:BN12" si="13">IFERROR(BA5/AO5,"-")</f>
        <v>-</v>
      </c>
      <c r="BO5" s="84" t="str">
        <f t="shared" ref="BO5:BO12" si="14">IFERROR(BB5/AP5,"-")</f>
        <v>-</v>
      </c>
      <c r="BP5" s="84" t="str">
        <f t="shared" ref="BP5:BP12" si="15">IFERROR(BC5/AQ5,"-")</f>
        <v>-</v>
      </c>
      <c r="BQ5" s="84" t="str">
        <f t="shared" ref="BQ5:BQ11" si="16">IFERROR(BD5/AR5,"-")</f>
        <v>-</v>
      </c>
    </row>
    <row r="6" spans="1:70" x14ac:dyDescent="0.25">
      <c r="A6" s="16" t="s">
        <v>206</v>
      </c>
      <c r="B6" s="22" t="s">
        <v>31</v>
      </c>
      <c r="C6" s="73" t="e">
        <f>C109</f>
        <v>#DIV/0!</v>
      </c>
      <c r="D6" s="73" t="e">
        <f t="shared" ref="D6:F6" si="17">D109</f>
        <v>#DIV/0!</v>
      </c>
      <c r="E6" s="73" t="e">
        <f t="shared" si="17"/>
        <v>#DIV/0!</v>
      </c>
      <c r="F6" s="73" t="str">
        <f t="shared" si="17"/>
        <v/>
      </c>
      <c r="G6" s="74"/>
      <c r="H6" s="73" t="str">
        <f t="shared" ref="H6:R6" si="18">H109</f>
        <v/>
      </c>
      <c r="I6" s="73" t="str">
        <f t="shared" si="18"/>
        <v/>
      </c>
      <c r="J6" s="73" t="str">
        <f t="shared" si="18"/>
        <v/>
      </c>
      <c r="K6" s="73" t="str">
        <f t="shared" si="18"/>
        <v/>
      </c>
      <c r="L6" s="73" t="str">
        <f t="shared" si="18"/>
        <v/>
      </c>
      <c r="M6" s="73" t="str">
        <f t="shared" si="18"/>
        <v/>
      </c>
      <c r="N6" s="73" t="str">
        <f t="shared" si="18"/>
        <v/>
      </c>
      <c r="O6" s="73" t="str">
        <f t="shared" si="18"/>
        <v/>
      </c>
      <c r="P6" s="73" t="str">
        <f t="shared" si="18"/>
        <v/>
      </c>
      <c r="Q6" s="73" t="str">
        <f t="shared" si="18"/>
        <v/>
      </c>
      <c r="R6" s="73" t="e">
        <f t="shared" si="18"/>
        <v>#DIV/0!</v>
      </c>
      <c r="S6" s="73" t="str">
        <f>S109</f>
        <v/>
      </c>
      <c r="T6" s="74"/>
      <c r="U6" s="74" t="n">
        <v>0.217872968980798</v>
      </c>
      <c r="V6" s="74" t="n">
        <v>0.16413593637021</v>
      </c>
      <c r="W6" s="74" t="n">
        <v>0.207598371777476</v>
      </c>
      <c r="X6" s="74" t="n">
        <v>0.245398773006135</v>
      </c>
      <c r="Y6" s="74" t="n">
        <v>0.293635790800252</v>
      </c>
      <c r="Z6" s="74" t="n">
        <v>0.337252475247525</v>
      </c>
      <c r="AA6" s="74" t="n">
        <v>0.314250913520097</v>
      </c>
      <c r="AB6" s="74" t="n">
        <v>0.241537578886976</v>
      </c>
      <c r="AC6" s="74" t="n">
        <v>0.346443030653557</v>
      </c>
      <c r="AD6" s="74" t="n">
        <v>0.274749721913237</v>
      </c>
      <c r="AE6" s="74" t="n">
        <v>0.322410147991543</v>
      </c>
      <c r="AF6" s="74" t="n">
        <v>0.394805194805195</v>
      </c>
      <c r="AG6" s="74" t="n">
        <v>0.124805800103573</v>
      </c>
      <c r="AH6" s="74" t="n">
        <v>0.120289106866288</v>
      </c>
      <c r="AI6" s="74" t="n">
        <v>0.23026973026973</v>
      </c>
      <c r="AJ6" s="74" t="n">
        <v>0.20348698352042</v>
      </c>
      <c r="AK6" s="74" t="n">
        <v>0.196895992587445</v>
      </c>
      <c r="AL6" s="74" t="n">
        <v>0.25924276169265</v>
      </c>
      <c r="AM6" s="74" t="n">
        <v>0.205095268679084</v>
      </c>
      <c r="AN6" s="74" t="n">
        <v>0.190241902419024</v>
      </c>
      <c r="AO6" s="74" t="n">
        <v>0.207259953161593</v>
      </c>
      <c r="AP6" s="74" t="n">
        <v>0.175128771155261</v>
      </c>
      <c r="AQ6" s="74" t="n">
        <v>0.196474413828513</v>
      </c>
      <c r="AR6" s="74" t="n">
        <v>0.266234817813765</v>
      </c>
      <c r="AS6" s="74" t="n">
        <v>0.11313639220615965</v>
      </c>
      <c r="AT6" s="74" t="n">
        <v>0.180497925311203</v>
      </c>
      <c r="AU6" s="74" t="n">
        <v>0.262455865045116</v>
      </c>
      <c r="AV6" s="74" t="n">
        <v>0.266552</v>
      </c>
      <c r="AW6" s="74" t="n">
        <v>0.26341258</v>
      </c>
      <c r="AX6" s="74" t="n">
        <v>0.27837171</v>
      </c>
      <c r="AY6" s="76" t="n">
        <v>0.23294509</v>
      </c>
      <c r="AZ6" s="76" t="n">
        <v>0.28513404</v>
      </c>
      <c r="BA6" s="76"/>
      <c r="BB6" s="76"/>
      <c r="BC6" s="76"/>
      <c r="BD6" s="76"/>
      <c r="BE6" s="74"/>
      <c r="BF6" s="84" t="str">
        <f t="shared" si="5"/>
        <v>-</v>
      </c>
      <c r="BG6" s="84" t="str">
        <f t="shared" si="6"/>
        <v>-</v>
      </c>
      <c r="BH6" s="84" t="str">
        <f t="shared" si="7"/>
        <v>-</v>
      </c>
      <c r="BI6" s="84" t="str">
        <f t="shared" si="8"/>
        <v>-</v>
      </c>
      <c r="BJ6" s="84" t="str">
        <f t="shared" si="9"/>
        <v>-</v>
      </c>
      <c r="BK6" s="84" t="str">
        <f t="shared" si="10"/>
        <v>-</v>
      </c>
      <c r="BL6" s="84" t="str">
        <f t="shared" si="11"/>
        <v>-</v>
      </c>
      <c r="BM6" s="84" t="str">
        <f t="shared" si="12"/>
        <v>-</v>
      </c>
      <c r="BN6" s="84" t="str">
        <f t="shared" si="13"/>
        <v>-</v>
      </c>
      <c r="BO6" s="84" t="str">
        <f t="shared" si="14"/>
        <v>-</v>
      </c>
      <c r="BP6" s="84" t="str">
        <f t="shared" si="15"/>
        <v>-</v>
      </c>
      <c r="BQ6" s="84" t="str">
        <f t="shared" si="16"/>
        <v>-</v>
      </c>
    </row>
    <row r="7" spans="1:70" x14ac:dyDescent="0.25">
      <c r="A7" s="16" t="s">
        <v>151</v>
      </c>
      <c r="B7" s="22" t="s">
        <v>64</v>
      </c>
      <c r="C7" s="69">
        <f>C96</f>
        <v>0</v>
      </c>
      <c r="D7" s="69">
        <f t="shared" ref="D7:F8" si="19">D96</f>
        <v>0</v>
      </c>
      <c r="E7" s="69">
        <f t="shared" si="19"/>
        <v>0</v>
      </c>
      <c r="F7" s="73" t="str">
        <f t="shared" si="19"/>
        <v/>
      </c>
      <c r="H7" s="69">
        <f t="shared" ref="H7:S7" si="20">H96</f>
        <v>0</v>
      </c>
      <c r="I7" s="69">
        <f t="shared" si="20"/>
        <v>0</v>
      </c>
      <c r="J7" s="69">
        <f t="shared" si="20"/>
        <v>0</v>
      </c>
      <c r="K7" s="69">
        <f t="shared" si="20"/>
        <v>0</v>
      </c>
      <c r="L7" s="69">
        <f t="shared" si="20"/>
        <v>0</v>
      </c>
      <c r="M7" s="69">
        <f t="shared" si="20"/>
        <v>0</v>
      </c>
      <c r="N7" s="69">
        <f t="shared" si="20"/>
        <v>0</v>
      </c>
      <c r="O7" s="69">
        <f t="shared" si="20"/>
        <v>0</v>
      </c>
      <c r="P7" s="69">
        <f t="shared" si="20"/>
        <v>0</v>
      </c>
      <c r="Q7" s="69">
        <f t="shared" si="20"/>
        <v>0</v>
      </c>
      <c r="R7" s="69">
        <f t="shared" si="20"/>
        <v>0</v>
      </c>
      <c r="S7" s="69">
        <f t="shared" si="20"/>
        <v>0</v>
      </c>
      <c r="T7" s="1"/>
      <c r="U7" s="1" t="n">
        <v>295.0</v>
      </c>
      <c r="V7" s="1" t="n">
        <v>227.0</v>
      </c>
      <c r="W7" s="1" t="n">
        <v>306.0</v>
      </c>
      <c r="X7" s="1" t="n">
        <v>400.0</v>
      </c>
      <c r="Y7" s="1" t="n">
        <v>466.0</v>
      </c>
      <c r="Z7" s="1" t="n">
        <v>545.0</v>
      </c>
      <c r="AA7" s="1" t="n">
        <v>516.0</v>
      </c>
      <c r="AB7" s="1" t="n">
        <v>421.0</v>
      </c>
      <c r="AC7" s="1" t="n">
        <v>599.0</v>
      </c>
      <c r="AD7" s="1" t="n">
        <v>494.0</v>
      </c>
      <c r="AE7" s="1" t="n">
        <v>610.0</v>
      </c>
      <c r="AF7" s="1" t="n">
        <v>760.0</v>
      </c>
      <c r="AG7" s="1" t="n">
        <v>241.0</v>
      </c>
      <c r="AH7" s="1" t="n">
        <v>233.0</v>
      </c>
      <c r="AI7" s="1" t="n">
        <v>461.0</v>
      </c>
      <c r="AJ7" s="1" t="n">
        <v>426.0</v>
      </c>
      <c r="AK7" s="1" t="n">
        <v>425.0</v>
      </c>
      <c r="AL7" s="1" t="n">
        <v>582.0</v>
      </c>
      <c r="AM7" s="1" t="n">
        <v>479.0</v>
      </c>
      <c r="AN7" s="1" t="n">
        <v>464.0</v>
      </c>
      <c r="AO7" s="1" t="n">
        <v>531.0</v>
      </c>
      <c r="AP7" s="1" t="n">
        <v>476.0</v>
      </c>
      <c r="AQ7" s="1" t="n">
        <v>574.0</v>
      </c>
      <c r="AR7" s="1" t="n">
        <v>822.0</v>
      </c>
      <c r="AS7" s="11" t="n">
        <v>360.0</v>
      </c>
      <c r="AT7" s="11" t="n">
        <v>522.0</v>
      </c>
      <c r="AU7" s="11" t="n">
        <v>669.0</v>
      </c>
      <c r="AV7" s="11" t="n">
        <v>585.0</v>
      </c>
      <c r="AW7" s="11" t="n">
        <v>603.0</v>
      </c>
      <c r="AX7" s="11" t="n">
        <v>662.0</v>
      </c>
      <c r="AY7" s="77" t="n">
        <v>540.0</v>
      </c>
      <c r="AZ7" s="77" t="n">
        <v>669.0</v>
      </c>
      <c r="BA7" s="77"/>
      <c r="BB7" s="77"/>
      <c r="BC7" s="77"/>
      <c r="BD7" s="77"/>
      <c r="BF7" s="84" t="str">
        <f t="shared" si="5"/>
        <v>-</v>
      </c>
      <c r="BG7" s="84" t="str">
        <f t="shared" si="6"/>
        <v>-</v>
      </c>
      <c r="BH7" s="84" t="str">
        <f t="shared" si="7"/>
        <v>-</v>
      </c>
      <c r="BI7" s="84" t="str">
        <f t="shared" si="8"/>
        <v>-</v>
      </c>
      <c r="BJ7" s="84" t="str">
        <f t="shared" si="9"/>
        <v>-</v>
      </c>
      <c r="BK7" s="84" t="str">
        <f t="shared" si="10"/>
        <v>-</v>
      </c>
      <c r="BL7" s="84" t="str">
        <f t="shared" si="11"/>
        <v>-</v>
      </c>
      <c r="BM7" s="84" t="str">
        <f t="shared" si="12"/>
        <v>-</v>
      </c>
      <c r="BN7" s="84" t="str">
        <f t="shared" si="13"/>
        <v>-</v>
      </c>
      <c r="BO7" s="84" t="str">
        <f t="shared" si="14"/>
        <v>-</v>
      </c>
      <c r="BP7" s="84" t="str">
        <f t="shared" si="15"/>
        <v>-</v>
      </c>
      <c r="BQ7" s="84" t="str">
        <f t="shared" si="16"/>
        <v>-</v>
      </c>
    </row>
    <row r="8" spans="1:70" x14ac:dyDescent="0.25">
      <c r="A8" s="16" t="s">
        <v>152</v>
      </c>
      <c r="B8" s="22" t="s">
        <v>32</v>
      </c>
      <c r="C8" s="69">
        <f>C97</f>
        <v>0</v>
      </c>
      <c r="D8" s="69">
        <f t="shared" si="19"/>
        <v>0</v>
      </c>
      <c r="E8" s="69">
        <f t="shared" si="19"/>
        <v>0</v>
      </c>
      <c r="F8" s="73" t="str">
        <f t="shared" si="19"/>
        <v/>
      </c>
      <c r="H8" s="69">
        <f t="shared" ref="H8:S8" si="21">H97</f>
        <v>0</v>
      </c>
      <c r="I8" s="69">
        <f t="shared" si="21"/>
        <v>0</v>
      </c>
      <c r="J8" s="69">
        <f t="shared" si="21"/>
        <v>0</v>
      </c>
      <c r="K8" s="69">
        <f t="shared" si="21"/>
        <v>0</v>
      </c>
      <c r="L8" s="69">
        <f t="shared" si="21"/>
        <v>0</v>
      </c>
      <c r="M8" s="69">
        <f t="shared" si="21"/>
        <v>0</v>
      </c>
      <c r="N8" s="69">
        <f t="shared" si="21"/>
        <v>0</v>
      </c>
      <c r="O8" s="69">
        <f t="shared" si="21"/>
        <v>0</v>
      </c>
      <c r="P8" s="69">
        <f t="shared" si="21"/>
        <v>0</v>
      </c>
      <c r="Q8" s="69">
        <f t="shared" si="21"/>
        <v>0</v>
      </c>
      <c r="R8" s="69">
        <f t="shared" si="21"/>
        <v>0</v>
      </c>
      <c r="S8" s="69">
        <f t="shared" si="21"/>
        <v>0</v>
      </c>
      <c r="T8" s="1"/>
      <c r="U8" s="1" t="n">
        <v>295.0</v>
      </c>
      <c r="V8" s="1" t="n">
        <v>227.0</v>
      </c>
      <c r="W8" s="1" t="n">
        <v>306.0</v>
      </c>
      <c r="X8" s="1" t="n">
        <v>400.0</v>
      </c>
      <c r="Y8" s="1" t="n">
        <v>466.0</v>
      </c>
      <c r="Z8" s="1" t="n">
        <v>545.0</v>
      </c>
      <c r="AA8" s="1" t="n">
        <v>516.0</v>
      </c>
      <c r="AB8" s="1" t="n">
        <v>421.0</v>
      </c>
      <c r="AC8" s="1" t="n">
        <v>599.0</v>
      </c>
      <c r="AD8" s="1" t="n">
        <v>494.0</v>
      </c>
      <c r="AE8" s="1" t="n">
        <v>610.0</v>
      </c>
      <c r="AF8" s="1" t="n">
        <v>760.0</v>
      </c>
      <c r="AG8" s="1" t="n">
        <v>241.0</v>
      </c>
      <c r="AH8" s="1" t="n">
        <v>233.0</v>
      </c>
      <c r="AI8" s="1" t="n">
        <v>461.0</v>
      </c>
      <c r="AJ8" s="1" t="n">
        <v>426.0</v>
      </c>
      <c r="AK8" s="1" t="n">
        <v>425.0</v>
      </c>
      <c r="AL8" s="1" t="n">
        <v>582.0</v>
      </c>
      <c r="AM8" s="1" t="n">
        <v>479.0</v>
      </c>
      <c r="AN8" s="1" t="n">
        <v>464.0</v>
      </c>
      <c r="AO8" s="1" t="n">
        <v>531.0</v>
      </c>
      <c r="AP8" s="1" t="n">
        <v>476.0</v>
      </c>
      <c r="AQ8" s="1" t="n">
        <v>574.0</v>
      </c>
      <c r="AR8" s="1" t="n">
        <v>822.0</v>
      </c>
      <c r="AS8" s="11" t="n">
        <v>360.0</v>
      </c>
      <c r="AT8" s="11" t="n">
        <v>553.0</v>
      </c>
      <c r="AU8" s="11" t="n">
        <v>700.0</v>
      </c>
      <c r="AV8" s="11" t="n">
        <v>620.0</v>
      </c>
      <c r="AW8" s="11" t="n">
        <v>626.0</v>
      </c>
      <c r="AX8" s="11" t="n">
        <v>677.0</v>
      </c>
      <c r="AY8" s="77" t="n">
        <v>560.0</v>
      </c>
      <c r="AZ8" s="77" t="n">
        <v>702.0</v>
      </c>
      <c r="BA8" s="77"/>
      <c r="BB8" s="77"/>
      <c r="BC8" s="77"/>
      <c r="BD8" s="77"/>
      <c r="BF8" s="84" t="str">
        <f t="shared" si="5"/>
        <v>-</v>
      </c>
      <c r="BG8" s="84" t="str">
        <f t="shared" si="6"/>
        <v>-</v>
      </c>
      <c r="BH8" s="84" t="str">
        <f t="shared" si="7"/>
        <v>-</v>
      </c>
      <c r="BI8" s="84" t="str">
        <f t="shared" si="8"/>
        <v>-</v>
      </c>
      <c r="BJ8" s="84" t="str">
        <f t="shared" si="9"/>
        <v>-</v>
      </c>
      <c r="BK8" s="84" t="str">
        <f t="shared" si="10"/>
        <v>-</v>
      </c>
      <c r="BL8" s="84" t="str">
        <f t="shared" si="11"/>
        <v>-</v>
      </c>
      <c r="BM8" s="84" t="str">
        <f t="shared" si="12"/>
        <v>-</v>
      </c>
      <c r="BN8" s="84" t="str">
        <f t="shared" si="13"/>
        <v>-</v>
      </c>
      <c r="BO8" s="84" t="str">
        <f t="shared" si="14"/>
        <v>-</v>
      </c>
      <c r="BP8" s="84" t="str">
        <f t="shared" si="15"/>
        <v>-</v>
      </c>
      <c r="BQ8" s="84" t="str">
        <f t="shared" si="16"/>
        <v>-</v>
      </c>
    </row>
    <row r="9" spans="1:70" x14ac:dyDescent="0.25">
      <c r="A9" s="16" t="s">
        <v>207</v>
      </c>
      <c r="B9" s="22" t="s">
        <v>69</v>
      </c>
      <c r="C9" s="69" t="str">
        <f>C145</f>
        <v>-</v>
      </c>
      <c r="D9" s="69" t="str">
        <f t="shared" ref="D9:F9" si="22">D145</f>
        <v>-</v>
      </c>
      <c r="E9" s="69" t="str">
        <f t="shared" si="22"/>
        <v>-</v>
      </c>
      <c r="F9" s="73" t="str">
        <f t="shared" si="22"/>
        <v/>
      </c>
      <c r="H9" s="69" t="str">
        <f t="shared" ref="H9:S9" si="23">H145</f>
        <v>-</v>
      </c>
      <c r="I9" s="69" t="str">
        <f t="shared" si="23"/>
        <v>-</v>
      </c>
      <c r="J9" s="69" t="str">
        <f t="shared" si="23"/>
        <v>-</v>
      </c>
      <c r="K9" s="69" t="str">
        <f t="shared" si="23"/>
        <v>-</v>
      </c>
      <c r="L9" s="69" t="str">
        <f t="shared" si="23"/>
        <v>-</v>
      </c>
      <c r="M9" s="69" t="str">
        <f t="shared" si="23"/>
        <v>-</v>
      </c>
      <c r="N9" s="69" t="str">
        <f t="shared" si="23"/>
        <v>-</v>
      </c>
      <c r="O9" s="69" t="str">
        <f t="shared" si="23"/>
        <v>-</v>
      </c>
      <c r="P9" s="69" t="str">
        <f t="shared" si="23"/>
        <v>-</v>
      </c>
      <c r="Q9" s="69" t="str">
        <f t="shared" si="23"/>
        <v>-</v>
      </c>
      <c r="R9" s="69" t="str">
        <f>R145</f>
        <v>-</v>
      </c>
      <c r="S9" s="69" t="str">
        <f t="shared" si="23"/>
        <v>-</v>
      </c>
      <c r="T9" s="1"/>
      <c r="U9" s="1" t="n">
        <v>1.26440677966102</v>
      </c>
      <c r="V9" s="1" t="n">
        <v>1.39647577092511</v>
      </c>
      <c r="W9" s="1" t="n">
        <v>1.68300653594771</v>
      </c>
      <c r="X9" s="1" t="n">
        <v>1.645</v>
      </c>
      <c r="Y9" s="1" t="n">
        <v>1.38197424892704</v>
      </c>
      <c r="Z9" s="1" t="n">
        <v>1.47889908256881</v>
      </c>
      <c r="AA9" s="1" t="n">
        <v>1.51356589147287</v>
      </c>
      <c r="AB9" s="1" t="n">
        <v>1.40855106888361</v>
      </c>
      <c r="AC9" s="1" t="n">
        <v>1.58430717863105</v>
      </c>
      <c r="AD9" s="1" t="n">
        <v>1.53441295546559</v>
      </c>
      <c r="AE9" s="1" t="n">
        <v>1.97868852459016</v>
      </c>
      <c r="AF9" s="1" t="n">
        <v>2.11578947368421</v>
      </c>
      <c r="AG9" s="1" t="n">
        <v>1.44813278008299</v>
      </c>
      <c r="AH9" s="1" t="n">
        <v>1.43347639484979</v>
      </c>
      <c r="AI9" s="1" t="n">
        <v>1.89804772234273</v>
      </c>
      <c r="AJ9" s="1" t="n">
        <v>1.89906103286385</v>
      </c>
      <c r="AK9" s="1" t="n">
        <v>1.58117647058824</v>
      </c>
      <c r="AL9" s="1" t="n">
        <v>1.76632302405498</v>
      </c>
      <c r="AM9" s="1" t="n">
        <v>1.65553235908142</v>
      </c>
      <c r="AN9" s="1" t="n">
        <v>1.66163793103448</v>
      </c>
      <c r="AO9" s="1" t="n">
        <v>2.09981167608286</v>
      </c>
      <c r="AP9" s="1" t="n">
        <v>1.77310924369748</v>
      </c>
      <c r="AQ9" s="1" t="n">
        <v>2.23344947735192</v>
      </c>
      <c r="AR9" s="1" t="n">
        <v>2.30413625304136</v>
      </c>
      <c r="AS9" s="11" t="n">
        <v>1.9166666666666667</v>
      </c>
      <c r="AT9" s="11" t="n">
        <v>1.66003616636528</v>
      </c>
      <c r="AU9" s="11" t="n">
        <v>2.04</v>
      </c>
      <c r="AV9" s="11" t="n">
        <v>2.030645</v>
      </c>
      <c r="AW9" s="11" t="n">
        <v>3.059105</v>
      </c>
      <c r="AX9" s="11" t="n">
        <v>2.401773</v>
      </c>
      <c r="AY9" s="77" t="n">
        <v>2.091071</v>
      </c>
      <c r="AZ9" s="77" t="n">
        <v>1.935897</v>
      </c>
      <c r="BA9" s="77"/>
      <c r="BB9" s="77"/>
      <c r="BC9" s="77"/>
      <c r="BD9" s="77"/>
      <c r="BF9" s="84" t="str">
        <f t="shared" si="5"/>
        <v>-</v>
      </c>
      <c r="BG9" s="84" t="str">
        <f t="shared" si="6"/>
        <v>-</v>
      </c>
      <c r="BH9" s="84" t="str">
        <f t="shared" si="7"/>
        <v>-</v>
      </c>
      <c r="BI9" s="84" t="str">
        <f t="shared" si="8"/>
        <v>-</v>
      </c>
      <c r="BJ9" s="84" t="str">
        <f t="shared" si="9"/>
        <v>-</v>
      </c>
      <c r="BK9" s="84" t="str">
        <f t="shared" si="10"/>
        <v>-</v>
      </c>
      <c r="BL9" s="84" t="str">
        <f t="shared" si="11"/>
        <v>-</v>
      </c>
      <c r="BM9" s="84" t="str">
        <f t="shared" si="12"/>
        <v>-</v>
      </c>
      <c r="BN9" s="84" t="str">
        <f t="shared" si="13"/>
        <v>-</v>
      </c>
      <c r="BO9" s="84" t="str">
        <f t="shared" si="14"/>
        <v>-</v>
      </c>
      <c r="BP9" s="84" t="str">
        <f t="shared" si="15"/>
        <v>-</v>
      </c>
      <c r="BQ9" s="84" t="str">
        <f t="shared" si="16"/>
        <v>-</v>
      </c>
    </row>
    <row r="10" spans="1:70" x14ac:dyDescent="0.25">
      <c r="A10" s="16" t="s">
        <v>208</v>
      </c>
      <c r="B10" s="22" t="s">
        <v>65</v>
      </c>
      <c r="C10" s="69">
        <f>C121</f>
        <v>0</v>
      </c>
      <c r="D10" s="69">
        <f t="shared" ref="D10:F10" si="24">D121</f>
        <v>0</v>
      </c>
      <c r="E10" s="69">
        <f t="shared" si="24"/>
        <v>0</v>
      </c>
      <c r="F10" s="73" t="str">
        <f t="shared" si="24"/>
        <v/>
      </c>
      <c r="H10" s="69">
        <f t="shared" ref="H10:S10" si="25">H121</f>
        <v>0</v>
      </c>
      <c r="I10" s="69">
        <f t="shared" si="25"/>
        <v>0</v>
      </c>
      <c r="J10" s="69">
        <f t="shared" si="25"/>
        <v>0</v>
      </c>
      <c r="K10" s="69">
        <f t="shared" si="25"/>
        <v>0</v>
      </c>
      <c r="L10" s="69">
        <f t="shared" si="25"/>
        <v>0</v>
      </c>
      <c r="M10" s="69">
        <f t="shared" si="25"/>
        <v>0</v>
      </c>
      <c r="N10" s="69">
        <f t="shared" si="25"/>
        <v>0</v>
      </c>
      <c r="O10" s="69">
        <f t="shared" si="25"/>
        <v>0</v>
      </c>
      <c r="P10" s="69">
        <f t="shared" si="25"/>
        <v>0</v>
      </c>
      <c r="Q10" s="69">
        <f t="shared" si="25"/>
        <v>0</v>
      </c>
      <c r="R10" s="69">
        <f t="shared" si="25"/>
        <v>0</v>
      </c>
      <c r="S10" s="69">
        <f t="shared" si="25"/>
        <v>0</v>
      </c>
      <c r="T10" s="1"/>
      <c r="U10" s="1" t="n">
        <v>373.0</v>
      </c>
      <c r="V10" s="1" t="n">
        <v>317.0</v>
      </c>
      <c r="W10" s="1" t="n">
        <v>515.0</v>
      </c>
      <c r="X10" s="1" t="n">
        <v>658.0</v>
      </c>
      <c r="Y10" s="1" t="n">
        <v>644.0</v>
      </c>
      <c r="Z10" s="1" t="n">
        <v>806.0</v>
      </c>
      <c r="AA10" s="1" t="n">
        <v>781.0</v>
      </c>
      <c r="AB10" s="1" t="n">
        <v>593.0</v>
      </c>
      <c r="AC10" s="1" t="n">
        <v>949.0</v>
      </c>
      <c r="AD10" s="1" t="n">
        <v>758.0</v>
      </c>
      <c r="AE10" s="1" t="n">
        <v>1207.0</v>
      </c>
      <c r="AF10" s="1" t="n">
        <v>1608.0</v>
      </c>
      <c r="AG10" s="1" t="n">
        <v>349.0</v>
      </c>
      <c r="AH10" s="1" t="n">
        <v>334.0</v>
      </c>
      <c r="AI10" s="1" t="n">
        <v>875.0</v>
      </c>
      <c r="AJ10" s="1" t="n">
        <v>809.0</v>
      </c>
      <c r="AK10" s="1" t="n">
        <v>672.0</v>
      </c>
      <c r="AL10" s="1" t="n">
        <v>1028.0</v>
      </c>
      <c r="AM10" s="1" t="n">
        <v>793.0</v>
      </c>
      <c r="AN10" s="1" t="n">
        <v>771.0</v>
      </c>
      <c r="AO10" s="1" t="n">
        <v>1115.0</v>
      </c>
      <c r="AP10" s="1" t="n">
        <v>844.0</v>
      </c>
      <c r="AQ10" s="1" t="n">
        <v>1282.0</v>
      </c>
      <c r="AR10" s="1" t="n">
        <v>1894.0</v>
      </c>
      <c r="AS10" s="11" t="n">
        <v>690.0</v>
      </c>
      <c r="AT10" s="11" t="n">
        <v>918.0</v>
      </c>
      <c r="AU10" s="11" t="n">
        <v>1428.0</v>
      </c>
      <c r="AV10" s="11" t="n">
        <v>1259.0</v>
      </c>
      <c r="AW10" s="11" t="n">
        <v>1915.0</v>
      </c>
      <c r="AX10" s="11" t="n">
        <v>1626.0</v>
      </c>
      <c r="AY10" s="77" t="n">
        <v>1171.0</v>
      </c>
      <c r="AZ10" s="77" t="n">
        <v>1359.0</v>
      </c>
      <c r="BA10" s="77"/>
      <c r="BB10" s="77"/>
      <c r="BC10" s="77"/>
      <c r="BD10" s="77"/>
      <c r="BF10" s="84" t="str">
        <f t="shared" si="5"/>
        <v>-</v>
      </c>
      <c r="BG10" s="84" t="str">
        <f t="shared" si="6"/>
        <v>-</v>
      </c>
      <c r="BH10" s="84" t="str">
        <f t="shared" si="7"/>
        <v>-</v>
      </c>
      <c r="BI10" s="84" t="str">
        <f t="shared" si="8"/>
        <v>-</v>
      </c>
      <c r="BJ10" s="84" t="str">
        <f t="shared" si="9"/>
        <v>-</v>
      </c>
      <c r="BK10" s="84" t="str">
        <f t="shared" si="10"/>
        <v>-</v>
      </c>
      <c r="BL10" s="84" t="str">
        <f t="shared" si="11"/>
        <v>-</v>
      </c>
      <c r="BM10" s="84" t="str">
        <f t="shared" si="12"/>
        <v>-</v>
      </c>
      <c r="BN10" s="84" t="str">
        <f t="shared" si="13"/>
        <v>-</v>
      </c>
      <c r="BO10" s="84" t="str">
        <f t="shared" si="14"/>
        <v>-</v>
      </c>
      <c r="BP10" s="84" t="str">
        <f t="shared" si="15"/>
        <v>-</v>
      </c>
      <c r="BQ10" s="84" t="str">
        <f t="shared" si="16"/>
        <v>-</v>
      </c>
    </row>
    <row r="11" spans="1:70" x14ac:dyDescent="0.25">
      <c r="A11" s="16" t="s">
        <v>209</v>
      </c>
      <c r="B11" s="22" t="s">
        <v>70</v>
      </c>
      <c r="C11" s="69" t="str">
        <f>C133</f>
        <v>-</v>
      </c>
      <c r="D11" s="69" t="str">
        <f t="shared" ref="D11:F11" si="26">D133</f>
        <v>-</v>
      </c>
      <c r="E11" s="69" t="str">
        <f t="shared" si="26"/>
        <v>-</v>
      </c>
      <c r="F11" s="73" t="str">
        <f t="shared" si="26"/>
        <v/>
      </c>
      <c r="H11" s="69" t="str">
        <f t="shared" ref="H11:S11" si="27">H133</f>
        <v>-</v>
      </c>
      <c r="I11" s="69" t="str">
        <f t="shared" si="27"/>
        <v>-</v>
      </c>
      <c r="J11" s="69" t="str">
        <f t="shared" si="27"/>
        <v>-</v>
      </c>
      <c r="K11" s="69" t="str">
        <f t="shared" si="27"/>
        <v>-</v>
      </c>
      <c r="L11" s="69" t="str">
        <f t="shared" si="27"/>
        <v>-</v>
      </c>
      <c r="M11" s="69" t="str">
        <f t="shared" si="27"/>
        <v>-</v>
      </c>
      <c r="N11" s="69" t="str">
        <f t="shared" si="27"/>
        <v>-</v>
      </c>
      <c r="O11" s="69" t="str">
        <f t="shared" si="27"/>
        <v>-</v>
      </c>
      <c r="P11" s="69" t="str">
        <f t="shared" si="27"/>
        <v>-</v>
      </c>
      <c r="Q11" s="69" t="str">
        <f t="shared" si="27"/>
        <v>-</v>
      </c>
      <c r="R11" s="69" t="str">
        <f t="shared" si="27"/>
        <v>-</v>
      </c>
      <c r="S11" s="69" t="str">
        <f t="shared" si="27"/>
        <v>-</v>
      </c>
      <c r="T11" s="2"/>
      <c r="U11" s="1" t="n">
        <v>14.02</v>
      </c>
      <c r="V11" s="1" t="n">
        <v>15.6259558359621</v>
      </c>
      <c r="W11" s="1" t="n">
        <v>21.1026699029126</v>
      </c>
      <c r="X11" s="1" t="n">
        <v>21.3026930091185</v>
      </c>
      <c r="Y11" s="1" t="n">
        <v>17.6359875776398</v>
      </c>
      <c r="Z11" s="1" t="n">
        <v>23.3901563275434</v>
      </c>
      <c r="AA11" s="1" t="n">
        <v>21.2317836107554</v>
      </c>
      <c r="AB11" s="1" t="n">
        <v>16.9602276559865</v>
      </c>
      <c r="AC11" s="1" t="n">
        <v>23.1384510010537</v>
      </c>
      <c r="AD11" s="1" t="n">
        <v>18.2391583113456</v>
      </c>
      <c r="AE11" s="1" t="n">
        <v>17.9041168185584</v>
      </c>
      <c r="AF11" s="1" t="n">
        <v>21.3327450248756</v>
      </c>
      <c r="AG11" s="1" t="n">
        <v>17.3711260744986</v>
      </c>
      <c r="AH11" s="1" t="n">
        <v>20.3575898203592</v>
      </c>
      <c r="AI11" s="1" t="n">
        <v>20.3747234285714</v>
      </c>
      <c r="AJ11" s="1" t="n">
        <v>22.6100086526576</v>
      </c>
      <c r="AK11" s="1" t="n">
        <v>20.3479136904762</v>
      </c>
      <c r="AL11" s="1" t="n">
        <v>16.9973346303502</v>
      </c>
      <c r="AM11" s="1" t="n">
        <v>17.8698083228247</v>
      </c>
      <c r="AN11" s="1" t="n">
        <v>18.2260505836576</v>
      </c>
      <c r="AO11" s="1" t="n">
        <v>18.1383757847534</v>
      </c>
      <c r="AP11" s="1" t="n">
        <v>21.7546433649289</v>
      </c>
      <c r="AQ11" s="1" t="n">
        <v>21.5553416536662</v>
      </c>
      <c r="AR11" s="1" t="n">
        <v>23.7581003167899</v>
      </c>
      <c r="AS11" s="11" t="n">
        <v>18.506746376811595</v>
      </c>
      <c r="AT11" s="11" t="n">
        <v>22.8428213507625</v>
      </c>
      <c r="AU11" s="11" t="n">
        <v>19.2997759103641</v>
      </c>
      <c r="AV11" s="11" t="n">
        <v>19.43021</v>
      </c>
      <c r="AW11" s="11" t="n">
        <v>16.28614</v>
      </c>
      <c r="AX11" s="11" t="n">
        <v>18.91903</v>
      </c>
      <c r="AY11" s="77" t="n">
        <v>19.83259</v>
      </c>
      <c r="AZ11" s="77" t="n">
        <v>19.92555</v>
      </c>
      <c r="BA11" s="77"/>
      <c r="BB11" s="77"/>
      <c r="BC11" s="77"/>
      <c r="BD11" s="77"/>
      <c r="BF11" s="84" t="str">
        <f t="shared" si="5"/>
        <v>-</v>
      </c>
      <c r="BG11" s="84" t="str">
        <f t="shared" si="6"/>
        <v>-</v>
      </c>
      <c r="BH11" s="84" t="str">
        <f t="shared" si="7"/>
        <v>-</v>
      </c>
      <c r="BI11" s="84" t="str">
        <f t="shared" si="8"/>
        <v>-</v>
      </c>
      <c r="BJ11" s="84" t="str">
        <f t="shared" si="9"/>
        <v>-</v>
      </c>
      <c r="BK11" s="84" t="str">
        <f t="shared" si="10"/>
        <v>-</v>
      </c>
      <c r="BL11" s="84" t="str">
        <f t="shared" si="11"/>
        <v>-</v>
      </c>
      <c r="BM11" s="84" t="str">
        <f t="shared" si="12"/>
        <v>-</v>
      </c>
      <c r="BN11" s="84" t="str">
        <f t="shared" si="13"/>
        <v>-</v>
      </c>
      <c r="BO11" s="84" t="str">
        <f t="shared" si="14"/>
        <v>-</v>
      </c>
      <c r="BP11" s="84" t="str">
        <f t="shared" si="15"/>
        <v>-</v>
      </c>
      <c r="BQ11" s="84" t="str">
        <f t="shared" si="16"/>
        <v>-</v>
      </c>
    </row>
    <row r="12" spans="1:70" x14ac:dyDescent="0.25">
      <c r="A12" s="16" t="s">
        <v>210</v>
      </c>
      <c r="B12" s="22" t="s">
        <v>85</v>
      </c>
      <c r="C12" s="69">
        <f>C59</f>
        <v>0</v>
      </c>
      <c r="D12" s="69">
        <f t="shared" ref="D12:F12" si="28">D59</f>
        <v>0</v>
      </c>
      <c r="E12" s="69">
        <f t="shared" si="28"/>
        <v>0</v>
      </c>
      <c r="F12" s="73" t="str">
        <f t="shared" si="28"/>
        <v>-</v>
      </c>
      <c r="H12" s="69">
        <f>H59</f>
        <v>0</v>
      </c>
      <c r="I12" s="69">
        <f t="shared" ref="I12:S12" si="29">I59</f>
        <v>0</v>
      </c>
      <c r="J12" s="69">
        <f t="shared" si="29"/>
        <v>0</v>
      </c>
      <c r="K12" s="69">
        <f t="shared" si="29"/>
        <v>0</v>
      </c>
      <c r="L12" s="69">
        <f t="shared" si="29"/>
        <v>0</v>
      </c>
      <c r="M12" s="69">
        <f t="shared" si="29"/>
        <v>0</v>
      </c>
      <c r="N12" s="69">
        <f t="shared" si="29"/>
        <v>0</v>
      </c>
      <c r="O12" s="69">
        <f t="shared" si="29"/>
        <v>0</v>
      </c>
      <c r="P12" s="69">
        <f t="shared" si="29"/>
        <v>0</v>
      </c>
      <c r="Q12" s="69">
        <f t="shared" si="29"/>
        <v>0</v>
      </c>
      <c r="R12" s="69">
        <f t="shared" si="29"/>
        <v>0</v>
      </c>
      <c r="S12" s="69">
        <f t="shared" si="29"/>
        <v>0</v>
      </c>
      <c r="T12" s="2"/>
      <c r="U12" s="1" t="n">
        <v>5229.46</v>
      </c>
      <c r="V12" s="1" t="n">
        <v>4953.428</v>
      </c>
      <c r="W12" s="1" t="n">
        <v>10867.875</v>
      </c>
      <c r="X12" s="1" t="n">
        <v>14017.172</v>
      </c>
      <c r="Y12" s="1" t="n">
        <v>11357.576</v>
      </c>
      <c r="Z12" s="1" t="n">
        <v>18852.466</v>
      </c>
      <c r="AA12" s="1" t="n">
        <v>16582.023</v>
      </c>
      <c r="AB12" s="1" t="n">
        <v>10057.415</v>
      </c>
      <c r="AC12" s="1" t="n">
        <v>21958.39</v>
      </c>
      <c r="AD12" s="1" t="n">
        <v>13825.282</v>
      </c>
      <c r="AE12" s="1" t="n">
        <v>21610.269</v>
      </c>
      <c r="AF12" s="1" t="n">
        <v>34303.054</v>
      </c>
      <c r="AG12" s="1" t="n">
        <v>6062.523</v>
      </c>
      <c r="AH12" s="1" t="n">
        <v>6799.43499999997</v>
      </c>
      <c r="AI12" s="1" t="n">
        <v>17827.883</v>
      </c>
      <c r="AJ12" s="1" t="n">
        <v>18291.497</v>
      </c>
      <c r="AK12" s="1" t="n">
        <v>13673.798</v>
      </c>
      <c r="AL12" s="1" t="n">
        <v>17473.26</v>
      </c>
      <c r="AM12" s="1" t="n">
        <v>14170.758</v>
      </c>
      <c r="AN12" s="1" t="n">
        <v>14052.285</v>
      </c>
      <c r="AO12" s="1" t="n">
        <v>20224.289</v>
      </c>
      <c r="AP12" s="1" t="n">
        <v>18360.919</v>
      </c>
      <c r="AQ12" s="1" t="n">
        <v>27633.948</v>
      </c>
      <c r="AR12" s="1" t="n">
        <v>44997.8420000001</v>
      </c>
      <c r="AS12" s="11" t="n">
        <v>12769.655</v>
      </c>
      <c r="AT12" s="11" t="n">
        <v>20969.71</v>
      </c>
      <c r="AU12" s="11" t="n">
        <v>27560.08</v>
      </c>
      <c r="AV12" s="11" t="n">
        <v>24462.64</v>
      </c>
      <c r="AW12" s="11" t="n">
        <v>31187.96</v>
      </c>
      <c r="AX12" s="11" t="n">
        <v>30762.35</v>
      </c>
      <c r="AY12" s="78" t="n">
        <v>23223.964</v>
      </c>
      <c r="AZ12" s="78" t="n">
        <v>27078.826</v>
      </c>
      <c r="BA12" s="78"/>
      <c r="BB12" s="78"/>
      <c r="BC12" s="78"/>
      <c r="BD12" s="78"/>
      <c r="BF12" s="84" t="str">
        <f>IFERROR(AS12/AG12,"-")</f>
        <v>-</v>
      </c>
      <c r="BG12" s="84" t="str">
        <f t="shared" si="6"/>
        <v>-</v>
      </c>
      <c r="BH12" s="84" t="str">
        <f t="shared" si="7"/>
        <v>-</v>
      </c>
      <c r="BI12" s="84" t="str">
        <f t="shared" si="8"/>
        <v>-</v>
      </c>
      <c r="BJ12" s="84" t="str">
        <f t="shared" si="9"/>
        <v>-</v>
      </c>
      <c r="BK12" s="84" t="str">
        <f t="shared" si="10"/>
        <v>-</v>
      </c>
      <c r="BL12" s="84" t="str">
        <f t="shared" si="11"/>
        <v>-</v>
      </c>
      <c r="BM12" s="84" t="str">
        <f t="shared" si="12"/>
        <v>-</v>
      </c>
      <c r="BN12" s="84" t="str">
        <f t="shared" si="13"/>
        <v>-</v>
      </c>
      <c r="BO12" s="84" t="str">
        <f t="shared" si="14"/>
        <v>-</v>
      </c>
      <c r="BP12" s="84" t="str">
        <f t="shared" si="15"/>
        <v>-</v>
      </c>
      <c r="BQ12" s="84" t="str">
        <f>IFERROR(BD12/AR12,"-")</f>
        <v>-</v>
      </c>
    </row>
    <row r="13" spans="1:70" x14ac:dyDescent="0.25">
      <c r="A13" s="42" t="s">
        <v>33</v>
      </c>
      <c r="B13" s="22"/>
      <c r="C13" s="69"/>
      <c r="D13" s="69"/>
      <c r="E13" s="69"/>
      <c r="F13" s="73"/>
      <c r="H13" s="1"/>
      <c r="I13" s="1"/>
      <c r="J13" s="1"/>
      <c r="K13" s="1"/>
      <c r="L13" s="2"/>
      <c r="M13" s="2"/>
      <c r="N13" s="2"/>
      <c r="O13" s="2"/>
      <c r="P13" s="1"/>
      <c r="Q13" s="2"/>
      <c r="R13" s="11"/>
      <c r="S13" s="11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1"/>
      <c r="AT13" s="11"/>
      <c r="AU13" s="11"/>
      <c r="AV13" s="11"/>
      <c r="AW13" s="11"/>
      <c r="AX13" s="11"/>
      <c r="AY13" s="77"/>
      <c r="AZ13" s="77"/>
      <c r="BA13" s="77"/>
      <c r="BB13" s="77"/>
      <c r="BC13" s="77"/>
      <c r="BD13" s="77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</row>
    <row r="14" spans="1:70" x14ac:dyDescent="0.25">
      <c r="A14" s="42" t="s">
        <v>33</v>
      </c>
      <c r="B14" s="22" t="s">
        <v>86</v>
      </c>
      <c r="C14" s="69"/>
      <c r="D14" s="69"/>
      <c r="E14" s="69"/>
      <c r="F14" s="73"/>
      <c r="H14" s="1"/>
      <c r="I14" s="1"/>
      <c r="J14" s="1"/>
      <c r="K14" s="1"/>
      <c r="L14" s="1"/>
      <c r="M14" s="1"/>
      <c r="N14" s="1"/>
      <c r="O14" s="1"/>
      <c r="P14" s="1"/>
      <c r="Q14" s="1"/>
      <c r="R14" s="11"/>
      <c r="S14" s="1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1"/>
      <c r="AT14" s="11"/>
      <c r="AU14" s="11"/>
      <c r="AV14" s="11"/>
      <c r="AW14" s="11"/>
      <c r="AX14" s="11"/>
      <c r="AY14" s="77"/>
      <c r="AZ14" s="77"/>
      <c r="BA14" s="77"/>
      <c r="BB14" s="77"/>
      <c r="BC14" s="77"/>
      <c r="BD14" s="77"/>
      <c r="BF14" s="84" t="str">
        <f>IFERROR(AS14/AG14,"-")</f>
        <v>-</v>
      </c>
      <c r="BG14" s="84" t="str">
        <f t="shared" ref="BG14" si="30">IFERROR(AT14/AH14,"-")</f>
        <v>-</v>
      </c>
      <c r="BH14" s="84" t="str">
        <f t="shared" ref="BH14" si="31">IFERROR(AU14/AI14,"-")</f>
        <v>-</v>
      </c>
      <c r="BI14" s="84" t="str">
        <f t="shared" ref="BI14" si="32">IFERROR(AV14/AJ14,"-")</f>
        <v>-</v>
      </c>
      <c r="BJ14" s="84" t="str">
        <f t="shared" ref="BJ14" si="33">IFERROR(AW14/AK14,"-")</f>
        <v>-</v>
      </c>
      <c r="BK14" s="84" t="str">
        <f t="shared" ref="BK14" si="34">IFERROR(AX14/AL14,"-")</f>
        <v>-</v>
      </c>
      <c r="BL14" s="84" t="str">
        <f t="shared" ref="BL14" si="35">IFERROR(AY14/AM14,"-")</f>
        <v>-</v>
      </c>
      <c r="BM14" s="84" t="str">
        <f t="shared" ref="BM14" si="36">IFERROR(AZ14/AN14,"-")</f>
        <v>-</v>
      </c>
      <c r="BN14" s="84" t="str">
        <f t="shared" ref="BN14" si="37">IFERROR(BA14/AO14,"-")</f>
        <v>-</v>
      </c>
      <c r="BO14" s="84" t="str">
        <f t="shared" ref="BO14" si="38">IFERROR(BB14/AP14,"-")</f>
        <v>-</v>
      </c>
      <c r="BP14" s="84" t="str">
        <f t="shared" ref="BP14" si="39">IFERROR(BC14/AQ14,"-")</f>
        <v>-</v>
      </c>
      <c r="BQ14" s="84" t="str">
        <f>IFERROR(BD14/AR14,"-")</f>
        <v>-</v>
      </c>
    </row>
    <row r="15" spans="1:70" x14ac:dyDescent="0.25">
      <c r="A15" s="16" t="s">
        <v>55</v>
      </c>
      <c r="B15" s="22" t="s">
        <v>66</v>
      </c>
      <c r="C15" s="69"/>
      <c r="D15" s="69"/>
      <c r="E15" s="69"/>
      <c r="F15" s="73"/>
      <c r="H15" s="1"/>
      <c r="I15" s="1"/>
      <c r="J15" s="1"/>
      <c r="K15" s="1"/>
      <c r="L15" s="1"/>
      <c r="M15" s="1"/>
      <c r="N15" s="1"/>
      <c r="O15" s="1"/>
      <c r="P15" s="1"/>
      <c r="Q15" s="1"/>
      <c r="R15" s="11"/>
      <c r="S15" s="1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77"/>
      <c r="AZ15" s="77"/>
      <c r="BA15" s="77"/>
      <c r="BB15" s="77"/>
      <c r="BC15" s="77"/>
      <c r="BD15" s="77"/>
      <c r="BF15" s="84" t="str">
        <f t="shared" ref="BF15:BF17" si="40">IFERROR(AS15/AG15,"-")</f>
        <v>-</v>
      </c>
      <c r="BG15" s="84" t="str">
        <f t="shared" ref="BG15:BG17" si="41">IFERROR(AT15/AH15,"-")</f>
        <v>-</v>
      </c>
      <c r="BH15" s="84" t="str">
        <f t="shared" ref="BH15:BH17" si="42">IFERROR(AU15/AI15,"-")</f>
        <v>-</v>
      </c>
      <c r="BI15" s="84" t="str">
        <f t="shared" ref="BI15:BI17" si="43">IFERROR(AV15/AJ15,"-")</f>
        <v>-</v>
      </c>
      <c r="BJ15" s="84" t="str">
        <f t="shared" ref="BJ15:BJ17" si="44">IFERROR(AW15/AK15,"-")</f>
        <v>-</v>
      </c>
      <c r="BK15" s="84" t="str">
        <f t="shared" ref="BK15:BK17" si="45">IFERROR(AX15/AL15,"-")</f>
        <v>-</v>
      </c>
      <c r="BL15" s="84" t="str">
        <f t="shared" ref="BL15:BL16" si="46">IFERROR(AY15/AM15,"-")</f>
        <v>-</v>
      </c>
      <c r="BM15" s="84" t="str">
        <f t="shared" ref="BM15:BM17" si="47">IFERROR(AZ15/AN15,"-")</f>
        <v>-</v>
      </c>
      <c r="BN15" s="84" t="str">
        <f t="shared" ref="BN15:BN17" si="48">IFERROR(BA15/AO15,"-")</f>
        <v>-</v>
      </c>
      <c r="BO15" s="84" t="str">
        <f t="shared" ref="BO15:BO17" si="49">IFERROR(BB15/AP15,"-")</f>
        <v>-</v>
      </c>
      <c r="BP15" s="84" t="str">
        <f t="shared" ref="BP15:BP17" si="50">IFERROR(BC15/AQ15,"-")</f>
        <v>-</v>
      </c>
      <c r="BQ15" s="84" t="str">
        <f t="shared" ref="BQ15:BQ17" si="51">IFERROR(BD15/AR15,"-")</f>
        <v>-</v>
      </c>
    </row>
    <row r="16" spans="1:70" x14ac:dyDescent="0.25">
      <c r="A16" s="16" t="s">
        <v>56</v>
      </c>
      <c r="B16" s="22" t="s">
        <v>67</v>
      </c>
      <c r="C16" s="69"/>
      <c r="D16" s="69"/>
      <c r="E16" s="69"/>
      <c r="F16" s="73"/>
      <c r="H16" s="1"/>
      <c r="I16" s="1"/>
      <c r="J16" s="1"/>
      <c r="K16" s="1"/>
      <c r="L16" s="1"/>
      <c r="M16" s="1"/>
      <c r="N16" s="1"/>
      <c r="O16" s="1"/>
      <c r="P16" s="1"/>
      <c r="Q16" s="1"/>
      <c r="R16" s="11"/>
      <c r="S16" s="1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1"/>
      <c r="AT16" s="11"/>
      <c r="AU16" s="11"/>
      <c r="AV16" s="11"/>
      <c r="AW16" s="11"/>
      <c r="AX16" s="11"/>
      <c r="AY16" s="77"/>
      <c r="AZ16" s="77"/>
      <c r="BA16" s="77"/>
      <c r="BB16" s="77"/>
      <c r="BC16" s="77"/>
      <c r="BD16" s="77"/>
      <c r="BF16" s="84" t="str">
        <f t="shared" si="40"/>
        <v>-</v>
      </c>
      <c r="BG16" s="84" t="str">
        <f t="shared" si="41"/>
        <v>-</v>
      </c>
      <c r="BH16" s="84" t="str">
        <f t="shared" si="42"/>
        <v>-</v>
      </c>
      <c r="BI16" s="84" t="str">
        <f t="shared" si="43"/>
        <v>-</v>
      </c>
      <c r="BJ16" s="84" t="str">
        <f t="shared" si="44"/>
        <v>-</v>
      </c>
      <c r="BK16" s="84" t="str">
        <f t="shared" si="45"/>
        <v>-</v>
      </c>
      <c r="BL16" s="84" t="str">
        <f t="shared" si="46"/>
        <v>-</v>
      </c>
      <c r="BM16" s="84" t="str">
        <f t="shared" si="47"/>
        <v>-</v>
      </c>
      <c r="BN16" s="84" t="str">
        <f t="shared" si="48"/>
        <v>-</v>
      </c>
      <c r="BO16" s="84" t="str">
        <f t="shared" si="49"/>
        <v>-</v>
      </c>
      <c r="BP16" s="84" t="str">
        <f t="shared" si="50"/>
        <v>-</v>
      </c>
      <c r="BQ16" s="84" t="str">
        <f t="shared" si="51"/>
        <v>-</v>
      </c>
    </row>
    <row r="17" spans="1:69" x14ac:dyDescent="0.25">
      <c r="A17" s="16" t="s">
        <v>57</v>
      </c>
      <c r="B17" s="22" t="s">
        <v>68</v>
      </c>
      <c r="C17" s="69"/>
      <c r="D17" s="69"/>
      <c r="E17" s="69"/>
      <c r="F17" s="73"/>
      <c r="H17" s="1"/>
      <c r="I17" s="1"/>
      <c r="J17" s="1"/>
      <c r="K17" s="1"/>
      <c r="L17" s="1"/>
      <c r="M17" s="1"/>
      <c r="N17" s="1"/>
      <c r="O17" s="1"/>
      <c r="P17" s="1"/>
      <c r="Q17" s="1"/>
      <c r="R17" s="11"/>
      <c r="S17" s="1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1"/>
      <c r="AT17" s="11"/>
      <c r="AU17" s="11"/>
      <c r="AV17" s="11"/>
      <c r="AW17" s="11"/>
      <c r="AX17" s="11"/>
      <c r="AY17" s="77"/>
      <c r="AZ17" s="77"/>
      <c r="BA17" s="77"/>
      <c r="BB17" s="77"/>
      <c r="BC17" s="77"/>
      <c r="BD17" s="77"/>
      <c r="BF17" s="84" t="str">
        <f t="shared" si="40"/>
        <v>-</v>
      </c>
      <c r="BG17" s="84" t="str">
        <f t="shared" si="41"/>
        <v>-</v>
      </c>
      <c r="BH17" s="84" t="str">
        <f t="shared" si="42"/>
        <v>-</v>
      </c>
      <c r="BI17" s="84" t="str">
        <f t="shared" si="43"/>
        <v>-</v>
      </c>
      <c r="BJ17" s="84" t="str">
        <f t="shared" si="44"/>
        <v>-</v>
      </c>
      <c r="BK17" s="84" t="str">
        <f t="shared" si="45"/>
        <v>-</v>
      </c>
      <c r="BL17" s="84" t="str">
        <f>IFERROR(AY17/AM17,"-")</f>
        <v>-</v>
      </c>
      <c r="BM17" s="84" t="str">
        <f t="shared" si="47"/>
        <v>-</v>
      </c>
      <c r="BN17" s="84" t="str">
        <f t="shared" si="48"/>
        <v>-</v>
      </c>
      <c r="BO17" s="84" t="str">
        <f t="shared" si="49"/>
        <v>-</v>
      </c>
      <c r="BP17" s="84" t="str">
        <f t="shared" si="50"/>
        <v>-</v>
      </c>
      <c r="BQ17" s="84" t="str">
        <f t="shared" si="51"/>
        <v>-</v>
      </c>
    </row>
    <row r="18" spans="1:69" x14ac:dyDescent="0.25">
      <c r="A18" s="42" t="s">
        <v>33</v>
      </c>
      <c r="F18" s="73"/>
      <c r="AY18" s="79"/>
      <c r="AZ18" s="79"/>
      <c r="BA18" s="79"/>
      <c r="BB18" s="79"/>
      <c r="BC18" s="79"/>
      <c r="BD18" s="79"/>
    </row>
    <row r="19" spans="1:69" x14ac:dyDescent="0.25">
      <c r="A19" s="43" t="s">
        <v>33</v>
      </c>
      <c r="B19" s="23" t="s">
        <v>35</v>
      </c>
      <c r="C19" s="21" t="str">
        <f>$C$3</f>
        <v>YTD '15</v>
      </c>
      <c r="D19" s="21" t="str">
        <f>$D$3</f>
        <v>YTD '16</v>
      </c>
      <c r="E19" s="21" t="str">
        <f>$E$3</f>
        <v>YTD '17</v>
      </c>
      <c r="F19" s="21" t="str">
        <f>$F$3</f>
        <v>YoY</v>
      </c>
      <c r="G19" s="2" t="s">
        <v>33</v>
      </c>
      <c r="H19" s="27" t="str">
        <f>$H$3</f>
        <v>Q1 '15</v>
      </c>
      <c r="I19" s="27" t="str">
        <f>$I$3</f>
        <v>Q2 '15</v>
      </c>
      <c r="J19" s="27" t="str">
        <f>$J$3</f>
        <v>Q3 '15</v>
      </c>
      <c r="K19" s="27" t="str">
        <f>$K$3</f>
        <v>Q4 '15</v>
      </c>
      <c r="L19" s="30" t="str">
        <f>$L$3</f>
        <v>Q1 '16</v>
      </c>
      <c r="M19" s="30" t="str">
        <f>$M$3</f>
        <v>Q2 '16</v>
      </c>
      <c r="N19" s="30" t="str">
        <f>$N$3</f>
        <v>Q3 '16</v>
      </c>
      <c r="O19" s="30" t="str">
        <f>$O$3</f>
        <v>Q4 '16</v>
      </c>
      <c r="P19" s="27" t="str">
        <f>$P$3</f>
        <v>Q1 '17</v>
      </c>
      <c r="Q19" s="27" t="str">
        <f>$Q$3</f>
        <v>Q2 '17</v>
      </c>
      <c r="R19" s="27" t="str">
        <f>$R$3</f>
        <v>Q3 '17</v>
      </c>
      <c r="S19" s="27" t="str">
        <f>$S$3</f>
        <v>Q4 '17</v>
      </c>
      <c r="T19" s="17" t="s">
        <v>33</v>
      </c>
      <c r="U19" s="27" t="s">
        <v>1</v>
      </c>
      <c r="V19" s="27" t="s">
        <v>2</v>
      </c>
      <c r="W19" s="27" t="s">
        <v>3</v>
      </c>
      <c r="X19" s="27" t="s">
        <v>4</v>
      </c>
      <c r="Y19" s="27" t="s">
        <v>5</v>
      </c>
      <c r="Z19" s="27" t="s">
        <v>6</v>
      </c>
      <c r="AA19" s="27" t="s">
        <v>7</v>
      </c>
      <c r="AB19" s="27" t="s">
        <v>8</v>
      </c>
      <c r="AC19" s="27" t="s">
        <v>9</v>
      </c>
      <c r="AD19" s="27" t="s">
        <v>10</v>
      </c>
      <c r="AE19" s="27" t="s">
        <v>11</v>
      </c>
      <c r="AF19" s="27" t="s">
        <v>12</v>
      </c>
      <c r="AG19" s="29" t="s">
        <v>13</v>
      </c>
      <c r="AH19" s="29" t="s">
        <v>14</v>
      </c>
      <c r="AI19" s="29" t="s">
        <v>15</v>
      </c>
      <c r="AJ19" s="29" t="s">
        <v>16</v>
      </c>
      <c r="AK19" s="29" t="s">
        <v>17</v>
      </c>
      <c r="AL19" s="29" t="s">
        <v>18</v>
      </c>
      <c r="AM19" s="29" t="s">
        <v>19</v>
      </c>
      <c r="AN19" s="29" t="s">
        <v>20</v>
      </c>
      <c r="AO19" s="29" t="s">
        <v>21</v>
      </c>
      <c r="AP19" s="29" t="s">
        <v>22</v>
      </c>
      <c r="AQ19" s="29" t="s">
        <v>23</v>
      </c>
      <c r="AR19" s="29" t="s">
        <v>24</v>
      </c>
      <c r="AS19" s="25" t="s">
        <v>25</v>
      </c>
      <c r="AT19" s="25" t="s">
        <v>26</v>
      </c>
      <c r="AU19" s="25" t="s">
        <v>27</v>
      </c>
      <c r="AV19" s="25" t="s">
        <v>28</v>
      </c>
      <c r="AW19" s="25" t="s">
        <v>29</v>
      </c>
      <c r="AX19" s="25" t="s">
        <v>30</v>
      </c>
      <c r="AY19" s="31" t="s">
        <v>99</v>
      </c>
      <c r="AZ19" s="31" t="s">
        <v>100</v>
      </c>
      <c r="BA19" s="31" t="s">
        <v>101</v>
      </c>
      <c r="BB19" s="31" t="s">
        <v>102</v>
      </c>
      <c r="BC19" s="31" t="s">
        <v>103</v>
      </c>
      <c r="BD19" s="31" t="s">
        <v>104</v>
      </c>
      <c r="BF19" s="32">
        <v>42736</v>
      </c>
      <c r="BG19" s="32">
        <v>42767</v>
      </c>
      <c r="BH19" s="32">
        <v>42795</v>
      </c>
      <c r="BI19" s="32">
        <v>42826</v>
      </c>
      <c r="BJ19" s="32">
        <v>42856</v>
      </c>
      <c r="BK19" s="32">
        <v>42887</v>
      </c>
      <c r="BL19" s="32">
        <v>42917</v>
      </c>
      <c r="BM19" s="32">
        <v>42948</v>
      </c>
      <c r="BN19" s="32">
        <v>42979</v>
      </c>
      <c r="BO19" s="32">
        <v>43009</v>
      </c>
      <c r="BP19" s="32">
        <v>43040</v>
      </c>
      <c r="BQ19" s="32">
        <v>43070</v>
      </c>
    </row>
    <row r="20" spans="1:69" x14ac:dyDescent="0.25">
      <c r="A20" s="16" t="s">
        <v>113</v>
      </c>
      <c r="B20" s="16" t="s">
        <v>71</v>
      </c>
      <c r="C20" s="81">
        <f>INDEX(U20:AF20,$B$2)</f>
        <v>0</v>
      </c>
      <c r="D20" s="81">
        <f>INDEX(AG20:AR20,$B$2)</f>
        <v>0</v>
      </c>
      <c r="E20" s="81">
        <f>INDEX(AS20:BD20,$B$2)</f>
        <v>0</v>
      </c>
      <c r="F20" s="65" t="str">
        <f>IFERROR(E20/D20,"")</f>
        <v/>
      </c>
      <c r="H20" s="4">
        <f>W20</f>
        <v>0</v>
      </c>
      <c r="I20" s="4">
        <f>Z20</f>
        <v>0</v>
      </c>
      <c r="J20" s="4">
        <f>AC20</f>
        <v>0</v>
      </c>
      <c r="K20" s="69">
        <f>AF20</f>
        <v>0</v>
      </c>
      <c r="L20" s="4">
        <f>AI20</f>
        <v>0</v>
      </c>
      <c r="M20" s="4">
        <f>AL20</f>
        <v>0</v>
      </c>
      <c r="N20" s="4">
        <f>AO20</f>
        <v>0</v>
      </c>
      <c r="O20" s="4">
        <f>AR20</f>
        <v>0</v>
      </c>
      <c r="P20" s="4">
        <f>INDEX(AS20:AU20,IF($B$2&gt;3,3,$B$2))</f>
        <v>0</v>
      </c>
      <c r="Q20" s="4">
        <f>INDEX(AV20:AX20,IF($B$2&gt;6,3,$B$2-3))</f>
        <v>0</v>
      </c>
      <c r="R20" s="4">
        <f>IFERROR(INDEX(AY20:BA20,IF($B$2&gt;9,3,$B$2-6)),"-")</f>
        <v>0</v>
      </c>
      <c r="S20" s="69" t="str">
        <f>IFERROR(INDEX(BB20:BD20,IF($B$2&gt;12,3,$B$2-9)),"-")</f>
        <v>-</v>
      </c>
      <c r="T20" s="1"/>
      <c r="U20" s="37" t="n">
        <v>1354.0</v>
      </c>
      <c r="V20" s="37" t="n">
        <v>1383.0</v>
      </c>
      <c r="W20" s="37" t="n">
        <v>1476.0</v>
      </c>
      <c r="X20" s="37" t="n">
        <v>1632.0</v>
      </c>
      <c r="Y20" s="37" t="n">
        <v>1590.0</v>
      </c>
      <c r="Z20" s="37" t="n">
        <v>1621.0</v>
      </c>
      <c r="AA20" s="37" t="n">
        <v>1650.0</v>
      </c>
      <c r="AB20" s="37" t="n">
        <v>1751.0</v>
      </c>
      <c r="AC20" s="37" t="n">
        <v>1734.0</v>
      </c>
      <c r="AD20" s="37" t="n">
        <v>1802.0</v>
      </c>
      <c r="AE20" s="37" t="n">
        <v>1897.0</v>
      </c>
      <c r="AF20" s="37" t="n">
        <v>1928.0</v>
      </c>
      <c r="AG20" s="37" t="n">
        <v>1939.0</v>
      </c>
      <c r="AH20" s="37" t="n">
        <v>1938.0</v>
      </c>
      <c r="AI20" s="37" t="n">
        <v>2068.0</v>
      </c>
      <c r="AJ20" s="37" t="n">
        <v>2121.0</v>
      </c>
      <c r="AK20" s="37" t="n">
        <v>2197.0</v>
      </c>
      <c r="AL20" s="37" t="n">
        <v>2295.0</v>
      </c>
      <c r="AM20" s="37" t="n">
        <v>2378.0</v>
      </c>
      <c r="AN20" s="37" t="n">
        <v>2500.0</v>
      </c>
      <c r="AO20" s="37" t="n">
        <v>2624.0</v>
      </c>
      <c r="AP20" s="37" t="n">
        <v>2812.0</v>
      </c>
      <c r="AQ20" s="37" t="n">
        <v>3031.0</v>
      </c>
      <c r="AR20" s="37" t="n">
        <v>3144.0</v>
      </c>
      <c r="AS20" s="11" t="n">
        <v>3220.0</v>
      </c>
      <c r="AT20" s="11" t="n">
        <v>3363.0</v>
      </c>
      <c r="AU20" s="11" t="n">
        <v>3436.0</v>
      </c>
      <c r="AV20" s="11" t="n">
        <v>3457.0</v>
      </c>
      <c r="AW20" s="11" t="n">
        <v>3737.0</v>
      </c>
      <c r="AX20" s="11" t="n">
        <v>4041.0</v>
      </c>
      <c r="AY20" s="11" t="n">
        <v>4171.0</v>
      </c>
      <c r="AZ20" s="11" t="n">
        <v>4466.0</v>
      </c>
      <c r="BA20" s="11"/>
      <c r="BB20" s="11"/>
      <c r="BC20" s="11"/>
      <c r="BD20" s="11"/>
      <c r="BF20" s="84" t="str">
        <f t="shared" ref="BF20:BF28" si="52">IFERROR(AS20/AG20,"-")</f>
        <v>-</v>
      </c>
      <c r="BG20" s="84" t="str">
        <f t="shared" ref="BG20:BG28" si="53">IFERROR(AT20/AH20,"-")</f>
        <v>-</v>
      </c>
      <c r="BH20" s="84" t="str">
        <f t="shared" ref="BH20:BH28" si="54">IFERROR(AU20/AI20,"-")</f>
        <v>-</v>
      </c>
      <c r="BI20" s="84" t="str">
        <f t="shared" ref="BI20:BI28" si="55">IFERROR(AV20/AJ20,"-")</f>
        <v>-</v>
      </c>
      <c r="BJ20" s="84" t="str">
        <f t="shared" ref="BJ20:BJ28" si="56">IFERROR(AW20/AK20,"-")</f>
        <v>-</v>
      </c>
      <c r="BK20" s="84" t="str">
        <f t="shared" ref="BK20:BK28" si="57">IFERROR(AX20/AL20,"-")</f>
        <v>-</v>
      </c>
      <c r="BL20" s="84" t="str">
        <f t="shared" ref="BL20:BL28" si="58">IFERROR(AY20/AM20,"-")</f>
        <v>-</v>
      </c>
      <c r="BM20" s="84" t="str">
        <f t="shared" ref="BM20:BM28" si="59">IFERROR(AZ20/AN20,"-")</f>
        <v>-</v>
      </c>
      <c r="BN20" s="84" t="str">
        <f t="shared" ref="BN20:BN28" si="60">IFERROR(BA20/AO20,"-")</f>
        <v>-</v>
      </c>
      <c r="BO20" s="84" t="str">
        <f t="shared" ref="BO20:BO28" si="61">IFERROR(BB20/AP20,"-")</f>
        <v>-</v>
      </c>
      <c r="BP20" s="84" t="str">
        <f t="shared" ref="BP20:BP28" si="62">IFERROR(BC20/AQ20,"-")</f>
        <v>-</v>
      </c>
      <c r="BQ20" s="84" t="str">
        <f t="shared" ref="BQ20:BQ28" si="63">IFERROR(BD20/AR20,"-")</f>
        <v>-</v>
      </c>
    </row>
    <row r="21" spans="1:69" x14ac:dyDescent="0.25">
      <c r="A21" s="16" t="s">
        <v>105</v>
      </c>
      <c r="B21" s="16" t="s">
        <v>62</v>
      </c>
      <c r="C21" s="81">
        <f t="shared" ref="C21:C28" si="64">INDEX(U21:AF21,$B$2)</f>
        <v>0</v>
      </c>
      <c r="D21" s="81">
        <f t="shared" ref="D21:D28" si="65">INDEX(AG21:AR21,$B$2)</f>
        <v>0</v>
      </c>
      <c r="E21" s="81">
        <f t="shared" ref="E21:E28" si="66">INDEX(AS21:BD21,$B$2)</f>
        <v>0</v>
      </c>
      <c r="F21" s="65" t="str">
        <f t="shared" ref="F21:F27" si="67">IFERROR(E21/D21,"")</f>
        <v/>
      </c>
      <c r="H21" s="4">
        <f t="shared" ref="H21:H28" si="68">W21</f>
        <v>0</v>
      </c>
      <c r="I21" s="4">
        <f t="shared" ref="I21:I28" si="69">Z21</f>
        <v>0</v>
      </c>
      <c r="J21" s="4">
        <f t="shared" ref="J21:J28" si="70">AC21</f>
        <v>0</v>
      </c>
      <c r="K21" s="69">
        <f t="shared" ref="K21:K28" si="71">AF21</f>
        <v>0</v>
      </c>
      <c r="L21" s="4">
        <f t="shared" ref="L21:L28" si="72">AI21</f>
        <v>0</v>
      </c>
      <c r="M21" s="4">
        <f t="shared" ref="M21:M28" si="73">AL21</f>
        <v>0</v>
      </c>
      <c r="N21" s="4">
        <f t="shared" ref="N21:N28" si="74">AO21</f>
        <v>0</v>
      </c>
      <c r="O21" s="4">
        <f t="shared" ref="O21:O28" si="75">AR21</f>
        <v>0</v>
      </c>
      <c r="P21" s="4">
        <f t="shared" ref="P21:P28" si="76">INDEX(AS21:AU21,IF($B$2&gt;3,3,$B$2))</f>
        <v>0</v>
      </c>
      <c r="Q21" s="4">
        <f t="shared" ref="Q21:Q28" si="77">INDEX(AV21:AX21,IF($B$2&gt;6,3,$B$2-3))</f>
        <v>0</v>
      </c>
      <c r="R21" s="4">
        <f>IFERROR(INDEX(AY21:BA21,IF($B$2&gt;9,3,$B$2-6)),"-")</f>
        <v>0</v>
      </c>
      <c r="S21" s="69" t="str">
        <f t="shared" ref="S21:S28" si="78">IFERROR(INDEX(BB21:BD21,IF($B$2&gt;12,3,$B$2-9)),"-")</f>
        <v>-</v>
      </c>
      <c r="T21" s="1"/>
      <c r="U21" s="37" t="n">
        <v>1354.0</v>
      </c>
      <c r="V21" s="37" t="n">
        <v>1383.0</v>
      </c>
      <c r="W21" s="37" t="n">
        <v>1476.0</v>
      </c>
      <c r="X21" s="37" t="n">
        <v>1632.0</v>
      </c>
      <c r="Y21" s="37" t="n">
        <v>1590.0</v>
      </c>
      <c r="Z21" s="37" t="n">
        <v>1621.0</v>
      </c>
      <c r="AA21" s="37" t="n">
        <v>1650.0</v>
      </c>
      <c r="AB21" s="37" t="n">
        <v>1751.0</v>
      </c>
      <c r="AC21" s="37" t="n">
        <v>1734.0</v>
      </c>
      <c r="AD21" s="37" t="n">
        <v>1802.0</v>
      </c>
      <c r="AE21" s="37" t="n">
        <v>1897.0</v>
      </c>
      <c r="AF21" s="37" t="n">
        <v>1928.0</v>
      </c>
      <c r="AG21" s="37" t="n">
        <v>1939.0</v>
      </c>
      <c r="AH21" s="37" t="n">
        <v>1938.0</v>
      </c>
      <c r="AI21" s="37" t="n">
        <v>2068.0</v>
      </c>
      <c r="AJ21" s="37" t="n">
        <v>2121.0</v>
      </c>
      <c r="AK21" s="37" t="n">
        <v>2197.0</v>
      </c>
      <c r="AL21" s="37" t="n">
        <v>2295.0</v>
      </c>
      <c r="AM21" s="37" t="n">
        <v>2378.0</v>
      </c>
      <c r="AN21" s="37" t="n">
        <v>2500.0</v>
      </c>
      <c r="AO21" s="37" t="n">
        <v>2624.0</v>
      </c>
      <c r="AP21" s="37" t="n">
        <v>2812.0</v>
      </c>
      <c r="AQ21" s="37" t="n">
        <v>3031.0</v>
      </c>
      <c r="AR21" s="37" t="n">
        <v>3144.0</v>
      </c>
      <c r="AS21" s="11" t="n">
        <v>3220.0</v>
      </c>
      <c r="AT21" s="11" t="n">
        <v>2564.0</v>
      </c>
      <c r="AU21" s="11" t="n">
        <v>2534.0</v>
      </c>
      <c r="AV21" s="11" t="n">
        <v>2327.0</v>
      </c>
      <c r="AW21" s="11" t="n">
        <v>2436.0</v>
      </c>
      <c r="AX21" s="11" t="n">
        <v>2491.0</v>
      </c>
      <c r="AY21" s="11" t="n">
        <v>2410.0</v>
      </c>
      <c r="AZ21" s="11" t="n">
        <v>2529.0</v>
      </c>
      <c r="BA21" s="11"/>
      <c r="BB21" s="11"/>
      <c r="BC21" s="11"/>
      <c r="BD21" s="11"/>
      <c r="BF21" s="84" t="str">
        <f t="shared" si="52"/>
        <v>-</v>
      </c>
      <c r="BG21" s="84" t="str">
        <f t="shared" si="53"/>
        <v>-</v>
      </c>
      <c r="BH21" s="84" t="str">
        <f t="shared" si="54"/>
        <v>-</v>
      </c>
      <c r="BI21" s="84" t="str">
        <f t="shared" si="55"/>
        <v>-</v>
      </c>
      <c r="BJ21" s="84" t="str">
        <f t="shared" si="56"/>
        <v>-</v>
      </c>
      <c r="BK21" s="84" t="str">
        <f t="shared" si="57"/>
        <v>-</v>
      </c>
      <c r="BL21" s="84" t="str">
        <f t="shared" si="58"/>
        <v>-</v>
      </c>
      <c r="BM21" s="84" t="str">
        <f t="shared" si="59"/>
        <v>-</v>
      </c>
      <c r="BN21" s="84" t="str">
        <f t="shared" si="60"/>
        <v>-</v>
      </c>
      <c r="BO21" s="84" t="str">
        <f t="shared" si="61"/>
        <v>-</v>
      </c>
      <c r="BP21" s="84" t="str">
        <f t="shared" si="62"/>
        <v>-</v>
      </c>
      <c r="BQ21" s="84" t="str">
        <f t="shared" si="63"/>
        <v>-</v>
      </c>
    </row>
    <row r="22" spans="1:69" x14ac:dyDescent="0.25">
      <c r="A22" s="16" t="s">
        <v>106</v>
      </c>
      <c r="B22" s="16" t="s">
        <v>63</v>
      </c>
      <c r="C22" s="81">
        <f t="shared" si="64"/>
        <v>0</v>
      </c>
      <c r="D22" s="81">
        <f t="shared" si="65"/>
        <v>0</v>
      </c>
      <c r="E22" s="81">
        <f t="shared" si="66"/>
        <v>0</v>
      </c>
      <c r="F22" s="65" t="str">
        <f t="shared" si="67"/>
        <v/>
      </c>
      <c r="H22" s="4">
        <f t="shared" si="68"/>
        <v>0</v>
      </c>
      <c r="I22" s="4">
        <f t="shared" si="69"/>
        <v>0</v>
      </c>
      <c r="J22" s="4">
        <f t="shared" si="70"/>
        <v>0</v>
      </c>
      <c r="K22" s="69">
        <f t="shared" si="71"/>
        <v>0</v>
      </c>
      <c r="L22" s="4">
        <f t="shared" si="72"/>
        <v>0</v>
      </c>
      <c r="M22" s="4">
        <f t="shared" si="73"/>
        <v>0</v>
      </c>
      <c r="N22" s="4">
        <f t="shared" si="74"/>
        <v>0</v>
      </c>
      <c r="O22" s="4">
        <f t="shared" si="75"/>
        <v>0</v>
      </c>
      <c r="P22" s="4">
        <f t="shared" si="76"/>
        <v>0</v>
      </c>
      <c r="Q22" s="4">
        <f t="shared" si="77"/>
        <v>0</v>
      </c>
      <c r="R22" s="4">
        <f>IFERROR(INDEX(AY22:BA22,IF($B$2&gt;9,3,$B$2-6)),"-")</f>
        <v>0</v>
      </c>
      <c r="S22" s="69" t="str">
        <f t="shared" si="78"/>
        <v>-</v>
      </c>
      <c r="T22" s="1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11"/>
      <c r="AT22" s="11" t="n">
        <v>799.0</v>
      </c>
      <c r="AU22" s="11" t="n">
        <v>902.0</v>
      </c>
      <c r="AV22" s="11" t="n">
        <v>1130.0</v>
      </c>
      <c r="AW22" s="11" t="n">
        <v>1301.0</v>
      </c>
      <c r="AX22" s="11" t="n">
        <v>1550.0</v>
      </c>
      <c r="AY22" s="11" t="n">
        <v>1761.0</v>
      </c>
      <c r="AZ22" s="11" t="n">
        <v>1937.0</v>
      </c>
      <c r="BA22" s="11"/>
      <c r="BB22" s="11"/>
      <c r="BC22" s="11"/>
      <c r="BD22" s="11"/>
      <c r="BF22" s="84" t="str">
        <f t="shared" si="52"/>
        <v>-</v>
      </c>
      <c r="BG22" s="84" t="str">
        <f t="shared" si="53"/>
        <v>-</v>
      </c>
      <c r="BH22" s="84" t="str">
        <f t="shared" si="54"/>
        <v>-</v>
      </c>
      <c r="BI22" s="84" t="str">
        <f t="shared" si="55"/>
        <v>-</v>
      </c>
      <c r="BJ22" s="84" t="str">
        <f t="shared" si="56"/>
        <v>-</v>
      </c>
      <c r="BK22" s="84" t="str">
        <f t="shared" si="57"/>
        <v>-</v>
      </c>
      <c r="BL22" s="84" t="str">
        <f t="shared" si="58"/>
        <v>-</v>
      </c>
      <c r="BM22" s="84" t="str">
        <f t="shared" si="59"/>
        <v>-</v>
      </c>
      <c r="BN22" s="84" t="str">
        <f t="shared" si="60"/>
        <v>-</v>
      </c>
      <c r="BO22" s="84" t="str">
        <f t="shared" si="61"/>
        <v>-</v>
      </c>
      <c r="BP22" s="84" t="str">
        <f t="shared" si="62"/>
        <v>-</v>
      </c>
      <c r="BQ22" s="84" t="str">
        <f t="shared" si="63"/>
        <v>-</v>
      </c>
    </row>
    <row r="23" spans="1:69" x14ac:dyDescent="0.25">
      <c r="A23" s="16" t="s">
        <v>107</v>
      </c>
      <c r="B23" s="16" t="s">
        <v>72</v>
      </c>
      <c r="C23" s="81">
        <f t="shared" si="64"/>
        <v>0</v>
      </c>
      <c r="D23" s="81">
        <f t="shared" si="65"/>
        <v>0</v>
      </c>
      <c r="E23" s="81">
        <f t="shared" si="66"/>
        <v>0</v>
      </c>
      <c r="F23" s="65" t="str">
        <f t="shared" si="67"/>
        <v/>
      </c>
      <c r="H23" s="4">
        <f t="shared" si="68"/>
        <v>0</v>
      </c>
      <c r="I23" s="4">
        <f t="shared" si="69"/>
        <v>0</v>
      </c>
      <c r="J23" s="4">
        <f t="shared" si="70"/>
        <v>0</v>
      </c>
      <c r="K23" s="69">
        <f t="shared" si="71"/>
        <v>0</v>
      </c>
      <c r="L23" s="4">
        <f t="shared" si="72"/>
        <v>0</v>
      </c>
      <c r="M23" s="4">
        <f t="shared" si="73"/>
        <v>0</v>
      </c>
      <c r="N23" s="4">
        <f t="shared" si="74"/>
        <v>0</v>
      </c>
      <c r="O23" s="4">
        <f t="shared" si="75"/>
        <v>0</v>
      </c>
      <c r="P23" s="4">
        <f t="shared" si="76"/>
        <v>0</v>
      </c>
      <c r="Q23" s="4">
        <f t="shared" si="77"/>
        <v>0</v>
      </c>
      <c r="R23" s="4">
        <f t="shared" ref="R23:R28" si="79">IFERROR(INDEX(AY23:BA23,IF($B$2&gt;9,3,$B$2-6)),"-")</f>
        <v>0</v>
      </c>
      <c r="S23" s="69" t="str">
        <f>IFERROR(INDEX(BB23:BD23,IF($B$2&gt;12,3,$B$2-9)),"-")</f>
        <v>-</v>
      </c>
      <c r="U23" s="4" t="n">
        <v>1025.0</v>
      </c>
      <c r="V23" s="4" t="n">
        <v>1043.0</v>
      </c>
      <c r="W23" s="4" t="n">
        <v>1088.0</v>
      </c>
      <c r="X23" s="4" t="n">
        <v>1193.0</v>
      </c>
      <c r="Y23" s="4" t="n">
        <v>1125.0</v>
      </c>
      <c r="Z23" s="4" t="n">
        <v>1155.0</v>
      </c>
      <c r="AA23" s="4" t="n">
        <v>1179.0</v>
      </c>
      <c r="AB23" s="4" t="n">
        <v>1278.0</v>
      </c>
      <c r="AC23" s="4" t="n">
        <v>1248.0</v>
      </c>
      <c r="AD23" s="4" t="n">
        <v>1295.0</v>
      </c>
      <c r="AE23" s="4" t="n">
        <v>1384.0</v>
      </c>
      <c r="AF23" s="4" t="n">
        <v>1422.0</v>
      </c>
      <c r="AG23" s="4" t="n">
        <v>1429.0</v>
      </c>
      <c r="AH23" s="4" t="n">
        <v>1443.0</v>
      </c>
      <c r="AI23" s="4" t="n">
        <v>1545.0</v>
      </c>
      <c r="AJ23" s="4" t="n">
        <v>1574.0</v>
      </c>
      <c r="AK23" s="4" t="n">
        <v>1627.0</v>
      </c>
      <c r="AL23" s="4" t="n">
        <v>1730.0</v>
      </c>
      <c r="AM23" s="4" t="n">
        <v>1845.0</v>
      </c>
      <c r="AN23" s="4" t="n">
        <v>1944.0</v>
      </c>
      <c r="AO23" s="4" t="n">
        <v>2064.0</v>
      </c>
      <c r="AP23" s="4" t="n">
        <v>2227.0</v>
      </c>
      <c r="AQ23" s="4" t="n">
        <v>2410.0</v>
      </c>
      <c r="AR23" s="4" t="n">
        <v>2513.0</v>
      </c>
      <c r="AS23" s="11" t="n">
        <v>2581.0</v>
      </c>
      <c r="AT23" s="11" t="n">
        <v>1867.0</v>
      </c>
      <c r="AU23" s="11" t="n">
        <v>1817.0</v>
      </c>
      <c r="AV23" s="11" t="n">
        <v>1650.0</v>
      </c>
      <c r="AW23" s="11" t="n">
        <v>1756.0</v>
      </c>
      <c r="AX23" s="11" t="n">
        <v>1833.0</v>
      </c>
      <c r="AY23" s="11" t="n">
        <v>1789.0</v>
      </c>
      <c r="AZ23" s="11" t="n">
        <v>1878.0</v>
      </c>
      <c r="BA23" s="11"/>
      <c r="BB23" s="11"/>
      <c r="BC23" s="11"/>
      <c r="BD23" s="11"/>
      <c r="BF23" s="84" t="str">
        <f t="shared" si="52"/>
        <v>-</v>
      </c>
      <c r="BG23" s="84" t="str">
        <f t="shared" si="53"/>
        <v>-</v>
      </c>
      <c r="BH23" s="84" t="str">
        <f t="shared" si="54"/>
        <v>-</v>
      </c>
      <c r="BI23" s="84" t="str">
        <f t="shared" si="55"/>
        <v>-</v>
      </c>
      <c r="BJ23" s="84" t="str">
        <f t="shared" si="56"/>
        <v>-</v>
      </c>
      <c r="BK23" s="84" t="str">
        <f t="shared" si="57"/>
        <v>-</v>
      </c>
      <c r="BL23" s="84" t="str">
        <f t="shared" si="58"/>
        <v>-</v>
      </c>
      <c r="BM23" s="84" t="str">
        <f t="shared" si="59"/>
        <v>-</v>
      </c>
      <c r="BN23" s="84" t="str">
        <f t="shared" si="60"/>
        <v>-</v>
      </c>
      <c r="BO23" s="84" t="str">
        <f t="shared" si="61"/>
        <v>-</v>
      </c>
      <c r="BP23" s="84" t="str">
        <f t="shared" si="62"/>
        <v>-</v>
      </c>
      <c r="BQ23" s="84" t="str">
        <f t="shared" si="63"/>
        <v>-</v>
      </c>
    </row>
    <row r="24" spans="1:69" x14ac:dyDescent="0.25">
      <c r="A24" s="16" t="s">
        <v>108</v>
      </c>
      <c r="B24" s="16" t="s">
        <v>73</v>
      </c>
      <c r="C24" s="81">
        <f t="shared" si="64"/>
        <v>0</v>
      </c>
      <c r="D24" s="81">
        <f t="shared" si="65"/>
        <v>0</v>
      </c>
      <c r="E24" s="81">
        <f t="shared" si="66"/>
        <v>0</v>
      </c>
      <c r="F24" s="65" t="str">
        <f t="shared" si="67"/>
        <v/>
      </c>
      <c r="H24" s="4">
        <f t="shared" si="68"/>
        <v>0</v>
      </c>
      <c r="I24" s="4">
        <f t="shared" si="69"/>
        <v>0</v>
      </c>
      <c r="J24" s="4">
        <f t="shared" si="70"/>
        <v>0</v>
      </c>
      <c r="K24" s="69">
        <f t="shared" si="71"/>
        <v>0</v>
      </c>
      <c r="L24" s="4">
        <f t="shared" si="72"/>
        <v>0</v>
      </c>
      <c r="M24" s="4">
        <f t="shared" si="73"/>
        <v>0</v>
      </c>
      <c r="N24" s="4">
        <f t="shared" si="74"/>
        <v>0</v>
      </c>
      <c r="O24" s="4">
        <f t="shared" si="75"/>
        <v>0</v>
      </c>
      <c r="P24" s="4">
        <f t="shared" si="76"/>
        <v>0</v>
      </c>
      <c r="Q24" s="4">
        <f t="shared" si="77"/>
        <v>0</v>
      </c>
      <c r="R24" s="4">
        <f t="shared" si="79"/>
        <v>0</v>
      </c>
      <c r="S24" s="69" t="str">
        <f t="shared" si="78"/>
        <v>-</v>
      </c>
      <c r="U24" s="4" t="n">
        <v>50.0</v>
      </c>
      <c r="V24" s="4" t="n">
        <v>58.0</v>
      </c>
      <c r="W24" s="4" t="n">
        <v>71.0</v>
      </c>
      <c r="X24" s="4" t="n">
        <v>71.0</v>
      </c>
      <c r="Y24" s="4" t="n">
        <v>76.0</v>
      </c>
      <c r="Z24" s="4" t="n">
        <v>74.0</v>
      </c>
      <c r="AA24" s="4" t="n">
        <v>65.0</v>
      </c>
      <c r="AB24" s="4" t="n">
        <v>65.0</v>
      </c>
      <c r="AC24" s="4" t="n">
        <v>63.0</v>
      </c>
      <c r="AD24" s="4" t="n">
        <v>71.0</v>
      </c>
      <c r="AE24" s="4" t="n">
        <v>78.0</v>
      </c>
      <c r="AF24" s="4" t="n">
        <v>79.0</v>
      </c>
      <c r="AG24" s="4" t="n">
        <v>77.0</v>
      </c>
      <c r="AH24" s="4" t="n">
        <v>79.0</v>
      </c>
      <c r="AI24" s="4" t="n">
        <v>84.0</v>
      </c>
      <c r="AJ24" s="4" t="n">
        <v>94.0</v>
      </c>
      <c r="AK24" s="4" t="n">
        <v>95.0</v>
      </c>
      <c r="AL24" s="4" t="n">
        <v>86.0</v>
      </c>
      <c r="AM24" s="4" t="n">
        <v>81.0</v>
      </c>
      <c r="AN24" s="4" t="n">
        <v>91.0</v>
      </c>
      <c r="AO24" s="4" t="n">
        <v>83.0</v>
      </c>
      <c r="AP24" s="4" t="n">
        <v>91.0</v>
      </c>
      <c r="AQ24" s="4" t="n">
        <v>85.0</v>
      </c>
      <c r="AR24" s="4" t="n">
        <v>84.0</v>
      </c>
      <c r="AS24" s="11" t="n">
        <v>85.0</v>
      </c>
      <c r="AT24" s="11" t="n">
        <v>97.0</v>
      </c>
      <c r="AU24" s="11" t="n">
        <v>125.0</v>
      </c>
      <c r="AV24" s="11" t="n">
        <v>131.0</v>
      </c>
      <c r="AW24" s="11" t="n">
        <v>146.0</v>
      </c>
      <c r="AX24" s="11" t="n">
        <v>143.0</v>
      </c>
      <c r="AY24" s="11" t="n">
        <v>121.0</v>
      </c>
      <c r="AZ24" s="11" t="n">
        <v>109.0</v>
      </c>
      <c r="BA24" s="11"/>
      <c r="BB24" s="11"/>
      <c r="BC24" s="11"/>
      <c r="BD24" s="11"/>
      <c r="BF24" s="84" t="str">
        <f t="shared" si="52"/>
        <v>-</v>
      </c>
      <c r="BG24" s="84" t="str">
        <f t="shared" si="53"/>
        <v>-</v>
      </c>
      <c r="BH24" s="84" t="str">
        <f t="shared" si="54"/>
        <v>-</v>
      </c>
      <c r="BI24" s="84" t="str">
        <f t="shared" si="55"/>
        <v>-</v>
      </c>
      <c r="BJ24" s="84" t="str">
        <f t="shared" si="56"/>
        <v>-</v>
      </c>
      <c r="BK24" s="84" t="str">
        <f t="shared" si="57"/>
        <v>-</v>
      </c>
      <c r="BL24" s="84" t="str">
        <f t="shared" si="58"/>
        <v>-</v>
      </c>
      <c r="BM24" s="84" t="str">
        <f t="shared" si="59"/>
        <v>-</v>
      </c>
      <c r="BN24" s="84" t="str">
        <f t="shared" si="60"/>
        <v>-</v>
      </c>
      <c r="BO24" s="84" t="str">
        <f t="shared" si="61"/>
        <v>-</v>
      </c>
      <c r="BP24" s="84" t="str">
        <f t="shared" si="62"/>
        <v>-</v>
      </c>
      <c r="BQ24" s="84" t="str">
        <f t="shared" si="63"/>
        <v>-</v>
      </c>
    </row>
    <row r="25" spans="1:69" x14ac:dyDescent="0.25">
      <c r="A25" s="16" t="s">
        <v>109</v>
      </c>
      <c r="B25" s="16" t="s">
        <v>74</v>
      </c>
      <c r="C25" s="81">
        <f t="shared" si="64"/>
        <v>0</v>
      </c>
      <c r="D25" s="81">
        <f t="shared" si="65"/>
        <v>0</v>
      </c>
      <c r="E25" s="81">
        <f t="shared" si="66"/>
        <v>0</v>
      </c>
      <c r="F25" s="65" t="str">
        <f t="shared" si="67"/>
        <v/>
      </c>
      <c r="H25" s="4">
        <f t="shared" si="68"/>
        <v>0</v>
      </c>
      <c r="I25" s="4">
        <f t="shared" si="69"/>
        <v>0</v>
      </c>
      <c r="J25" s="4">
        <f t="shared" si="70"/>
        <v>0</v>
      </c>
      <c r="K25" s="69">
        <f t="shared" si="71"/>
        <v>0</v>
      </c>
      <c r="L25" s="4">
        <f t="shared" si="72"/>
        <v>0</v>
      </c>
      <c r="M25" s="4">
        <f t="shared" si="73"/>
        <v>0</v>
      </c>
      <c r="N25" s="4">
        <f t="shared" si="74"/>
        <v>0</v>
      </c>
      <c r="O25" s="4">
        <f t="shared" si="75"/>
        <v>0</v>
      </c>
      <c r="P25" s="4">
        <f t="shared" si="76"/>
        <v>0</v>
      </c>
      <c r="Q25" s="4">
        <f t="shared" si="77"/>
        <v>0</v>
      </c>
      <c r="R25" s="4">
        <f t="shared" si="79"/>
        <v>0</v>
      </c>
      <c r="S25" s="69" t="str">
        <f t="shared" si="78"/>
        <v>-</v>
      </c>
      <c r="U25" s="4" t="n">
        <v>177.0</v>
      </c>
      <c r="V25" s="4" t="n">
        <v>179.0</v>
      </c>
      <c r="W25" s="4" t="n">
        <v>204.0</v>
      </c>
      <c r="X25" s="4" t="n">
        <v>233.0</v>
      </c>
      <c r="Y25" s="4" t="n">
        <v>251.0</v>
      </c>
      <c r="Z25" s="4" t="n">
        <v>247.0</v>
      </c>
      <c r="AA25" s="4" t="n">
        <v>256.0</v>
      </c>
      <c r="AB25" s="4" t="n">
        <v>260.0</v>
      </c>
      <c r="AC25" s="4" t="n">
        <v>273.0</v>
      </c>
      <c r="AD25" s="4" t="n">
        <v>280.0</v>
      </c>
      <c r="AE25" s="4" t="n">
        <v>282.0</v>
      </c>
      <c r="AF25" s="4" t="n">
        <v>272.0</v>
      </c>
      <c r="AG25" s="4" t="n">
        <v>272.0</v>
      </c>
      <c r="AH25" s="4" t="n">
        <v>258.0</v>
      </c>
      <c r="AI25" s="4" t="n">
        <v>272.0</v>
      </c>
      <c r="AJ25" s="4" t="n">
        <v>284.0</v>
      </c>
      <c r="AK25" s="4" t="n">
        <v>304.0</v>
      </c>
      <c r="AL25" s="4" t="n">
        <v>299.0</v>
      </c>
      <c r="AM25" s="4" t="n">
        <v>275.0</v>
      </c>
      <c r="AN25" s="4" t="n">
        <v>290.0</v>
      </c>
      <c r="AO25" s="4" t="n">
        <v>299.0</v>
      </c>
      <c r="AP25" s="4" t="n">
        <v>313.0</v>
      </c>
      <c r="AQ25" s="4" t="n">
        <v>347.0</v>
      </c>
      <c r="AR25" s="4" t="n">
        <v>355.0</v>
      </c>
      <c r="AS25" s="11" t="n">
        <v>356.0</v>
      </c>
      <c r="AT25" s="11" t="n">
        <v>388.0</v>
      </c>
      <c r="AU25" s="11" t="n">
        <v>387.0</v>
      </c>
      <c r="AV25" s="11" t="n">
        <v>336.0</v>
      </c>
      <c r="AW25" s="11" t="n">
        <v>325.0</v>
      </c>
      <c r="AX25" s="11" t="n">
        <v>316.0</v>
      </c>
      <c r="AY25" s="11" t="n">
        <v>320.0</v>
      </c>
      <c r="AZ25" s="11" t="n">
        <v>345.0</v>
      </c>
      <c r="BA25" s="11"/>
      <c r="BB25" s="11"/>
      <c r="BC25" s="11"/>
      <c r="BD25" s="11"/>
      <c r="BF25" s="84" t="str">
        <f t="shared" si="52"/>
        <v>-</v>
      </c>
      <c r="BG25" s="84" t="str">
        <f t="shared" si="53"/>
        <v>-</v>
      </c>
      <c r="BH25" s="84" t="str">
        <f t="shared" si="54"/>
        <v>-</v>
      </c>
      <c r="BI25" s="84" t="str">
        <f t="shared" si="55"/>
        <v>-</v>
      </c>
      <c r="BJ25" s="84" t="str">
        <f t="shared" si="56"/>
        <v>-</v>
      </c>
      <c r="BK25" s="84" t="str">
        <f t="shared" si="57"/>
        <v>-</v>
      </c>
      <c r="BL25" s="84" t="str">
        <f t="shared" si="58"/>
        <v>-</v>
      </c>
      <c r="BM25" s="84" t="str">
        <f t="shared" si="59"/>
        <v>-</v>
      </c>
      <c r="BN25" s="84" t="str">
        <f t="shared" si="60"/>
        <v>-</v>
      </c>
      <c r="BO25" s="84" t="str">
        <f t="shared" si="61"/>
        <v>-</v>
      </c>
      <c r="BP25" s="84" t="str">
        <f t="shared" si="62"/>
        <v>-</v>
      </c>
      <c r="BQ25" s="84" t="str">
        <f t="shared" si="63"/>
        <v>-</v>
      </c>
    </row>
    <row r="26" spans="1:69" x14ac:dyDescent="0.25">
      <c r="A26" s="16" t="s">
        <v>110</v>
      </c>
      <c r="B26" s="16" t="s">
        <v>75</v>
      </c>
      <c r="C26" s="81">
        <f t="shared" si="64"/>
        <v>0</v>
      </c>
      <c r="D26" s="81">
        <f t="shared" si="65"/>
        <v>0</v>
      </c>
      <c r="E26" s="81">
        <f t="shared" si="66"/>
        <v>0</v>
      </c>
      <c r="F26" s="65" t="str">
        <f t="shared" si="67"/>
        <v/>
      </c>
      <c r="H26" s="4">
        <f t="shared" si="68"/>
        <v>0</v>
      </c>
      <c r="I26" s="4">
        <f t="shared" si="69"/>
        <v>0</v>
      </c>
      <c r="J26" s="4">
        <f t="shared" si="70"/>
        <v>0</v>
      </c>
      <c r="K26" s="69">
        <f t="shared" si="71"/>
        <v>0</v>
      </c>
      <c r="L26" s="4">
        <f t="shared" si="72"/>
        <v>0</v>
      </c>
      <c r="M26" s="4">
        <f t="shared" si="73"/>
        <v>0</v>
      </c>
      <c r="N26" s="4">
        <f t="shared" si="74"/>
        <v>0</v>
      </c>
      <c r="O26" s="4">
        <f t="shared" si="75"/>
        <v>0</v>
      </c>
      <c r="P26" s="4">
        <f t="shared" si="76"/>
        <v>0</v>
      </c>
      <c r="Q26" s="4">
        <f t="shared" si="77"/>
        <v>0</v>
      </c>
      <c r="R26" s="4">
        <f t="shared" si="79"/>
        <v>0</v>
      </c>
      <c r="S26" s="69" t="str">
        <f t="shared" si="78"/>
        <v>-</v>
      </c>
      <c r="U26" s="4" t="n">
        <v>59.0</v>
      </c>
      <c r="V26" s="4" t="n">
        <v>59.0</v>
      </c>
      <c r="W26" s="4" t="n">
        <v>65.0</v>
      </c>
      <c r="X26" s="4" t="n">
        <v>82.0</v>
      </c>
      <c r="Y26" s="4" t="n">
        <v>82.0</v>
      </c>
      <c r="Z26" s="4" t="n">
        <v>89.0</v>
      </c>
      <c r="AA26" s="4" t="n">
        <v>96.0</v>
      </c>
      <c r="AB26" s="4" t="n">
        <v>95.0</v>
      </c>
      <c r="AC26" s="4" t="n">
        <v>97.0</v>
      </c>
      <c r="AD26" s="4" t="n">
        <v>103.0</v>
      </c>
      <c r="AE26" s="4" t="n">
        <v>103.0</v>
      </c>
      <c r="AF26" s="4" t="n">
        <v>105.0</v>
      </c>
      <c r="AG26" s="4" t="n">
        <v>110.0</v>
      </c>
      <c r="AH26" s="4" t="n">
        <v>109.0</v>
      </c>
      <c r="AI26" s="4" t="n">
        <v>117.0</v>
      </c>
      <c r="AJ26" s="4" t="n">
        <v>121.0</v>
      </c>
      <c r="AK26" s="4" t="n">
        <v>124.0</v>
      </c>
      <c r="AL26" s="4" t="n">
        <v>129.0</v>
      </c>
      <c r="AM26" s="4" t="n">
        <v>126.0</v>
      </c>
      <c r="AN26" s="4" t="n">
        <v>125.0</v>
      </c>
      <c r="AO26" s="4" t="n">
        <v>129.0</v>
      </c>
      <c r="AP26" s="4" t="n">
        <v>130.0</v>
      </c>
      <c r="AQ26" s="4" t="n">
        <v>136.0</v>
      </c>
      <c r="AR26" s="4" t="n">
        <v>142.0</v>
      </c>
      <c r="AS26" s="11" t="n">
        <v>143.0</v>
      </c>
      <c r="AT26" s="11" t="n">
        <v>151.0</v>
      </c>
      <c r="AU26" s="11" t="n">
        <v>144.0</v>
      </c>
      <c r="AV26" s="11" t="n">
        <v>147.0</v>
      </c>
      <c r="AW26" s="11" t="n">
        <v>144.0</v>
      </c>
      <c r="AX26" s="11" t="n">
        <v>134.0</v>
      </c>
      <c r="AY26" s="11" t="n">
        <v>117.0</v>
      </c>
      <c r="AZ26" s="11" t="n">
        <v>123.0</v>
      </c>
      <c r="BA26" s="11"/>
      <c r="BB26" s="11"/>
      <c r="BC26" s="11"/>
      <c r="BD26" s="11"/>
      <c r="BF26" s="84" t="str">
        <f t="shared" si="52"/>
        <v>-</v>
      </c>
      <c r="BG26" s="84" t="str">
        <f t="shared" si="53"/>
        <v>-</v>
      </c>
      <c r="BH26" s="84" t="str">
        <f t="shared" si="54"/>
        <v>-</v>
      </c>
      <c r="BI26" s="84" t="str">
        <f t="shared" si="55"/>
        <v>-</v>
      </c>
      <c r="BJ26" s="84" t="str">
        <f t="shared" si="56"/>
        <v>-</v>
      </c>
      <c r="BK26" s="84" t="str">
        <f t="shared" si="57"/>
        <v>-</v>
      </c>
      <c r="BL26" s="84" t="str">
        <f t="shared" si="58"/>
        <v>-</v>
      </c>
      <c r="BM26" s="84" t="str">
        <f t="shared" si="59"/>
        <v>-</v>
      </c>
      <c r="BN26" s="84" t="str">
        <f t="shared" si="60"/>
        <v>-</v>
      </c>
      <c r="BO26" s="84" t="str">
        <f t="shared" si="61"/>
        <v>-</v>
      </c>
      <c r="BP26" s="84" t="str">
        <f t="shared" si="62"/>
        <v>-</v>
      </c>
      <c r="BQ26" s="84" t="str">
        <f t="shared" si="63"/>
        <v>-</v>
      </c>
    </row>
    <row r="27" spans="1:69" x14ac:dyDescent="0.25">
      <c r="A27" s="16" t="s">
        <v>111</v>
      </c>
      <c r="B27" s="16" t="s">
        <v>76</v>
      </c>
      <c r="C27" s="81">
        <f t="shared" si="64"/>
        <v>0</v>
      </c>
      <c r="D27" s="81">
        <f t="shared" si="65"/>
        <v>0</v>
      </c>
      <c r="E27" s="81">
        <f t="shared" si="66"/>
        <v>0</v>
      </c>
      <c r="F27" s="65" t="str">
        <f t="shared" si="67"/>
        <v/>
      </c>
      <c r="H27" s="4">
        <f t="shared" si="68"/>
        <v>0</v>
      </c>
      <c r="I27" s="4">
        <f t="shared" si="69"/>
        <v>0</v>
      </c>
      <c r="J27" s="4">
        <f t="shared" si="70"/>
        <v>0</v>
      </c>
      <c r="K27" s="69">
        <f t="shared" si="71"/>
        <v>0</v>
      </c>
      <c r="L27" s="4">
        <f t="shared" si="72"/>
        <v>0</v>
      </c>
      <c r="M27" s="4">
        <f t="shared" si="73"/>
        <v>0</v>
      </c>
      <c r="N27" s="4">
        <f t="shared" si="74"/>
        <v>0</v>
      </c>
      <c r="O27" s="4">
        <f t="shared" si="75"/>
        <v>0</v>
      </c>
      <c r="P27" s="4">
        <f t="shared" si="76"/>
        <v>0</v>
      </c>
      <c r="Q27" s="4">
        <f t="shared" si="77"/>
        <v>0</v>
      </c>
      <c r="R27" s="4">
        <f t="shared" si="79"/>
        <v>0</v>
      </c>
      <c r="S27" s="69" t="str">
        <f t="shared" si="78"/>
        <v>-</v>
      </c>
      <c r="U27" s="4" t="n">
        <v>39.0</v>
      </c>
      <c r="V27" s="4" t="n">
        <v>40.0</v>
      </c>
      <c r="W27" s="4" t="n">
        <v>43.0</v>
      </c>
      <c r="X27" s="4" t="n">
        <v>45.0</v>
      </c>
      <c r="Y27" s="4" t="n">
        <v>47.0</v>
      </c>
      <c r="Z27" s="4" t="n">
        <v>47.0</v>
      </c>
      <c r="AA27" s="4" t="n">
        <v>46.0</v>
      </c>
      <c r="AB27" s="4" t="n">
        <v>45.0</v>
      </c>
      <c r="AC27" s="4" t="n">
        <v>44.0</v>
      </c>
      <c r="AD27" s="4" t="n">
        <v>43.0</v>
      </c>
      <c r="AE27" s="4" t="n">
        <v>40.0</v>
      </c>
      <c r="AF27" s="4" t="n">
        <v>40.0</v>
      </c>
      <c r="AG27" s="4" t="n">
        <v>40.0</v>
      </c>
      <c r="AH27" s="4" t="n">
        <v>38.0</v>
      </c>
      <c r="AI27" s="4" t="n">
        <v>39.0</v>
      </c>
      <c r="AJ27" s="4" t="n">
        <v>37.0</v>
      </c>
      <c r="AK27" s="4" t="n">
        <v>36.0</v>
      </c>
      <c r="AL27" s="4" t="n">
        <v>39.0</v>
      </c>
      <c r="AM27" s="4" t="n">
        <v>39.0</v>
      </c>
      <c r="AN27" s="4" t="n">
        <v>38.0</v>
      </c>
      <c r="AO27" s="4" t="n">
        <v>37.0</v>
      </c>
      <c r="AP27" s="4" t="n">
        <v>38.0</v>
      </c>
      <c r="AQ27" s="4" t="n">
        <v>39.0</v>
      </c>
      <c r="AR27" s="4" t="n">
        <v>36.0</v>
      </c>
      <c r="AS27" s="11" t="n">
        <v>37.0</v>
      </c>
      <c r="AT27" s="11" t="n">
        <v>40.0</v>
      </c>
      <c r="AU27" s="11" t="n">
        <v>40.0</v>
      </c>
      <c r="AV27" s="11" t="n">
        <v>42.0</v>
      </c>
      <c r="AW27" s="11" t="n">
        <v>43.0</v>
      </c>
      <c r="AX27" s="11" t="n">
        <v>42.0</v>
      </c>
      <c r="AY27" s="11" t="n">
        <v>40.0</v>
      </c>
      <c r="AZ27" s="11" t="n">
        <v>50.0</v>
      </c>
      <c r="BA27" s="11"/>
      <c r="BB27" s="11"/>
      <c r="BC27" s="11"/>
      <c r="BD27" s="11"/>
      <c r="BF27" s="84" t="str">
        <f t="shared" si="52"/>
        <v>-</v>
      </c>
      <c r="BG27" s="84" t="str">
        <f t="shared" si="53"/>
        <v>-</v>
      </c>
      <c r="BH27" s="84" t="str">
        <f t="shared" si="54"/>
        <v>-</v>
      </c>
      <c r="BI27" s="84" t="str">
        <f t="shared" si="55"/>
        <v>-</v>
      </c>
      <c r="BJ27" s="84" t="str">
        <f t="shared" si="56"/>
        <v>-</v>
      </c>
      <c r="BK27" s="84" t="str">
        <f t="shared" si="57"/>
        <v>-</v>
      </c>
      <c r="BL27" s="84" t="str">
        <f t="shared" si="58"/>
        <v>-</v>
      </c>
      <c r="BM27" s="84" t="str">
        <f t="shared" si="59"/>
        <v>-</v>
      </c>
      <c r="BN27" s="84" t="str">
        <f t="shared" si="60"/>
        <v>-</v>
      </c>
      <c r="BO27" s="84" t="str">
        <f t="shared" si="61"/>
        <v>-</v>
      </c>
      <c r="BP27" s="84" t="str">
        <f t="shared" si="62"/>
        <v>-</v>
      </c>
      <c r="BQ27" s="84" t="str">
        <f t="shared" si="63"/>
        <v>-</v>
      </c>
    </row>
    <row r="28" spans="1:69" x14ac:dyDescent="0.25">
      <c r="A28" s="16" t="s">
        <v>112</v>
      </c>
      <c r="B28" s="16" t="s">
        <v>77</v>
      </c>
      <c r="C28" s="81">
        <f t="shared" si="64"/>
        <v>0</v>
      </c>
      <c r="D28" s="81">
        <f t="shared" si="65"/>
        <v>0</v>
      </c>
      <c r="E28" s="81">
        <f t="shared" si="66"/>
        <v>0</v>
      </c>
      <c r="F28" s="65" t="str">
        <f>IFERROR(E28/D28,"")</f>
        <v/>
      </c>
      <c r="H28" s="4">
        <f t="shared" si="68"/>
        <v>0</v>
      </c>
      <c r="I28" s="4">
        <f t="shared" si="69"/>
        <v>0</v>
      </c>
      <c r="J28" s="4">
        <f t="shared" si="70"/>
        <v>0</v>
      </c>
      <c r="K28" s="69">
        <f t="shared" si="71"/>
        <v>0</v>
      </c>
      <c r="L28" s="4">
        <f t="shared" si="72"/>
        <v>0</v>
      </c>
      <c r="M28" s="4">
        <f t="shared" si="73"/>
        <v>0</v>
      </c>
      <c r="N28" s="4">
        <f t="shared" si="74"/>
        <v>0</v>
      </c>
      <c r="O28" s="4">
        <f t="shared" si="75"/>
        <v>0</v>
      </c>
      <c r="P28" s="4">
        <f t="shared" si="76"/>
        <v>0</v>
      </c>
      <c r="Q28" s="4">
        <f t="shared" si="77"/>
        <v>0</v>
      </c>
      <c r="R28" s="4">
        <f t="shared" si="79"/>
        <v>0</v>
      </c>
      <c r="S28" s="69" t="str">
        <f t="shared" si="78"/>
        <v>-</v>
      </c>
      <c r="U28" s="4" t="n">
        <v>4.0</v>
      </c>
      <c r="V28" s="4" t="n">
        <v>4.0</v>
      </c>
      <c r="W28" s="4" t="n">
        <v>5.0</v>
      </c>
      <c r="X28" s="4" t="n">
        <v>8.0</v>
      </c>
      <c r="Y28" s="4" t="n">
        <v>9.0</v>
      </c>
      <c r="Z28" s="4" t="n">
        <v>9.0</v>
      </c>
      <c r="AA28" s="4" t="n">
        <v>8.0</v>
      </c>
      <c r="AB28" s="4" t="n">
        <v>8.0</v>
      </c>
      <c r="AC28" s="4" t="n">
        <v>9.0</v>
      </c>
      <c r="AD28" s="4" t="n">
        <v>10.0</v>
      </c>
      <c r="AE28" s="4" t="n">
        <v>10.0</v>
      </c>
      <c r="AF28" s="4" t="n">
        <v>10.0</v>
      </c>
      <c r="AG28" s="4" t="n">
        <v>11.0</v>
      </c>
      <c r="AH28" s="4" t="n">
        <v>11.0</v>
      </c>
      <c r="AI28" s="4" t="n">
        <v>11.0</v>
      </c>
      <c r="AJ28" s="4" t="n">
        <v>11.0</v>
      </c>
      <c r="AK28" s="4" t="n">
        <v>11.0</v>
      </c>
      <c r="AL28" s="4" t="n">
        <v>12.0</v>
      </c>
      <c r="AM28" s="4" t="n">
        <v>12.0</v>
      </c>
      <c r="AN28" s="4" t="n">
        <v>12.0</v>
      </c>
      <c r="AO28" s="4" t="n">
        <v>12.0</v>
      </c>
      <c r="AP28" s="4" t="n">
        <v>13.0</v>
      </c>
      <c r="AQ28" s="4" t="n">
        <v>14.0</v>
      </c>
      <c r="AR28" s="4" t="n">
        <v>14.0</v>
      </c>
      <c r="AS28" s="11" t="n">
        <v>18.0</v>
      </c>
      <c r="AT28" s="11" t="n">
        <v>21.0</v>
      </c>
      <c r="AU28" s="11" t="n">
        <v>21.0</v>
      </c>
      <c r="AV28" s="11" t="n">
        <v>21.0</v>
      </c>
      <c r="AW28" s="11" t="n">
        <v>22.0</v>
      </c>
      <c r="AX28" s="11" t="n">
        <v>23.0</v>
      </c>
      <c r="AY28" s="11" t="n">
        <v>23.0</v>
      </c>
      <c r="AZ28" s="11" t="n">
        <v>24.0</v>
      </c>
      <c r="BA28" s="11"/>
      <c r="BB28" s="11"/>
      <c r="BC28" s="11"/>
      <c r="BD28" s="11"/>
      <c r="BF28" s="84" t="str">
        <f t="shared" si="52"/>
        <v>-</v>
      </c>
      <c r="BG28" s="84" t="str">
        <f t="shared" si="53"/>
        <v>-</v>
      </c>
      <c r="BH28" s="84" t="str">
        <f t="shared" si="54"/>
        <v>-</v>
      </c>
      <c r="BI28" s="84" t="str">
        <f t="shared" si="55"/>
        <v>-</v>
      </c>
      <c r="BJ28" s="84" t="str">
        <f t="shared" si="56"/>
        <v>-</v>
      </c>
      <c r="BK28" s="84" t="str">
        <f t="shared" si="57"/>
        <v>-</v>
      </c>
      <c r="BL28" s="84" t="str">
        <f t="shared" si="58"/>
        <v>-</v>
      </c>
      <c r="BM28" s="84" t="str">
        <f t="shared" si="59"/>
        <v>-</v>
      </c>
      <c r="BN28" s="84" t="str">
        <f t="shared" si="60"/>
        <v>-</v>
      </c>
      <c r="BO28" s="84" t="str">
        <f t="shared" si="61"/>
        <v>-</v>
      </c>
      <c r="BP28" s="84" t="str">
        <f t="shared" si="62"/>
        <v>-</v>
      </c>
      <c r="BQ28" s="84" t="str">
        <f t="shared" si="63"/>
        <v>-</v>
      </c>
    </row>
    <row r="29" spans="1:69" x14ac:dyDescent="0.25">
      <c r="A29" s="42" t="s">
        <v>33</v>
      </c>
    </row>
    <row r="30" spans="1:69" x14ac:dyDescent="0.25">
      <c r="A30" s="42" t="s">
        <v>33</v>
      </c>
      <c r="B30" s="23" t="s">
        <v>42</v>
      </c>
      <c r="C30" s="21" t="str">
        <f>$C$3</f>
        <v>YTD '15</v>
      </c>
      <c r="D30" s="21" t="str">
        <f>$D$3</f>
        <v>YTD '16</v>
      </c>
      <c r="E30" s="21" t="str">
        <f>$E$3</f>
        <v>YTD '17</v>
      </c>
      <c r="F30" s="21" t="str">
        <f>$F$3</f>
        <v>YoY</v>
      </c>
      <c r="G30" s="2" t="s">
        <v>33</v>
      </c>
      <c r="H30" s="27" t="str">
        <f>$H$3</f>
        <v>Q1 '15</v>
      </c>
      <c r="I30" s="27" t="str">
        <f>$I$3</f>
        <v>Q2 '15</v>
      </c>
      <c r="J30" s="27" t="str">
        <f>$J$3</f>
        <v>Q3 '15</v>
      </c>
      <c r="K30" s="27" t="str">
        <f>$K$3</f>
        <v>Q4 '15</v>
      </c>
      <c r="L30" s="30" t="str">
        <f>$L$3</f>
        <v>Q1 '16</v>
      </c>
      <c r="M30" s="30" t="str">
        <f>$M$3</f>
        <v>Q2 '16</v>
      </c>
      <c r="N30" s="30" t="str">
        <f>$N$3</f>
        <v>Q3 '16</v>
      </c>
      <c r="O30" s="30" t="str">
        <f>$O$3</f>
        <v>Q4 '16</v>
      </c>
      <c r="P30" s="27" t="str">
        <f>$P$3</f>
        <v>Q1 '17</v>
      </c>
      <c r="Q30" s="27" t="str">
        <f>$Q$3</f>
        <v>Q2 '17</v>
      </c>
      <c r="R30" s="27" t="str">
        <f>$R$3</f>
        <v>Q3 '17</v>
      </c>
      <c r="S30" s="27" t="str">
        <f>$S$3</f>
        <v>Q4 '17</v>
      </c>
      <c r="T30" s="17" t="s">
        <v>33</v>
      </c>
      <c r="U30" s="27" t="s">
        <v>1</v>
      </c>
      <c r="V30" s="27" t="s">
        <v>2</v>
      </c>
      <c r="W30" s="27" t="s">
        <v>3</v>
      </c>
      <c r="X30" s="27" t="s">
        <v>4</v>
      </c>
      <c r="Y30" s="27" t="s">
        <v>5</v>
      </c>
      <c r="Z30" s="27" t="s">
        <v>6</v>
      </c>
      <c r="AA30" s="27" t="s">
        <v>7</v>
      </c>
      <c r="AB30" s="27" t="s">
        <v>8</v>
      </c>
      <c r="AC30" s="27" t="s">
        <v>9</v>
      </c>
      <c r="AD30" s="27" t="s">
        <v>10</v>
      </c>
      <c r="AE30" s="27" t="s">
        <v>11</v>
      </c>
      <c r="AF30" s="27" t="s">
        <v>12</v>
      </c>
      <c r="AG30" s="29" t="s">
        <v>13</v>
      </c>
      <c r="AH30" s="29" t="s">
        <v>14</v>
      </c>
      <c r="AI30" s="29" t="s">
        <v>15</v>
      </c>
      <c r="AJ30" s="29" t="s">
        <v>16</v>
      </c>
      <c r="AK30" s="29" t="s">
        <v>17</v>
      </c>
      <c r="AL30" s="29" t="s">
        <v>18</v>
      </c>
      <c r="AM30" s="29" t="s">
        <v>19</v>
      </c>
      <c r="AN30" s="29" t="s">
        <v>20</v>
      </c>
      <c r="AO30" s="29" t="s">
        <v>21</v>
      </c>
      <c r="AP30" s="29" t="s">
        <v>22</v>
      </c>
      <c r="AQ30" s="29" t="s">
        <v>23</v>
      </c>
      <c r="AR30" s="29" t="s">
        <v>24</v>
      </c>
      <c r="AS30" s="25" t="s">
        <v>25</v>
      </c>
      <c r="AT30" s="25" t="s">
        <v>26</v>
      </c>
      <c r="AU30" s="25" t="s">
        <v>27</v>
      </c>
      <c r="AV30" s="25" t="s">
        <v>28</v>
      </c>
      <c r="AW30" s="25" t="s">
        <v>29</v>
      </c>
      <c r="AX30" s="25" t="s">
        <v>30</v>
      </c>
      <c r="AY30" s="31" t="s">
        <v>99</v>
      </c>
      <c r="AZ30" s="31" t="s">
        <v>100</v>
      </c>
      <c r="BA30" s="31" t="s">
        <v>101</v>
      </c>
      <c r="BB30" s="31" t="s">
        <v>102</v>
      </c>
      <c r="BC30" s="31" t="s">
        <v>103</v>
      </c>
      <c r="BD30" s="31" t="s">
        <v>104</v>
      </c>
      <c r="BF30" s="32">
        <v>42736</v>
      </c>
      <c r="BG30" s="32">
        <v>42767</v>
      </c>
      <c r="BH30" s="32">
        <v>42795</v>
      </c>
      <c r="BI30" s="32">
        <v>42826</v>
      </c>
      <c r="BJ30" s="32">
        <v>42856</v>
      </c>
      <c r="BK30" s="32">
        <v>42887</v>
      </c>
      <c r="BL30" s="32">
        <v>42917</v>
      </c>
      <c r="BM30" s="32">
        <v>42948</v>
      </c>
      <c r="BN30" s="32">
        <v>42979</v>
      </c>
      <c r="BO30" s="32">
        <v>43009</v>
      </c>
      <c r="BP30" s="32">
        <v>43040</v>
      </c>
      <c r="BQ30" s="32">
        <v>43070</v>
      </c>
    </row>
    <row r="31" spans="1:69" x14ac:dyDescent="0.25">
      <c r="A31" s="16" t="s">
        <v>204</v>
      </c>
      <c r="B31" s="16" t="s">
        <v>78</v>
      </c>
      <c r="C31" s="71">
        <f>SUM(U31                                                   : INDEX(U31:AF31,$B$2))</f>
        <v>0</v>
      </c>
      <c r="D31" s="71">
        <f>SUM(AG31                                               : INDEX(AG31:AR31,$B$2))</f>
        <v>0</v>
      </c>
      <c r="E31" s="71">
        <f>SUM(AS31                                                : INDEX(AS31:BD31,$B$2))</f>
        <v>0</v>
      </c>
      <c r="F31" s="67" t="str">
        <f>IFERROR(E31/D31,"-")</f>
        <v>-</v>
      </c>
      <c r="H31" s="4">
        <f>SUM(U31:W31)</f>
        <v>0</v>
      </c>
      <c r="I31" s="4">
        <f>SUM(X31:Z31)</f>
        <v>0</v>
      </c>
      <c r="J31" s="4">
        <f>SUM(AA31:AC31)</f>
        <v>0</v>
      </c>
      <c r="K31" s="4">
        <f>SUM(AD31:AF31)</f>
        <v>0</v>
      </c>
      <c r="L31" s="4">
        <f>SUM(AG31:AI31)</f>
        <v>0</v>
      </c>
      <c r="M31" s="4">
        <f>SUM(AJ31:AL31)</f>
        <v>0</v>
      </c>
      <c r="N31" s="4">
        <f>SUM(AM31:AO31)</f>
        <v>0</v>
      </c>
      <c r="O31" s="4">
        <f>SUM(AP31:AR31)</f>
        <v>0</v>
      </c>
      <c r="P31" s="4">
        <f>SUM(AS31:AU31)</f>
        <v>0</v>
      </c>
      <c r="Q31" s="4">
        <f>SUM(AV31:AX31)</f>
        <v>0</v>
      </c>
      <c r="R31" s="4">
        <f>SUM(AY31:BA31)</f>
        <v>0</v>
      </c>
      <c r="S31" s="4">
        <f>SUM(BB31:BD31)</f>
        <v>0</v>
      </c>
      <c r="T31" s="1"/>
      <c r="U31" s="4" t="n">
        <v>218.0</v>
      </c>
      <c r="V31" s="4" t="n">
        <v>73.0</v>
      </c>
      <c r="W31" s="4" t="n">
        <v>230.0</v>
      </c>
      <c r="X31" s="4" t="n">
        <v>308.0</v>
      </c>
      <c r="Y31" s="4" t="n">
        <v>224.0</v>
      </c>
      <c r="Z31" s="4" t="n">
        <v>260.0</v>
      </c>
      <c r="AA31" s="4" t="n">
        <v>231.0</v>
      </c>
      <c r="AB31" s="4" t="n">
        <v>228.0</v>
      </c>
      <c r="AC31" s="4" t="n">
        <v>225.0</v>
      </c>
      <c r="AD31" s="4" t="n">
        <v>187.0</v>
      </c>
      <c r="AE31" s="4" t="n">
        <v>314.0</v>
      </c>
      <c r="AF31" s="4" t="n">
        <v>253.0</v>
      </c>
      <c r="AG31" s="4" t="n">
        <v>71.0</v>
      </c>
      <c r="AH31" s="4" t="n">
        <v>74.0</v>
      </c>
      <c r="AI31" s="4" t="n">
        <v>323.0</v>
      </c>
      <c r="AJ31" s="4" t="n">
        <v>210.0</v>
      </c>
      <c r="AK31" s="4" t="n">
        <v>217.0</v>
      </c>
      <c r="AL31" s="4" t="n">
        <v>317.0</v>
      </c>
      <c r="AM31" s="4" t="n">
        <v>246.0</v>
      </c>
      <c r="AN31" s="4" t="n">
        <v>239.0</v>
      </c>
      <c r="AO31" s="4" t="n">
        <v>330.0</v>
      </c>
      <c r="AP31" s="4" t="n">
        <v>307.0</v>
      </c>
      <c r="AQ31" s="4" t="n">
        <v>377.0</v>
      </c>
      <c r="AR31" s="4" t="n">
        <v>383.0</v>
      </c>
      <c r="AS31" s="49" t="n">
        <v>189.0</v>
      </c>
      <c r="AT31" s="49" t="n">
        <v>381.0</v>
      </c>
      <c r="AU31" s="49" t="n">
        <v>348.0</v>
      </c>
      <c r="AV31" s="49" t="n">
        <v>294.0</v>
      </c>
      <c r="AW31" s="49" t="n">
        <v>352.0</v>
      </c>
      <c r="AX31" s="49" t="n">
        <v>412.0</v>
      </c>
      <c r="AY31" s="49" t="n">
        <v>338.0</v>
      </c>
      <c r="AZ31" s="49" t="n">
        <v>442.0</v>
      </c>
      <c r="BA31" s="49"/>
      <c r="BB31" s="49"/>
      <c r="BC31" s="49"/>
      <c r="BD31" s="49"/>
      <c r="BF31" s="84" t="str">
        <f t="shared" ref="BF31:BF38" si="80">IFERROR(AS31/AG31,"-")</f>
        <v>-</v>
      </c>
      <c r="BG31" s="84" t="str">
        <f t="shared" ref="BG31:BG38" si="81">IFERROR(AT31/AH31,"-")</f>
        <v>-</v>
      </c>
      <c r="BH31" s="84" t="str">
        <f t="shared" ref="BH31:BH38" si="82">IFERROR(AU31/AI31,"-")</f>
        <v>-</v>
      </c>
      <c r="BI31" s="84" t="str">
        <f t="shared" ref="BI31:BI38" si="83">IFERROR(AV31/AJ31,"-")</f>
        <v>-</v>
      </c>
      <c r="BJ31" s="84" t="str">
        <f t="shared" ref="BJ31:BJ38" si="84">IFERROR(AW31/AK31,"-")</f>
        <v>-</v>
      </c>
      <c r="BK31" s="84" t="str">
        <f t="shared" ref="BK31:BK38" si="85">IFERROR(AX31/AL31,"-")</f>
        <v>-</v>
      </c>
      <c r="BL31" s="84" t="str">
        <f>IFERROR(AY31/AM31,"-")</f>
        <v>-</v>
      </c>
      <c r="BM31" s="84" t="str">
        <f t="shared" ref="BM31:BM38" si="86">IFERROR(AZ31/AN31,"-")</f>
        <v>-</v>
      </c>
      <c r="BN31" s="84" t="str">
        <f t="shared" ref="BN31:BN38" si="87">IFERROR(BA31/AO31,"-")</f>
        <v>-</v>
      </c>
      <c r="BO31" s="84" t="str">
        <f t="shared" ref="BO31:BO38" si="88">IFERROR(BB31/AP31,"-")</f>
        <v>-</v>
      </c>
      <c r="BP31" s="84" t="str">
        <f t="shared" ref="BP31:BP38" si="89">IFERROR(BC31/AQ31,"-")</f>
        <v>-</v>
      </c>
      <c r="BQ31" s="84" t="str">
        <f t="shared" ref="BQ31:BQ38" si="90">IFERROR(BD31/AR31,"-")</f>
        <v>-</v>
      </c>
    </row>
    <row r="32" spans="1:69" x14ac:dyDescent="0.25">
      <c r="A32" s="16" t="s">
        <v>114</v>
      </c>
      <c r="B32" s="16" t="s">
        <v>36</v>
      </c>
      <c r="C32" s="71">
        <f>SUM(U32                                               : INDEX(U32:AF32,$B$2))</f>
        <v>0</v>
      </c>
      <c r="D32" s="71">
        <f>SUM(AG32                                                : INDEX(AG32:AR32,$B$2))</f>
        <v>0</v>
      </c>
      <c r="E32" s="71">
        <f>SUM(AS32                                                : INDEX(AS32:BD32,$B$2))</f>
        <v>0</v>
      </c>
      <c r="F32" s="67" t="str">
        <f t="shared" ref="F32:F38" si="91">IFERROR(E32/D32,"-")</f>
        <v>-</v>
      </c>
      <c r="H32" s="4">
        <f t="shared" ref="H32:H38" si="92">SUM(U32:W32)</f>
        <v>0</v>
      </c>
      <c r="I32" s="4">
        <f t="shared" ref="I32:I38" si="93">SUM(X32:Z32)</f>
        <v>0</v>
      </c>
      <c r="J32" s="4">
        <f t="shared" ref="J32:J38" si="94">SUM(AA32:AC32)</f>
        <v>0</v>
      </c>
      <c r="K32" s="4">
        <f t="shared" ref="K32:K37" si="95">SUM(AD32:AF32)</f>
        <v>0</v>
      </c>
      <c r="L32" s="4">
        <f t="shared" ref="L32:L38" si="96">SUM(AG32:AI32)</f>
        <v>0</v>
      </c>
      <c r="M32" s="4">
        <f t="shared" ref="M32:M38" si="97">SUM(AJ32:AL32)</f>
        <v>0</v>
      </c>
      <c r="N32" s="4">
        <f t="shared" ref="N32:N38" si="98">SUM(AM32:AO32)</f>
        <v>0</v>
      </c>
      <c r="O32" s="4">
        <f t="shared" ref="O32:O38" si="99">SUM(AP32:AR32)</f>
        <v>0</v>
      </c>
      <c r="P32" s="4">
        <f t="shared" ref="P32:P38" si="100">SUM(AS32:AU32)</f>
        <v>0</v>
      </c>
      <c r="Q32" s="4">
        <f t="shared" ref="Q32:Q38" si="101">SUM(AV32:AX32)</f>
        <v>0</v>
      </c>
      <c r="R32" s="4">
        <f t="shared" ref="R32:R38" si="102">SUM(AY32:BA32)</f>
        <v>0</v>
      </c>
      <c r="S32" s="4">
        <f t="shared" ref="S32:S38" si="103">SUM(BB32:BD32)</f>
        <v>0</v>
      </c>
      <c r="T32" s="1"/>
      <c r="U32" s="4" t="n">
        <v>175.0</v>
      </c>
      <c r="V32" s="4" t="n">
        <v>58.0</v>
      </c>
      <c r="W32" s="4" t="n">
        <v>180.0</v>
      </c>
      <c r="X32" s="4" t="n">
        <v>245.0</v>
      </c>
      <c r="Y32" s="4" t="n">
        <v>188.0</v>
      </c>
      <c r="Z32" s="4" t="n">
        <v>220.0</v>
      </c>
      <c r="AA32" s="4" t="n">
        <v>206.0</v>
      </c>
      <c r="AB32" s="4" t="n">
        <v>204.0</v>
      </c>
      <c r="AC32" s="4" t="n">
        <v>190.0</v>
      </c>
      <c r="AD32" s="4" t="n">
        <v>162.0</v>
      </c>
      <c r="AE32" s="4" t="n">
        <v>296.0</v>
      </c>
      <c r="AF32" s="4" t="n">
        <v>232.0</v>
      </c>
      <c r="AG32" s="4" t="n">
        <v>65.0</v>
      </c>
      <c r="AH32" s="4" t="n">
        <v>72.0</v>
      </c>
      <c r="AI32" s="4" t="n">
        <v>289.0</v>
      </c>
      <c r="AJ32" s="4" t="n">
        <v>193.0</v>
      </c>
      <c r="AK32" s="4" t="n">
        <v>177.0</v>
      </c>
      <c r="AL32" s="4" t="n">
        <v>273.0</v>
      </c>
      <c r="AM32" s="4" t="n">
        <v>224.0</v>
      </c>
      <c r="AN32" s="4" t="n">
        <v>211.0</v>
      </c>
      <c r="AO32" s="4" t="n">
        <v>289.0</v>
      </c>
      <c r="AP32" s="4" t="n">
        <v>253.0</v>
      </c>
      <c r="AQ32" s="4" t="n">
        <v>307.0</v>
      </c>
      <c r="AR32" s="4" t="n">
        <v>344.0</v>
      </c>
      <c r="AS32" s="49" t="n">
        <v>150.0</v>
      </c>
      <c r="AT32" s="49" t="n">
        <v>323.0</v>
      </c>
      <c r="AU32" s="49" t="n">
        <v>328.0</v>
      </c>
      <c r="AV32" s="49" t="n">
        <v>272.0</v>
      </c>
      <c r="AW32" s="49" t="n">
        <v>334.0</v>
      </c>
      <c r="AX32" s="49" t="n">
        <v>392.0</v>
      </c>
      <c r="AY32" s="49" t="n">
        <v>309.0</v>
      </c>
      <c r="AZ32" s="49" t="n">
        <v>394.0</v>
      </c>
      <c r="BA32" s="49"/>
      <c r="BB32" s="49"/>
      <c r="BC32" s="49"/>
      <c r="BD32" s="49"/>
      <c r="BF32" s="84" t="str">
        <f t="shared" si="80"/>
        <v>-</v>
      </c>
      <c r="BG32" s="84" t="str">
        <f t="shared" si="81"/>
        <v>-</v>
      </c>
      <c r="BH32" s="84" t="str">
        <f t="shared" si="82"/>
        <v>-</v>
      </c>
      <c r="BI32" s="84" t="str">
        <f t="shared" si="83"/>
        <v>-</v>
      </c>
      <c r="BJ32" s="84" t="str">
        <f t="shared" si="84"/>
        <v>-</v>
      </c>
      <c r="BK32" s="84" t="str">
        <f t="shared" si="85"/>
        <v>-</v>
      </c>
      <c r="BL32" s="84" t="str">
        <f t="shared" ref="BL32:BL38" si="104">IFERROR(AY32/AM32,"-")</f>
        <v>-</v>
      </c>
      <c r="BM32" s="84" t="str">
        <f t="shared" si="86"/>
        <v>-</v>
      </c>
      <c r="BN32" s="84" t="str">
        <f t="shared" si="87"/>
        <v>-</v>
      </c>
      <c r="BO32" s="84" t="str">
        <f t="shared" si="88"/>
        <v>-</v>
      </c>
      <c r="BP32" s="84" t="str">
        <f t="shared" si="89"/>
        <v>-</v>
      </c>
      <c r="BQ32" s="84" t="str">
        <f t="shared" si="90"/>
        <v>-</v>
      </c>
    </row>
    <row r="33" spans="1:69" x14ac:dyDescent="0.25">
      <c r="A33" s="16" t="s">
        <v>230</v>
      </c>
      <c r="B33" s="16" t="s">
        <v>79</v>
      </c>
      <c r="C33" s="71">
        <f>SUM(U33                                               : INDEX(U33:AF33,$B$2))</f>
        <v>0</v>
      </c>
      <c r="D33" s="71">
        <f>SUM(AG33                                               : INDEX(AG33:AR33,$B$2))</f>
        <v>0</v>
      </c>
      <c r="E33" s="71">
        <f>SUM(AS33                                                : INDEX(AS33:BD33,$B$2))</f>
        <v>0</v>
      </c>
      <c r="F33" s="67" t="str">
        <f t="shared" si="91"/>
        <v>-</v>
      </c>
      <c r="H33" s="4">
        <f t="shared" si="92"/>
        <v>0</v>
      </c>
      <c r="I33" s="4">
        <f t="shared" si="93"/>
        <v>0</v>
      </c>
      <c r="J33" s="4">
        <f t="shared" si="94"/>
        <v>0</v>
      </c>
      <c r="K33" s="4">
        <f t="shared" si="95"/>
        <v>0</v>
      </c>
      <c r="L33" s="4">
        <f t="shared" si="96"/>
        <v>0</v>
      </c>
      <c r="M33" s="4">
        <f t="shared" si="97"/>
        <v>0</v>
      </c>
      <c r="N33" s="4">
        <f t="shared" si="98"/>
        <v>0</v>
      </c>
      <c r="O33" s="4">
        <f t="shared" si="99"/>
        <v>0</v>
      </c>
      <c r="P33" s="4">
        <f t="shared" si="100"/>
        <v>0</v>
      </c>
      <c r="Q33" s="4">
        <f t="shared" si="101"/>
        <v>0</v>
      </c>
      <c r="R33" s="4">
        <f t="shared" si="102"/>
        <v>0</v>
      </c>
      <c r="S33" s="4">
        <f t="shared" si="103"/>
        <v>0</v>
      </c>
      <c r="T33" s="1"/>
      <c r="U33" s="4" t="n">
        <v>49.0</v>
      </c>
      <c r="V33" s="4" t="n">
        <v>15.0</v>
      </c>
      <c r="W33" s="4" t="n">
        <v>52.0</v>
      </c>
      <c r="X33" s="4" t="n">
        <v>65.0</v>
      </c>
      <c r="Y33" s="4" t="n">
        <v>36.0</v>
      </c>
      <c r="Z33" s="4" t="n">
        <v>38.0</v>
      </c>
      <c r="AA33" s="4" t="n">
        <v>25.0</v>
      </c>
      <c r="AB33" s="4" t="n">
        <v>24.0</v>
      </c>
      <c r="AC33" s="4" t="n">
        <v>35.0</v>
      </c>
      <c r="AD33" s="4" t="n">
        <v>25.0</v>
      </c>
      <c r="AE33" s="4" t="n">
        <v>18.0</v>
      </c>
      <c r="AF33" s="4" t="n">
        <v>20.0</v>
      </c>
      <c r="AG33" s="4" t="n">
        <v>6.0</v>
      </c>
      <c r="AH33" s="4" t="n">
        <v>3.0</v>
      </c>
      <c r="AI33" s="4" t="n">
        <v>34.0</v>
      </c>
      <c r="AJ33" s="4" t="n">
        <v>17.0</v>
      </c>
      <c r="AK33" s="4" t="n">
        <v>40.0</v>
      </c>
      <c r="AL33" s="4" t="n">
        <v>44.0</v>
      </c>
      <c r="AM33" s="4" t="n">
        <v>22.0</v>
      </c>
      <c r="AN33" s="4" t="n">
        <v>28.0</v>
      </c>
      <c r="AO33" s="4" t="n">
        <v>41.0</v>
      </c>
      <c r="AP33" s="4" t="n">
        <v>54.0</v>
      </c>
      <c r="AQ33" s="4" t="n">
        <v>70.0</v>
      </c>
      <c r="AR33" s="4" t="n">
        <v>39.0</v>
      </c>
      <c r="AS33" s="49" t="n">
        <v>39.0</v>
      </c>
      <c r="AT33" s="49" t="n">
        <v>58.0</v>
      </c>
      <c r="AU33" s="49" t="n">
        <v>20.0</v>
      </c>
      <c r="AV33" s="49" t="n">
        <v>22.0</v>
      </c>
      <c r="AW33" s="49" t="n">
        <v>18.0</v>
      </c>
      <c r="AX33" s="49" t="n">
        <v>20.0</v>
      </c>
      <c r="AY33" s="49" t="n">
        <v>29.0</v>
      </c>
      <c r="AZ33" s="49" t="n">
        <v>48.0</v>
      </c>
      <c r="BA33" s="49"/>
      <c r="BB33" s="49"/>
      <c r="BC33" s="49"/>
      <c r="BD33" s="49"/>
      <c r="BF33" s="84" t="str">
        <f t="shared" si="80"/>
        <v>-</v>
      </c>
      <c r="BG33" s="84" t="str">
        <f t="shared" si="81"/>
        <v>-</v>
      </c>
      <c r="BH33" s="84" t="str">
        <f t="shared" si="82"/>
        <v>-</v>
      </c>
      <c r="BI33" s="84" t="str">
        <f t="shared" si="83"/>
        <v>-</v>
      </c>
      <c r="BJ33" s="84" t="str">
        <f t="shared" si="84"/>
        <v>-</v>
      </c>
      <c r="BK33" s="84" t="str">
        <f t="shared" si="85"/>
        <v>-</v>
      </c>
      <c r="BL33" s="84" t="str">
        <f t="shared" si="104"/>
        <v>-</v>
      </c>
      <c r="BM33" s="84" t="str">
        <f t="shared" si="86"/>
        <v>-</v>
      </c>
      <c r="BN33" s="84" t="str">
        <f t="shared" si="87"/>
        <v>-</v>
      </c>
      <c r="BO33" s="84" t="str">
        <f t="shared" si="88"/>
        <v>-</v>
      </c>
      <c r="BP33" s="84" t="str">
        <f t="shared" si="89"/>
        <v>-</v>
      </c>
      <c r="BQ33" s="84" t="str">
        <f t="shared" si="90"/>
        <v>-</v>
      </c>
    </row>
    <row r="34" spans="1:69" x14ac:dyDescent="0.25">
      <c r="A34" s="16" t="s">
        <v>115</v>
      </c>
      <c r="B34" s="16" t="s">
        <v>37</v>
      </c>
      <c r="C34" s="71">
        <f>SUM(U34                                               : INDEX(U34:AF34,$B$2))</f>
        <v>0</v>
      </c>
      <c r="D34" s="71">
        <f>SUM(AG34                                               : INDEX(AG34:AR34,$B$2))</f>
        <v>0</v>
      </c>
      <c r="E34" s="71">
        <f>SUM(AS34                                                : INDEX(AS34:BD34,$B$2))</f>
        <v>0</v>
      </c>
      <c r="F34" s="67" t="str">
        <f t="shared" si="91"/>
        <v>-</v>
      </c>
      <c r="H34" s="4">
        <f t="shared" si="92"/>
        <v>0</v>
      </c>
      <c r="I34" s="4">
        <f t="shared" si="93"/>
        <v>0</v>
      </c>
      <c r="J34" s="4">
        <f t="shared" si="94"/>
        <v>0</v>
      </c>
      <c r="K34" s="4">
        <f t="shared" si="95"/>
        <v>0</v>
      </c>
      <c r="L34" s="4">
        <f t="shared" si="96"/>
        <v>0</v>
      </c>
      <c r="M34" s="4">
        <f t="shared" si="97"/>
        <v>0</v>
      </c>
      <c r="N34" s="4">
        <f t="shared" si="98"/>
        <v>0</v>
      </c>
      <c r="O34" s="4">
        <f t="shared" si="99"/>
        <v>0</v>
      </c>
      <c r="P34" s="4">
        <f t="shared" si="100"/>
        <v>0</v>
      </c>
      <c r="Q34" s="4">
        <f t="shared" si="101"/>
        <v>0</v>
      </c>
      <c r="R34" s="4">
        <f t="shared" si="102"/>
        <v>0</v>
      </c>
      <c r="S34" s="4">
        <f t="shared" si="103"/>
        <v>0</v>
      </c>
      <c r="T34" s="1"/>
      <c r="U34" s="1" t="n">
        <v>11.0</v>
      </c>
      <c r="V34" s="1" t="n">
        <v>4.0</v>
      </c>
      <c r="W34" s="1" t="n">
        <v>14.0</v>
      </c>
      <c r="X34" s="1" t="n">
        <v>5.0</v>
      </c>
      <c r="Y34" s="1" t="n">
        <v>3.0</v>
      </c>
      <c r="Z34" s="1" t="n">
        <v>2.0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 t="n">
        <v>0.0</v>
      </c>
      <c r="AP34" s="1"/>
      <c r="AQ34" s="1"/>
      <c r="AR34" s="1"/>
      <c r="AS34" s="49"/>
      <c r="AT34" s="49"/>
      <c r="AU34" s="49"/>
      <c r="AV34" s="49"/>
      <c r="AW34" s="49"/>
      <c r="AX34" s="49"/>
      <c r="AY34" s="49" t="n">
        <v>0.0</v>
      </c>
      <c r="AZ34" s="49"/>
      <c r="BA34" s="49"/>
      <c r="BB34" s="49"/>
      <c r="BC34" s="49"/>
      <c r="BD34" s="49"/>
      <c r="BF34" s="84" t="str">
        <f t="shared" si="80"/>
        <v>-</v>
      </c>
      <c r="BG34" s="84" t="str">
        <f t="shared" si="81"/>
        <v>-</v>
      </c>
      <c r="BH34" s="84" t="str">
        <f t="shared" si="82"/>
        <v>-</v>
      </c>
      <c r="BI34" s="84" t="str">
        <f t="shared" si="83"/>
        <v>-</v>
      </c>
      <c r="BJ34" s="84" t="str">
        <f t="shared" si="84"/>
        <v>-</v>
      </c>
      <c r="BK34" s="84" t="str">
        <f t="shared" si="85"/>
        <v>-</v>
      </c>
      <c r="BL34" s="84" t="str">
        <f t="shared" si="104"/>
        <v>-</v>
      </c>
      <c r="BM34" s="84" t="str">
        <f t="shared" si="86"/>
        <v>-</v>
      </c>
      <c r="BN34" s="84" t="str">
        <f t="shared" si="87"/>
        <v>-</v>
      </c>
      <c r="BO34" s="84" t="str">
        <f t="shared" si="88"/>
        <v>-</v>
      </c>
      <c r="BP34" s="84" t="str">
        <f t="shared" si="89"/>
        <v>-</v>
      </c>
      <c r="BQ34" s="84" t="str">
        <f t="shared" si="90"/>
        <v>-</v>
      </c>
    </row>
    <row r="35" spans="1:69" x14ac:dyDescent="0.25">
      <c r="A35" s="16" t="s">
        <v>116</v>
      </c>
      <c r="B35" s="16" t="s">
        <v>38</v>
      </c>
      <c r="C35" s="71">
        <f>SUM(U35                                               : INDEX(U35:AF35,$B$2))</f>
        <v>0</v>
      </c>
      <c r="D35" s="71">
        <f>SUM(AG35                                               : INDEX(AG35:AR35,$B$2))</f>
        <v>0</v>
      </c>
      <c r="E35" s="71">
        <f>SUM(AS35                                                : INDEX(AS35:BD35,$B$2))</f>
        <v>0</v>
      </c>
      <c r="F35" s="67" t="str">
        <f t="shared" si="91"/>
        <v>-</v>
      </c>
      <c r="H35" s="4">
        <f t="shared" si="92"/>
        <v>0</v>
      </c>
      <c r="I35" s="4">
        <f t="shared" si="93"/>
        <v>0</v>
      </c>
      <c r="J35" s="4">
        <f t="shared" si="94"/>
        <v>0</v>
      </c>
      <c r="K35" s="4">
        <f>SUM(AD35:AF35)</f>
        <v>0</v>
      </c>
      <c r="L35" s="4">
        <f t="shared" si="96"/>
        <v>0</v>
      </c>
      <c r="M35" s="4">
        <f t="shared" si="97"/>
        <v>0</v>
      </c>
      <c r="N35" s="4">
        <f t="shared" si="98"/>
        <v>0</v>
      </c>
      <c r="O35" s="4">
        <f t="shared" si="99"/>
        <v>0</v>
      </c>
      <c r="P35" s="4">
        <f t="shared" si="100"/>
        <v>0</v>
      </c>
      <c r="Q35" s="4">
        <f t="shared" si="101"/>
        <v>0</v>
      </c>
      <c r="R35" s="4">
        <f t="shared" si="102"/>
        <v>0</v>
      </c>
      <c r="S35" s="4">
        <f t="shared" si="103"/>
        <v>0</v>
      </c>
      <c r="T35" s="1"/>
      <c r="U35" s="1" t="n">
        <v>23.0</v>
      </c>
      <c r="V35" s="1" t="n">
        <v>9.0</v>
      </c>
      <c r="W35" s="1" t="n">
        <v>25.0</v>
      </c>
      <c r="X35" s="1" t="n">
        <v>36.0</v>
      </c>
      <c r="Y35" s="1" t="n">
        <v>28.0</v>
      </c>
      <c r="Z35" s="1" t="n">
        <v>28.0</v>
      </c>
      <c r="AA35" s="1" t="n">
        <v>19.0</v>
      </c>
      <c r="AB35" s="1" t="n">
        <v>20.0</v>
      </c>
      <c r="AC35" s="1" t="n">
        <v>27.0</v>
      </c>
      <c r="AD35" s="1" t="n">
        <v>19.0</v>
      </c>
      <c r="AE35" s="1" t="n">
        <v>17.0</v>
      </c>
      <c r="AF35" s="1" t="n">
        <v>16.0</v>
      </c>
      <c r="AG35" s="1" t="n">
        <v>5.0</v>
      </c>
      <c r="AH35" s="1" t="n">
        <v>2.0</v>
      </c>
      <c r="AI35" s="1" t="n">
        <v>22.0</v>
      </c>
      <c r="AJ35" s="1" t="n">
        <v>16.0</v>
      </c>
      <c r="AK35" s="1" t="n">
        <v>29.0</v>
      </c>
      <c r="AL35" s="1" t="n">
        <v>31.0</v>
      </c>
      <c r="AM35" s="1" t="n">
        <v>19.0</v>
      </c>
      <c r="AN35" s="1" t="n">
        <v>24.0</v>
      </c>
      <c r="AO35" s="1" t="n">
        <v>29.0</v>
      </c>
      <c r="AP35" s="1" t="n">
        <v>41.0</v>
      </c>
      <c r="AQ35" s="1" t="n">
        <v>57.0</v>
      </c>
      <c r="AR35" s="1" t="n">
        <v>32.0</v>
      </c>
      <c r="AS35" s="49" t="n">
        <v>21.0</v>
      </c>
      <c r="AT35" s="49" t="n">
        <v>41.0</v>
      </c>
      <c r="AU35" s="49" t="n">
        <v>13.0</v>
      </c>
      <c r="AV35" s="49" t="n">
        <v>14.0</v>
      </c>
      <c r="AW35" s="49" t="n">
        <v>10.0</v>
      </c>
      <c r="AX35" s="49" t="n">
        <v>15.0</v>
      </c>
      <c r="AY35" s="49" t="n">
        <v>23.0</v>
      </c>
      <c r="AZ35" s="49" t="n">
        <v>30.0</v>
      </c>
      <c r="BA35" s="49"/>
      <c r="BB35" s="49"/>
      <c r="BC35" s="49"/>
      <c r="BD35" s="49"/>
      <c r="BF35" s="84" t="str">
        <f t="shared" si="80"/>
        <v>-</v>
      </c>
      <c r="BG35" s="84" t="str">
        <f t="shared" si="81"/>
        <v>-</v>
      </c>
      <c r="BH35" s="84" t="str">
        <f t="shared" si="82"/>
        <v>-</v>
      </c>
      <c r="BI35" s="84" t="str">
        <f t="shared" si="83"/>
        <v>-</v>
      </c>
      <c r="BJ35" s="84" t="str">
        <f t="shared" si="84"/>
        <v>-</v>
      </c>
      <c r="BK35" s="84" t="str">
        <f t="shared" si="85"/>
        <v>-</v>
      </c>
      <c r="BL35" s="84" t="str">
        <f t="shared" si="104"/>
        <v>-</v>
      </c>
      <c r="BM35" s="84" t="str">
        <f t="shared" si="86"/>
        <v>-</v>
      </c>
      <c r="BN35" s="84" t="str">
        <f t="shared" si="87"/>
        <v>-</v>
      </c>
      <c r="BO35" s="84" t="str">
        <f t="shared" si="88"/>
        <v>-</v>
      </c>
      <c r="BP35" s="84" t="str">
        <f t="shared" si="89"/>
        <v>-</v>
      </c>
      <c r="BQ35" s="84" t="str">
        <f t="shared" si="90"/>
        <v>-</v>
      </c>
    </row>
    <row r="36" spans="1:69" x14ac:dyDescent="0.25">
      <c r="A36" s="16" t="s">
        <v>117</v>
      </c>
      <c r="B36" s="16" t="s">
        <v>39</v>
      </c>
      <c r="C36" s="71">
        <f>SUM(U36                                               : INDEX(U36:AF36,$B$2))</f>
        <v>0</v>
      </c>
      <c r="D36" s="71">
        <f>SUM(AG36                                               : INDEX(AG36:AR36,$B$2))</f>
        <v>0</v>
      </c>
      <c r="E36" s="71">
        <f>SUM(AS36                                                : INDEX(AS36:BD36,$B$2))</f>
        <v>0</v>
      </c>
      <c r="F36" s="67" t="str">
        <f t="shared" si="91"/>
        <v>-</v>
      </c>
      <c r="H36" s="4">
        <f t="shared" si="92"/>
        <v>0</v>
      </c>
      <c r="I36" s="4">
        <f t="shared" si="93"/>
        <v>0</v>
      </c>
      <c r="J36" s="4">
        <f t="shared" si="94"/>
        <v>0</v>
      </c>
      <c r="K36" s="4">
        <f>SUM(AD36:AF36)</f>
        <v>0</v>
      </c>
      <c r="L36" s="4">
        <f t="shared" si="96"/>
        <v>0</v>
      </c>
      <c r="M36" s="4">
        <f t="shared" si="97"/>
        <v>0</v>
      </c>
      <c r="N36" s="4">
        <f t="shared" si="98"/>
        <v>0</v>
      </c>
      <c r="O36" s="4">
        <f t="shared" si="99"/>
        <v>0</v>
      </c>
      <c r="P36" s="4">
        <f t="shared" si="100"/>
        <v>0</v>
      </c>
      <c r="Q36" s="4">
        <f t="shared" si="101"/>
        <v>0</v>
      </c>
      <c r="R36" s="4">
        <f t="shared" si="102"/>
        <v>0</v>
      </c>
      <c r="S36" s="4">
        <f t="shared" si="103"/>
        <v>0</v>
      </c>
      <c r="T36" s="1"/>
      <c r="U36" s="1" t="n">
        <v>5.0</v>
      </c>
      <c r="V36" s="1" t="n">
        <v>1.0</v>
      </c>
      <c r="W36" s="1" t="n">
        <v>7.0</v>
      </c>
      <c r="X36" s="1" t="n">
        <v>16.0</v>
      </c>
      <c r="Y36" s="1" t="n">
        <v>2.0</v>
      </c>
      <c r="Z36" s="1" t="n">
        <v>8.0</v>
      </c>
      <c r="AA36" s="1" t="n">
        <v>5.0</v>
      </c>
      <c r="AB36" s="1" t="n">
        <v>3.0</v>
      </c>
      <c r="AC36" s="1" t="n">
        <v>5.0</v>
      </c>
      <c r="AD36" s="1" t="n">
        <v>5.0</v>
      </c>
      <c r="AE36" s="1" t="n">
        <v>1.0</v>
      </c>
      <c r="AF36" s="1" t="n">
        <v>5.0</v>
      </c>
      <c r="AG36" s="1"/>
      <c r="AH36" s="1"/>
      <c r="AI36" s="1" t="n">
        <v>8.0</v>
      </c>
      <c r="AJ36" s="1" t="n">
        <v>1.0</v>
      </c>
      <c r="AK36" s="1" t="n">
        <v>7.0</v>
      </c>
      <c r="AL36" s="1" t="n">
        <v>9.0</v>
      </c>
      <c r="AM36" s="1" t="n">
        <v>1.0</v>
      </c>
      <c r="AN36" s="1" t="n">
        <v>4.0</v>
      </c>
      <c r="AO36" s="1" t="n">
        <v>9.0</v>
      </c>
      <c r="AP36" s="1" t="n">
        <v>8.0</v>
      </c>
      <c r="AQ36" s="1" t="n">
        <v>10.0</v>
      </c>
      <c r="AR36" s="1" t="n">
        <v>7.0</v>
      </c>
      <c r="AS36" s="49" t="n">
        <v>12.0</v>
      </c>
      <c r="AT36" s="49" t="n">
        <v>10.0</v>
      </c>
      <c r="AU36" s="49" t="n">
        <v>5.0</v>
      </c>
      <c r="AV36" s="49" t="n">
        <v>3.0</v>
      </c>
      <c r="AW36" s="49" t="n">
        <v>5.0</v>
      </c>
      <c r="AX36" s="49" t="n">
        <v>3.0</v>
      </c>
      <c r="AY36" s="49" t="n">
        <v>3.0</v>
      </c>
      <c r="AZ36" s="49" t="n">
        <v>6.0</v>
      </c>
      <c r="BA36" s="49"/>
      <c r="BB36" s="49"/>
      <c r="BC36" s="49"/>
      <c r="BD36" s="49"/>
      <c r="BF36" s="84" t="str">
        <f t="shared" si="80"/>
        <v>-</v>
      </c>
      <c r="BG36" s="84" t="str">
        <f t="shared" si="81"/>
        <v>-</v>
      </c>
      <c r="BH36" s="84" t="str">
        <f t="shared" si="82"/>
        <v>-</v>
      </c>
      <c r="BI36" s="84" t="str">
        <f t="shared" si="83"/>
        <v>-</v>
      </c>
      <c r="BJ36" s="84" t="str">
        <f t="shared" si="84"/>
        <v>-</v>
      </c>
      <c r="BK36" s="84" t="str">
        <f t="shared" si="85"/>
        <v>-</v>
      </c>
      <c r="BL36" s="84" t="str">
        <f t="shared" si="104"/>
        <v>-</v>
      </c>
      <c r="BM36" s="84" t="str">
        <f t="shared" si="86"/>
        <v>-</v>
      </c>
      <c r="BN36" s="84" t="str">
        <f t="shared" si="87"/>
        <v>-</v>
      </c>
      <c r="BO36" s="84" t="str">
        <f t="shared" si="88"/>
        <v>-</v>
      </c>
      <c r="BP36" s="84" t="str">
        <f t="shared" si="89"/>
        <v>-</v>
      </c>
      <c r="BQ36" s="84" t="str">
        <f t="shared" si="90"/>
        <v>-</v>
      </c>
    </row>
    <row r="37" spans="1:69" x14ac:dyDescent="0.25">
      <c r="A37" s="16" t="s">
        <v>118</v>
      </c>
      <c r="B37" s="16" t="s">
        <v>40</v>
      </c>
      <c r="C37" s="71">
        <f>SUM(U37                                               : INDEX(U37:AF37,$B$2))</f>
        <v>0</v>
      </c>
      <c r="D37" s="71">
        <f>SUM(AG37                                               : INDEX(AG37:AR37,$B$2))</f>
        <v>0</v>
      </c>
      <c r="E37" s="71">
        <f>SUM(AS37                                                : INDEX(AS37:BD37,$B$2))</f>
        <v>0</v>
      </c>
      <c r="F37" s="67" t="str">
        <f t="shared" si="91"/>
        <v>-</v>
      </c>
      <c r="H37" s="4">
        <f t="shared" si="92"/>
        <v>0</v>
      </c>
      <c r="I37" s="4">
        <f t="shared" si="93"/>
        <v>0</v>
      </c>
      <c r="J37" s="4">
        <f t="shared" si="94"/>
        <v>0</v>
      </c>
      <c r="K37" s="4">
        <f t="shared" si="95"/>
        <v>0</v>
      </c>
      <c r="L37" s="4">
        <f t="shared" si="96"/>
        <v>0</v>
      </c>
      <c r="M37" s="4">
        <f t="shared" si="97"/>
        <v>0</v>
      </c>
      <c r="N37" s="4">
        <f t="shared" si="98"/>
        <v>0</v>
      </c>
      <c r="O37" s="4">
        <f t="shared" si="99"/>
        <v>0</v>
      </c>
      <c r="P37" s="4">
        <f t="shared" si="100"/>
        <v>0</v>
      </c>
      <c r="Q37" s="4">
        <f>SUM(AV37:AX37)</f>
        <v>0</v>
      </c>
      <c r="R37" s="4">
        <f t="shared" si="102"/>
        <v>0</v>
      </c>
      <c r="S37" s="4">
        <f t="shared" si="103"/>
        <v>0</v>
      </c>
      <c r="T37" s="1"/>
      <c r="U37" s="1" t="n">
        <v>4.0</v>
      </c>
      <c r="V37" s="1" t="n">
        <v>1.0</v>
      </c>
      <c r="W37" s="1" t="n">
        <v>4.0</v>
      </c>
      <c r="X37" s="1" t="n">
        <v>4.0</v>
      </c>
      <c r="Y37" s="1" t="n">
        <v>2.0</v>
      </c>
      <c r="Z37" s="1" t="n">
        <v>2.0</v>
      </c>
      <c r="AA37" s="1" t="n">
        <v>1.0</v>
      </c>
      <c r="AB37" s="1" t="n">
        <v>1.0</v>
      </c>
      <c r="AC37" s="1" t="n">
        <v>2.0</v>
      </c>
      <c r="AD37" s="1"/>
      <c r="AE37" s="1"/>
      <c r="AF37" s="1"/>
      <c r="AG37" s="1" t="n">
        <v>1.0</v>
      </c>
      <c r="AH37" s="1"/>
      <c r="AI37" s="1" t="n">
        <v>3.0</v>
      </c>
      <c r="AJ37" s="1"/>
      <c r="AK37" s="1" t="n">
        <v>3.0</v>
      </c>
      <c r="AL37" s="1" t="n">
        <v>3.0</v>
      </c>
      <c r="AM37" s="1" t="n">
        <v>2.0</v>
      </c>
      <c r="AN37" s="1"/>
      <c r="AO37" s="1" t="n">
        <v>1.0</v>
      </c>
      <c r="AP37" s="1" t="n">
        <v>4.0</v>
      </c>
      <c r="AQ37" s="1" t="n">
        <v>2.0</v>
      </c>
      <c r="AR37" s="1"/>
      <c r="AS37" s="49" t="n">
        <v>3.0</v>
      </c>
      <c r="AT37" s="49" t="n">
        <v>3.0</v>
      </c>
      <c r="AU37" s="49" t="n">
        <v>2.0</v>
      </c>
      <c r="AV37" s="49" t="n">
        <v>4.0</v>
      </c>
      <c r="AW37" s="49" t="n">
        <v>2.0</v>
      </c>
      <c r="AX37" s="49" t="n">
        <v>1.0</v>
      </c>
      <c r="AY37" s="49" t="n">
        <v>2.0</v>
      </c>
      <c r="AZ37" s="49" t="n">
        <v>11.0</v>
      </c>
      <c r="BA37" s="49"/>
      <c r="BB37" s="49"/>
      <c r="BC37" s="49"/>
      <c r="BD37" s="49"/>
      <c r="BF37" s="84" t="str">
        <f t="shared" si="80"/>
        <v>-</v>
      </c>
      <c r="BG37" s="84" t="str">
        <f t="shared" si="81"/>
        <v>-</v>
      </c>
      <c r="BH37" s="84" t="str">
        <f t="shared" si="82"/>
        <v>-</v>
      </c>
      <c r="BI37" s="84" t="str">
        <f t="shared" si="83"/>
        <v>-</v>
      </c>
      <c r="BJ37" s="84" t="str">
        <f t="shared" si="84"/>
        <v>-</v>
      </c>
      <c r="BK37" s="84" t="str">
        <f t="shared" si="85"/>
        <v>-</v>
      </c>
      <c r="BL37" s="84" t="str">
        <f t="shared" si="104"/>
        <v>-</v>
      </c>
      <c r="BM37" s="84" t="str">
        <f t="shared" si="86"/>
        <v>-</v>
      </c>
      <c r="BN37" s="84" t="str">
        <f t="shared" si="87"/>
        <v>-</v>
      </c>
      <c r="BO37" s="84" t="str">
        <f t="shared" si="88"/>
        <v>-</v>
      </c>
      <c r="BP37" s="84" t="str">
        <f t="shared" si="89"/>
        <v>-</v>
      </c>
      <c r="BQ37" s="84" t="str">
        <f t="shared" si="90"/>
        <v>-</v>
      </c>
    </row>
    <row r="38" spans="1:69" x14ac:dyDescent="0.25">
      <c r="A38" s="16" t="s">
        <v>119</v>
      </c>
      <c r="B38" s="16" t="s">
        <v>41</v>
      </c>
      <c r="C38" s="71">
        <f>SUM(U38                                               : INDEX(U38:AF38,$B$2))</f>
        <v>0</v>
      </c>
      <c r="D38" s="71">
        <f>SUM(AG38                                               : INDEX(AG38:AR38,$B$2))</f>
        <v>0</v>
      </c>
      <c r="E38" s="71">
        <f>SUM(AS38                                                : INDEX(AS38:BD38,$B$2))</f>
        <v>0</v>
      </c>
      <c r="F38" s="67" t="str">
        <f t="shared" si="91"/>
        <v>-</v>
      </c>
      <c r="H38" s="4">
        <f t="shared" si="92"/>
        <v>0</v>
      </c>
      <c r="I38" s="4">
        <f t="shared" si="93"/>
        <v>0</v>
      </c>
      <c r="J38" s="4">
        <f t="shared" si="94"/>
        <v>0</v>
      </c>
      <c r="K38" s="4">
        <f>SUM(AD38:AF38)</f>
        <v>0</v>
      </c>
      <c r="L38" s="4">
        <f t="shared" si="96"/>
        <v>0</v>
      </c>
      <c r="M38" s="4">
        <f t="shared" si="97"/>
        <v>0</v>
      </c>
      <c r="N38" s="4">
        <f t="shared" si="98"/>
        <v>0</v>
      </c>
      <c r="O38" s="4">
        <f t="shared" si="99"/>
        <v>0</v>
      </c>
      <c r="P38" s="4">
        <f t="shared" si="100"/>
        <v>0</v>
      </c>
      <c r="Q38" s="4">
        <f t="shared" si="101"/>
        <v>0</v>
      </c>
      <c r="R38" s="4">
        <f t="shared" si="102"/>
        <v>0</v>
      </c>
      <c r="S38" s="4">
        <f t="shared" si="103"/>
        <v>0</v>
      </c>
      <c r="T38" s="1"/>
      <c r="U38" s="1"/>
      <c r="V38" s="1"/>
      <c r="W38" s="1"/>
      <c r="X38" s="1" t="n">
        <v>2.0</v>
      </c>
      <c r="Y38" s="1" t="n">
        <v>1.0</v>
      </c>
      <c r="Z38" s="1"/>
      <c r="AA38" s="1"/>
      <c r="AB38" s="1"/>
      <c r="AC38" s="1" t="n">
        <v>1.0</v>
      </c>
      <c r="AD38" s="1" t="n">
        <v>1.0</v>
      </c>
      <c r="AE38" s="1"/>
      <c r="AF38" s="1"/>
      <c r="AG38" s="1"/>
      <c r="AH38" s="1"/>
      <c r="AI38" s="1" t="n">
        <v>1.0</v>
      </c>
      <c r="AJ38" s="1"/>
      <c r="AK38" s="1" t="n">
        <v>1.0</v>
      </c>
      <c r="AL38" s="1" t="n">
        <v>1.0</v>
      </c>
      <c r="AM38" s="1"/>
      <c r="AN38" s="1"/>
      <c r="AO38" s="1" t="n">
        <v>2.0</v>
      </c>
      <c r="AP38" s="1" t="n">
        <v>1.0</v>
      </c>
      <c r="AQ38" s="1" t="n">
        <v>1.0</v>
      </c>
      <c r="AR38" s="1"/>
      <c r="AS38" s="49" t="n">
        <v>3.0</v>
      </c>
      <c r="AT38" s="49" t="n">
        <v>4.0</v>
      </c>
      <c r="AU38" s="49"/>
      <c r="AV38" s="49" t="n">
        <v>1.0</v>
      </c>
      <c r="AW38" s="49" t="n">
        <v>1.0</v>
      </c>
      <c r="AX38" s="49" t="n">
        <v>1.0</v>
      </c>
      <c r="AY38" s="49" t="n">
        <v>1.0</v>
      </c>
      <c r="AZ38" s="49" t="n">
        <v>1.0</v>
      </c>
      <c r="BA38" s="49"/>
      <c r="BB38" s="49"/>
      <c r="BC38" s="49"/>
      <c r="BD38" s="49"/>
      <c r="BF38" s="84" t="str">
        <f t="shared" si="80"/>
        <v>-</v>
      </c>
      <c r="BG38" s="84" t="str">
        <f t="shared" si="81"/>
        <v>-</v>
      </c>
      <c r="BH38" s="84" t="str">
        <f t="shared" si="82"/>
        <v>-</v>
      </c>
      <c r="BI38" s="84" t="str">
        <f t="shared" si="83"/>
        <v>-</v>
      </c>
      <c r="BJ38" s="84" t="str">
        <f t="shared" si="84"/>
        <v>-</v>
      </c>
      <c r="BK38" s="84" t="str">
        <f t="shared" si="85"/>
        <v>-</v>
      </c>
      <c r="BL38" s="84" t="str">
        <f t="shared" si="104"/>
        <v>-</v>
      </c>
      <c r="BM38" s="84" t="str">
        <f t="shared" si="86"/>
        <v>-</v>
      </c>
      <c r="BN38" s="84" t="str">
        <f t="shared" si="87"/>
        <v>-</v>
      </c>
      <c r="BO38" s="84" t="str">
        <f t="shared" si="88"/>
        <v>-</v>
      </c>
      <c r="BP38" s="84" t="str">
        <f t="shared" si="89"/>
        <v>-</v>
      </c>
      <c r="BQ38" s="84" t="str">
        <f t="shared" si="90"/>
        <v>-</v>
      </c>
    </row>
    <row r="39" spans="1:69" x14ac:dyDescent="0.25">
      <c r="A39" s="42" t="s">
        <v>33</v>
      </c>
      <c r="L39" s="4"/>
      <c r="M39" s="4"/>
      <c r="N39" s="4"/>
      <c r="O39" s="4"/>
    </row>
    <row r="40" spans="1:69" x14ac:dyDescent="0.25">
      <c r="A40" s="43"/>
      <c r="B40" s="23" t="s">
        <v>43</v>
      </c>
      <c r="C40" s="21" t="str">
        <f>$C$3</f>
        <v>YTD '15</v>
      </c>
      <c r="D40" s="21" t="str">
        <f>$D$3</f>
        <v>YTD '16</v>
      </c>
      <c r="E40" s="21" t="str">
        <f>$E$3</f>
        <v>YTD '17</v>
      </c>
      <c r="F40" s="21" t="str">
        <f>$F$3</f>
        <v>YoY</v>
      </c>
      <c r="G40" s="2" t="s">
        <v>33</v>
      </c>
      <c r="H40" s="27" t="str">
        <f>$H$3</f>
        <v>Q1 '15</v>
      </c>
      <c r="I40" s="27" t="str">
        <f>$I$3</f>
        <v>Q2 '15</v>
      </c>
      <c r="J40" s="27" t="str">
        <f>$J$3</f>
        <v>Q3 '15</v>
      </c>
      <c r="K40" s="27" t="str">
        <f>$K$3</f>
        <v>Q4 '15</v>
      </c>
      <c r="L40" s="30" t="str">
        <f>$L$3</f>
        <v>Q1 '16</v>
      </c>
      <c r="M40" s="30" t="str">
        <f>$M$3</f>
        <v>Q2 '16</v>
      </c>
      <c r="N40" s="30" t="str">
        <f>$N$3</f>
        <v>Q3 '16</v>
      </c>
      <c r="O40" s="30" t="str">
        <f>$O$3</f>
        <v>Q4 '16</v>
      </c>
      <c r="P40" s="27" t="str">
        <f>$P$3</f>
        <v>Q1 '17</v>
      </c>
      <c r="Q40" s="27" t="str">
        <f>$Q$3</f>
        <v>Q2 '17</v>
      </c>
      <c r="R40" s="27" t="str">
        <f>$R$3</f>
        <v>Q3 '17</v>
      </c>
      <c r="S40" s="27" t="str">
        <f>$S$3</f>
        <v>Q4 '17</v>
      </c>
      <c r="T40" s="17" t="s">
        <v>33</v>
      </c>
      <c r="U40" s="27" t="s">
        <v>1</v>
      </c>
      <c r="V40" s="27" t="s">
        <v>2</v>
      </c>
      <c r="W40" s="27" t="s">
        <v>3</v>
      </c>
      <c r="X40" s="27" t="s">
        <v>4</v>
      </c>
      <c r="Y40" s="27" t="s">
        <v>5</v>
      </c>
      <c r="Z40" s="27" t="s">
        <v>6</v>
      </c>
      <c r="AA40" s="27" t="s">
        <v>7</v>
      </c>
      <c r="AB40" s="27" t="s">
        <v>8</v>
      </c>
      <c r="AC40" s="27" t="s">
        <v>9</v>
      </c>
      <c r="AD40" s="27" t="s">
        <v>10</v>
      </c>
      <c r="AE40" s="27" t="s">
        <v>11</v>
      </c>
      <c r="AF40" s="27" t="s">
        <v>12</v>
      </c>
      <c r="AG40" s="29" t="s">
        <v>13</v>
      </c>
      <c r="AH40" s="29" t="s">
        <v>14</v>
      </c>
      <c r="AI40" s="29" t="s">
        <v>15</v>
      </c>
      <c r="AJ40" s="29" t="s">
        <v>16</v>
      </c>
      <c r="AK40" s="29" t="s">
        <v>17</v>
      </c>
      <c r="AL40" s="29" t="s">
        <v>18</v>
      </c>
      <c r="AM40" s="29" t="s">
        <v>19</v>
      </c>
      <c r="AN40" s="29" t="s">
        <v>20</v>
      </c>
      <c r="AO40" s="29" t="s">
        <v>21</v>
      </c>
      <c r="AP40" s="29" t="s">
        <v>22</v>
      </c>
      <c r="AQ40" s="29" t="s">
        <v>23</v>
      </c>
      <c r="AR40" s="29" t="s">
        <v>24</v>
      </c>
      <c r="AS40" s="25" t="s">
        <v>25</v>
      </c>
      <c r="AT40" s="25" t="s">
        <v>26</v>
      </c>
      <c r="AU40" s="25" t="s">
        <v>27</v>
      </c>
      <c r="AV40" s="25" t="s">
        <v>28</v>
      </c>
      <c r="AW40" s="25" t="s">
        <v>29</v>
      </c>
      <c r="AX40" s="25" t="s">
        <v>30</v>
      </c>
      <c r="AY40" s="31" t="s">
        <v>99</v>
      </c>
      <c r="AZ40" s="31" t="s">
        <v>100</v>
      </c>
      <c r="BA40" s="31" t="s">
        <v>101</v>
      </c>
      <c r="BB40" s="31" t="s">
        <v>102</v>
      </c>
      <c r="BC40" s="31" t="s">
        <v>103</v>
      </c>
      <c r="BD40" s="31" t="s">
        <v>104</v>
      </c>
      <c r="BF40" s="32">
        <v>42736</v>
      </c>
      <c r="BG40" s="32">
        <v>42767</v>
      </c>
      <c r="BH40" s="32">
        <v>42795</v>
      </c>
      <c r="BI40" s="32">
        <v>42826</v>
      </c>
      <c r="BJ40" s="32">
        <v>42856</v>
      </c>
      <c r="BK40" s="32">
        <v>42887</v>
      </c>
      <c r="BL40" s="32">
        <v>42917</v>
      </c>
      <c r="BM40" s="32">
        <v>42948</v>
      </c>
      <c r="BN40" s="32">
        <v>42979</v>
      </c>
      <c r="BO40" s="32">
        <v>43009</v>
      </c>
      <c r="BP40" s="32">
        <v>43040</v>
      </c>
      <c r="BQ40" s="32">
        <v>43070</v>
      </c>
    </row>
    <row r="41" spans="1:69" x14ac:dyDescent="0.25">
      <c r="B41" s="22" t="s">
        <v>87</v>
      </c>
      <c r="C41" s="71">
        <f>INDEX(U41:AF41,$B$2)</f>
        <v>0</v>
      </c>
      <c r="D41" s="71">
        <f>INDEX(AG41:AR41,$B$2)</f>
        <v>0</v>
      </c>
      <c r="E41" s="71">
        <f xml:space="preserve"> INDEX(AS41:BD41,$B$2)</f>
        <v>0</v>
      </c>
      <c r="F41" s="67" t="str">
        <f>IFERROR(E41/D41,"-")</f>
        <v>-</v>
      </c>
      <c r="H41" s="4">
        <f>SUM(U41:W41)</f>
        <v>0</v>
      </c>
      <c r="I41" s="4">
        <f>SUM(X41:Z41)</f>
        <v>0</v>
      </c>
      <c r="J41" s="4">
        <f>SUM(AA41:AC41)</f>
        <v>0</v>
      </c>
      <c r="K41" s="4">
        <f>SUM(AD41:AF41)</f>
        <v>0</v>
      </c>
      <c r="L41" s="4">
        <f>SUM(AG41:AI41)</f>
        <v>0</v>
      </c>
      <c r="M41" s="4">
        <f>SUM(AJ41:AL41)</f>
        <v>0</v>
      </c>
      <c r="N41" s="4">
        <f>SUM(AM41:AO41)</f>
        <v>0</v>
      </c>
      <c r="O41" s="4">
        <f>SUM(AP41:AR41)</f>
        <v>0</v>
      </c>
      <c r="P41" s="4">
        <f>SUM(AS41:AU41)</f>
        <v>0</v>
      </c>
      <c r="Q41" s="4">
        <f>SUM(AV41:AX41)</f>
        <v>0</v>
      </c>
      <c r="R41" s="4">
        <f>SUM(AY41:BA41)</f>
        <v>0</v>
      </c>
      <c r="S41" s="4">
        <f>SUM(BB41:BD41)</f>
        <v>0</v>
      </c>
      <c r="T41" s="1"/>
      <c r="U41" s="4">
        <f>SUM(U24:U28)</f>
        <v>0</v>
      </c>
      <c r="V41" s="4">
        <f t="shared" ref="V41:BD41" si="105">SUM(V24:V28)</f>
        <v>0</v>
      </c>
      <c r="W41" s="4">
        <f t="shared" si="105"/>
        <v>0</v>
      </c>
      <c r="X41" s="4">
        <f t="shared" si="105"/>
        <v>0</v>
      </c>
      <c r="Y41" s="4">
        <f t="shared" si="105"/>
        <v>0</v>
      </c>
      <c r="Z41" s="4">
        <f t="shared" si="105"/>
        <v>0</v>
      </c>
      <c r="AA41" s="4">
        <f t="shared" si="105"/>
        <v>0</v>
      </c>
      <c r="AB41" s="4">
        <f t="shared" si="105"/>
        <v>0</v>
      </c>
      <c r="AC41" s="4">
        <f t="shared" si="105"/>
        <v>0</v>
      </c>
      <c r="AD41" s="4">
        <f t="shared" si="105"/>
        <v>0</v>
      </c>
      <c r="AE41" s="4">
        <f t="shared" si="105"/>
        <v>0</v>
      </c>
      <c r="AF41" s="4">
        <f t="shared" si="105"/>
        <v>0</v>
      </c>
      <c r="AG41" s="4">
        <f t="shared" si="105"/>
        <v>0</v>
      </c>
      <c r="AH41" s="4">
        <f t="shared" si="105"/>
        <v>0</v>
      </c>
      <c r="AI41" s="4">
        <f t="shared" si="105"/>
        <v>0</v>
      </c>
      <c r="AJ41" s="4">
        <f t="shared" si="105"/>
        <v>0</v>
      </c>
      <c r="AK41" s="4">
        <f t="shared" si="105"/>
        <v>0</v>
      </c>
      <c r="AL41" s="4">
        <f t="shared" si="105"/>
        <v>0</v>
      </c>
      <c r="AM41" s="4">
        <f t="shared" si="105"/>
        <v>0</v>
      </c>
      <c r="AN41" s="4">
        <f t="shared" si="105"/>
        <v>0</v>
      </c>
      <c r="AO41" s="4">
        <f t="shared" si="105"/>
        <v>0</v>
      </c>
      <c r="AP41" s="4">
        <f t="shared" si="105"/>
        <v>0</v>
      </c>
      <c r="AQ41" s="4">
        <f t="shared" si="105"/>
        <v>0</v>
      </c>
      <c r="AR41" s="4">
        <f t="shared" si="105"/>
        <v>0</v>
      </c>
      <c r="AS41" s="4">
        <f t="shared" si="105"/>
        <v>0</v>
      </c>
      <c r="AT41" s="4">
        <f t="shared" si="105"/>
        <v>0</v>
      </c>
      <c r="AU41" s="4">
        <f t="shared" si="105"/>
        <v>0</v>
      </c>
      <c r="AV41" s="4">
        <f t="shared" si="105"/>
        <v>0</v>
      </c>
      <c r="AW41" s="4">
        <f t="shared" si="105"/>
        <v>0</v>
      </c>
      <c r="AX41" s="4">
        <f t="shared" si="105"/>
        <v>0</v>
      </c>
      <c r="AY41" s="4">
        <f t="shared" si="105"/>
        <v>0</v>
      </c>
      <c r="AZ41" s="4">
        <f t="shared" si="105"/>
        <v>0</v>
      </c>
      <c r="BA41" s="4">
        <f t="shared" si="105"/>
        <v>0</v>
      </c>
      <c r="BB41" s="4">
        <f t="shared" si="105"/>
        <v>0</v>
      </c>
      <c r="BC41" s="4">
        <f t="shared" si="105"/>
        <v>0</v>
      </c>
      <c r="BD41" s="4">
        <f t="shared" si="105"/>
        <v>0</v>
      </c>
      <c r="BF41" s="84" t="str">
        <f t="shared" ref="BF41:BF45" si="106">IFERROR(AS41/AG41,"-")</f>
        <v>-</v>
      </c>
      <c r="BG41" s="84" t="str">
        <f t="shared" ref="BG41:BG45" si="107">IFERROR(AT41/AH41,"-")</f>
        <v>-</v>
      </c>
      <c r="BH41" s="84" t="str">
        <f t="shared" ref="BH41:BH45" si="108">IFERROR(AU41/AI41,"-")</f>
        <v>-</v>
      </c>
      <c r="BI41" s="84" t="str">
        <f t="shared" ref="BI41:BI45" si="109">IFERROR(AV41/AJ41,"-")</f>
        <v>-</v>
      </c>
      <c r="BJ41" s="84" t="str">
        <f t="shared" ref="BJ41:BJ45" si="110">IFERROR(AW41/AK41,"-")</f>
        <v>-</v>
      </c>
      <c r="BK41" s="84" t="str">
        <f t="shared" ref="BK41:BK45" si="111">IFERROR(AX41/AL41,"-")</f>
        <v>-</v>
      </c>
      <c r="BL41" s="84" t="str">
        <f t="shared" ref="BL41:BL45" si="112">IFERROR(AY41/AM41,"-")</f>
        <v>-</v>
      </c>
      <c r="BM41" s="84" t="str">
        <f t="shared" ref="BM41:BM45" si="113">IFERROR(AZ41/AN41,"-")</f>
        <v>-</v>
      </c>
      <c r="BN41" s="84" t="str">
        <f t="shared" ref="BN41:BN45" si="114">IFERROR(BA41/AO41,"-")</f>
        <v>-</v>
      </c>
      <c r="BO41" s="84" t="str">
        <f t="shared" ref="BO41:BO45" si="115">IFERROR(BB41/AP41,"-")</f>
        <v>-</v>
      </c>
      <c r="BP41" s="84" t="str">
        <f t="shared" ref="BP41:BP45" si="116">IFERROR(BC41/AQ41,"-")</f>
        <v>-</v>
      </c>
      <c r="BQ41" s="84" t="str">
        <f t="shared" ref="BQ41:BQ45" si="117">IFERROR(BD41/AR41,"-")</f>
        <v>-</v>
      </c>
    </row>
    <row r="42" spans="1:69" x14ac:dyDescent="0.25">
      <c r="A42" s="88"/>
      <c r="B42" s="22" t="s">
        <v>81</v>
      </c>
      <c r="C42" s="73" t="str">
        <f>IFERROR(C43/SUM(C24:C28),"-")</f>
        <v>-</v>
      </c>
      <c r="D42" s="73" t="str">
        <f t="shared" ref="D42" si="118">IFERROR(D43/SUM(D24:D28),"-")</f>
        <v>-</v>
      </c>
      <c r="E42" s="73" t="str">
        <f>IFERROR(E43/SUM(E24:E28),"-")</f>
        <v>-</v>
      </c>
      <c r="F42" s="67" t="str">
        <f>IFERROR(E42/D42,"-")</f>
        <v>-</v>
      </c>
      <c r="H42" s="73" t="str">
        <f t="shared" ref="H42:S42" si="119">IFERROR(H43/SUM(H24:H28),"-")</f>
        <v>-</v>
      </c>
      <c r="I42" s="73" t="str">
        <f t="shared" si="119"/>
        <v>-</v>
      </c>
      <c r="J42" s="73" t="str">
        <f t="shared" si="119"/>
        <v>-</v>
      </c>
      <c r="K42" s="73" t="str">
        <f t="shared" si="119"/>
        <v>-</v>
      </c>
      <c r="L42" s="73" t="str">
        <f t="shared" si="119"/>
        <v>-</v>
      </c>
      <c r="M42" s="73" t="str">
        <f>IFERROR(M43/SUM(M24:M28),"-")</f>
        <v>-</v>
      </c>
      <c r="N42" s="73" t="str">
        <f t="shared" si="119"/>
        <v>-</v>
      </c>
      <c r="O42" s="73" t="str">
        <f t="shared" si="119"/>
        <v>-</v>
      </c>
      <c r="P42" s="73" t="str">
        <f t="shared" si="119"/>
        <v>-</v>
      </c>
      <c r="Q42" s="73" t="str">
        <f t="shared" si="119"/>
        <v>-</v>
      </c>
      <c r="R42" s="73" t="str">
        <f t="shared" si="119"/>
        <v>-</v>
      </c>
      <c r="S42" s="73" t="str">
        <f t="shared" si="119"/>
        <v>-</v>
      </c>
      <c r="T42" s="1"/>
      <c r="U42" s="73" t="str">
        <f t="shared" ref="U42:BC42" si="120">IFERROR(U43/SUM(U24:U28),"-")</f>
        <v>-</v>
      </c>
      <c r="V42" s="73" t="str">
        <f t="shared" si="120"/>
        <v>-</v>
      </c>
      <c r="W42" s="73" t="str">
        <f t="shared" si="120"/>
        <v>-</v>
      </c>
      <c r="X42" s="73" t="str">
        <f t="shared" si="120"/>
        <v>-</v>
      </c>
      <c r="Y42" s="73" t="str">
        <f t="shared" si="120"/>
        <v>-</v>
      </c>
      <c r="Z42" s="73" t="str">
        <f t="shared" si="120"/>
        <v>-</v>
      </c>
      <c r="AA42" s="73" t="str">
        <f t="shared" si="120"/>
        <v>-</v>
      </c>
      <c r="AB42" s="73" t="str">
        <f t="shared" si="120"/>
        <v>-</v>
      </c>
      <c r="AC42" s="73" t="str">
        <f t="shared" si="120"/>
        <v>-</v>
      </c>
      <c r="AD42" s="73" t="str">
        <f t="shared" si="120"/>
        <v>-</v>
      </c>
      <c r="AE42" s="73" t="str">
        <f t="shared" si="120"/>
        <v>-</v>
      </c>
      <c r="AF42" s="73" t="str">
        <f t="shared" si="120"/>
        <v>-</v>
      </c>
      <c r="AG42" s="73" t="str">
        <f t="shared" si="120"/>
        <v>-</v>
      </c>
      <c r="AH42" s="73" t="str">
        <f t="shared" si="120"/>
        <v>-</v>
      </c>
      <c r="AI42" s="73" t="str">
        <f t="shared" si="120"/>
        <v>-</v>
      </c>
      <c r="AJ42" s="73" t="str">
        <f t="shared" si="120"/>
        <v>-</v>
      </c>
      <c r="AK42" s="73" t="str">
        <f t="shared" si="120"/>
        <v>-</v>
      </c>
      <c r="AL42" s="73" t="str">
        <f t="shared" si="120"/>
        <v>-</v>
      </c>
      <c r="AM42" s="73" t="str">
        <f t="shared" si="120"/>
        <v>-</v>
      </c>
      <c r="AN42" s="73" t="str">
        <f t="shared" si="120"/>
        <v>-</v>
      </c>
      <c r="AO42" s="73" t="str">
        <f t="shared" si="120"/>
        <v>-</v>
      </c>
      <c r="AP42" s="73" t="str">
        <f t="shared" si="120"/>
        <v>-</v>
      </c>
      <c r="AQ42" s="73" t="str">
        <f t="shared" si="120"/>
        <v>-</v>
      </c>
      <c r="AR42" s="73" t="str">
        <f t="shared" si="120"/>
        <v>-</v>
      </c>
      <c r="AS42" s="73" t="str">
        <f t="shared" si="120"/>
        <v>-</v>
      </c>
      <c r="AT42" s="73" t="str">
        <f t="shared" si="120"/>
        <v>-</v>
      </c>
      <c r="AU42" s="73" t="str">
        <f t="shared" si="120"/>
        <v>-</v>
      </c>
      <c r="AV42" s="73" t="str">
        <f t="shared" si="120"/>
        <v>-</v>
      </c>
      <c r="AW42" s="73" t="str">
        <f t="shared" si="120"/>
        <v>-</v>
      </c>
      <c r="AX42" s="73" t="str">
        <f t="shared" si="120"/>
        <v>-</v>
      </c>
      <c r="AY42" s="73" t="str">
        <f t="shared" si="120"/>
        <v>-</v>
      </c>
      <c r="AZ42" s="73" t="str">
        <f t="shared" si="120"/>
        <v>-</v>
      </c>
      <c r="BA42" s="73" t="str">
        <f t="shared" si="120"/>
        <v>-</v>
      </c>
      <c r="BB42" s="73" t="str">
        <f t="shared" si="120"/>
        <v>-</v>
      </c>
      <c r="BC42" s="73" t="str">
        <f t="shared" si="120"/>
        <v>-</v>
      </c>
      <c r="BD42" s="73" t="str">
        <f>IFERROR(BD43/SUM(BD24:BD28),"-")</f>
        <v>-</v>
      </c>
      <c r="BF42" s="84" t="str">
        <f t="shared" si="106"/>
        <v>-</v>
      </c>
      <c r="BG42" s="84" t="str">
        <f t="shared" si="107"/>
        <v>-</v>
      </c>
      <c r="BH42" s="84" t="str">
        <f t="shared" si="108"/>
        <v>-</v>
      </c>
      <c r="BI42" s="84" t="str">
        <f t="shared" si="109"/>
        <v>-</v>
      </c>
      <c r="BJ42" s="84" t="str">
        <f t="shared" si="110"/>
        <v>-</v>
      </c>
      <c r="BK42" s="84" t="str">
        <f t="shared" si="111"/>
        <v>-</v>
      </c>
      <c r="BL42" s="84" t="str">
        <f t="shared" si="112"/>
        <v>-</v>
      </c>
      <c r="BM42" s="84" t="str">
        <f t="shared" si="113"/>
        <v>-</v>
      </c>
      <c r="BN42" s="84" t="str">
        <f t="shared" si="114"/>
        <v>-</v>
      </c>
      <c r="BO42" s="84" t="str">
        <f t="shared" si="115"/>
        <v>-</v>
      </c>
      <c r="BP42" s="84" t="str">
        <f t="shared" si="116"/>
        <v>-</v>
      </c>
      <c r="BQ42" s="84" t="str">
        <f t="shared" si="117"/>
        <v>-</v>
      </c>
    </row>
    <row r="43" spans="1:69" x14ac:dyDescent="0.25">
      <c r="A43" s="88" t="s">
        <v>231</v>
      </c>
      <c r="B43" s="22" t="s">
        <v>88</v>
      </c>
      <c r="C43" s="71">
        <f>INDEX(U43:AF43,$B$2)</f>
        <v>0</v>
      </c>
      <c r="D43" s="71">
        <f xml:space="preserve"> INDEX(AG43:AR43,$B$2)</f>
        <v>0</v>
      </c>
      <c r="E43" s="71">
        <f xml:space="preserve"> INDEX(AS43:BD43,$B$2)</f>
        <v>0</v>
      </c>
      <c r="F43" s="67" t="str">
        <f>IFERROR(E43/D43,"-")</f>
        <v>-</v>
      </c>
      <c r="H43" s="4">
        <f>SUM(U43:W43)</f>
        <v>0</v>
      </c>
      <c r="I43" s="4">
        <f>SUM(X43:Z43)</f>
        <v>0</v>
      </c>
      <c r="J43" s="4">
        <f>SUM(AA43:AC43)</f>
        <v>0</v>
      </c>
      <c r="K43" s="4">
        <f>SUM(AD43:AF43)</f>
        <v>0</v>
      </c>
      <c r="L43" s="4">
        <f>SUM(AG43:AI43)</f>
        <v>0</v>
      </c>
      <c r="M43" s="4">
        <f>SUM(AJ43:AL43)</f>
        <v>0</v>
      </c>
      <c r="N43" s="4">
        <f>SUM(AM43:AO43)</f>
        <v>0</v>
      </c>
      <c r="O43" s="4">
        <f>SUM(AP43:AR43)</f>
        <v>0</v>
      </c>
      <c r="P43" s="4">
        <f>SUM(AS43:AU43)</f>
        <v>0</v>
      </c>
      <c r="Q43" s="4">
        <f>SUM(AV43:AX43)</f>
        <v>0</v>
      </c>
      <c r="R43" s="4">
        <f>SUM(AY43:BA43)</f>
        <v>0</v>
      </c>
      <c r="S43" s="4">
        <f>SUM(BB43:BD43)</f>
        <v>0</v>
      </c>
      <c r="T43" s="1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 t="n">
        <v>59.0</v>
      </c>
      <c r="AH43" s="4" t="n">
        <v>49.0</v>
      </c>
      <c r="AI43" s="4" t="n">
        <v>159.0</v>
      </c>
      <c r="AJ43" s="4" t="n">
        <v>127.0</v>
      </c>
      <c r="AK43" s="4" t="n">
        <v>119.0</v>
      </c>
      <c r="AL43" s="4" t="n">
        <v>167.0</v>
      </c>
      <c r="AM43" s="4" t="n">
        <v>142.0</v>
      </c>
      <c r="AN43" s="4" t="n">
        <v>139.0</v>
      </c>
      <c r="AO43" s="4" t="n">
        <v>152.0</v>
      </c>
      <c r="AP43" s="4" t="n">
        <v>148.0</v>
      </c>
      <c r="AQ43" s="4" t="n">
        <v>182.0</v>
      </c>
      <c r="AR43" s="4" t="n">
        <v>182.0</v>
      </c>
      <c r="AS43" s="4" t="n">
        <v>108.0</v>
      </c>
      <c r="AT43" s="4" t="n">
        <v>168.0</v>
      </c>
      <c r="AU43" s="4" t="n">
        <v>178.0</v>
      </c>
      <c r="AV43" s="4" t="n">
        <v>151.0</v>
      </c>
      <c r="AW43" s="4" t="n">
        <v>151.0</v>
      </c>
      <c r="AX43" s="4" t="n">
        <v>184.0</v>
      </c>
      <c r="AY43" s="4" t="n">
        <v>149.0</v>
      </c>
      <c r="AZ43" s="4" t="n">
        <v>189.0</v>
      </c>
      <c r="BA43" s="4"/>
      <c r="BB43" s="4"/>
      <c r="BC43" s="4"/>
      <c r="BD43" s="4"/>
      <c r="BF43" s="84" t="str">
        <f t="shared" si="106"/>
        <v>-</v>
      </c>
      <c r="BG43" s="84" t="str">
        <f t="shared" si="107"/>
        <v>-</v>
      </c>
      <c r="BH43" s="84" t="str">
        <f t="shared" si="108"/>
        <v>-</v>
      </c>
      <c r="BI43" s="84" t="str">
        <f t="shared" si="109"/>
        <v>-</v>
      </c>
      <c r="BJ43" s="84" t="str">
        <f t="shared" si="110"/>
        <v>-</v>
      </c>
      <c r="BK43" s="84" t="str">
        <f t="shared" si="111"/>
        <v>-</v>
      </c>
      <c r="BL43" s="84" t="str">
        <f t="shared" si="112"/>
        <v>-</v>
      </c>
      <c r="BM43" s="84" t="str">
        <f t="shared" si="113"/>
        <v>-</v>
      </c>
      <c r="BN43" s="84" t="str">
        <f t="shared" si="114"/>
        <v>-</v>
      </c>
      <c r="BO43" s="84" t="str">
        <f t="shared" si="115"/>
        <v>-</v>
      </c>
      <c r="BP43" s="84" t="str">
        <f t="shared" si="116"/>
        <v>-</v>
      </c>
      <c r="BQ43" s="84" t="str">
        <f t="shared" si="117"/>
        <v>-</v>
      </c>
    </row>
    <row r="44" spans="1:69" x14ac:dyDescent="0.25">
      <c r="A44" s="88"/>
      <c r="B44" s="22" t="s">
        <v>82</v>
      </c>
      <c r="C44" s="66" t="str">
        <f>IFERROR(C77/C43,"-")</f>
        <v>-</v>
      </c>
      <c r="D44" s="66" t="str">
        <f>IFERROR(D77/D43,"-")</f>
        <v>-</v>
      </c>
      <c r="E44" s="66" t="str">
        <f>IFERROR(E77/E43,"-")</f>
        <v>-</v>
      </c>
      <c r="F44" s="67" t="str">
        <f>IFERROR(E44/D44,"-")</f>
        <v>-</v>
      </c>
      <c r="H44" s="66" t="str">
        <f t="shared" ref="H44:S44" si="121">IFERROR(H77/H43,"-")</f>
        <v>-</v>
      </c>
      <c r="I44" s="66" t="str">
        <f t="shared" si="121"/>
        <v>-</v>
      </c>
      <c r="J44" s="66" t="str">
        <f t="shared" si="121"/>
        <v>-</v>
      </c>
      <c r="K44" s="66" t="str">
        <f t="shared" si="121"/>
        <v>-</v>
      </c>
      <c r="L44" s="66" t="str">
        <f t="shared" si="121"/>
        <v>-</v>
      </c>
      <c r="M44" s="66" t="str">
        <f t="shared" si="121"/>
        <v>-</v>
      </c>
      <c r="N44" s="66" t="str">
        <f t="shared" si="121"/>
        <v>-</v>
      </c>
      <c r="O44" s="66" t="str">
        <f t="shared" si="121"/>
        <v>-</v>
      </c>
      <c r="P44" s="66" t="str">
        <f t="shared" si="121"/>
        <v>-</v>
      </c>
      <c r="Q44" s="66" t="str">
        <f t="shared" si="121"/>
        <v>-</v>
      </c>
      <c r="R44" s="66" t="str">
        <f t="shared" si="121"/>
        <v>-</v>
      </c>
      <c r="S44" s="66" t="str">
        <f t="shared" si="121"/>
        <v>-</v>
      </c>
      <c r="T44" s="1"/>
      <c r="U44" s="66" t="str">
        <f t="shared" ref="U44:BD44" si="122">IFERROR(U77/U43,"-")</f>
        <v>-</v>
      </c>
      <c r="V44" s="66" t="str">
        <f t="shared" si="122"/>
        <v>-</v>
      </c>
      <c r="W44" s="66" t="str">
        <f t="shared" si="122"/>
        <v>-</v>
      </c>
      <c r="X44" s="66" t="str">
        <f t="shared" si="122"/>
        <v>-</v>
      </c>
      <c r="Y44" s="66" t="str">
        <f t="shared" si="122"/>
        <v>-</v>
      </c>
      <c r="Z44" s="66" t="str">
        <f t="shared" si="122"/>
        <v>-</v>
      </c>
      <c r="AA44" s="66" t="str">
        <f t="shared" si="122"/>
        <v>-</v>
      </c>
      <c r="AB44" s="66" t="str">
        <f t="shared" si="122"/>
        <v>-</v>
      </c>
      <c r="AC44" s="66" t="str">
        <f t="shared" si="122"/>
        <v>-</v>
      </c>
      <c r="AD44" s="66" t="str">
        <f t="shared" si="122"/>
        <v>-</v>
      </c>
      <c r="AE44" s="66" t="str">
        <f t="shared" si="122"/>
        <v>-</v>
      </c>
      <c r="AF44" s="66" t="str">
        <f t="shared" si="122"/>
        <v>-</v>
      </c>
      <c r="AG44" s="66" t="str">
        <f t="shared" si="122"/>
        <v>-</v>
      </c>
      <c r="AH44" s="66" t="str">
        <f t="shared" si="122"/>
        <v>-</v>
      </c>
      <c r="AI44" s="66" t="str">
        <f t="shared" si="122"/>
        <v>-</v>
      </c>
      <c r="AJ44" s="66" t="str">
        <f t="shared" si="122"/>
        <v>-</v>
      </c>
      <c r="AK44" s="66" t="str">
        <f t="shared" si="122"/>
        <v>-</v>
      </c>
      <c r="AL44" s="66" t="str">
        <f t="shared" si="122"/>
        <v>-</v>
      </c>
      <c r="AM44" s="66" t="str">
        <f t="shared" si="122"/>
        <v>-</v>
      </c>
      <c r="AN44" s="66" t="str">
        <f t="shared" si="122"/>
        <v>-</v>
      </c>
      <c r="AO44" s="66" t="str">
        <f t="shared" si="122"/>
        <v>-</v>
      </c>
      <c r="AP44" s="66" t="str">
        <f t="shared" si="122"/>
        <v>-</v>
      </c>
      <c r="AQ44" s="66" t="str">
        <f t="shared" si="122"/>
        <v>-</v>
      </c>
      <c r="AR44" s="66" t="str">
        <f t="shared" si="122"/>
        <v>-</v>
      </c>
      <c r="AS44" s="66" t="str">
        <f t="shared" si="122"/>
        <v>-</v>
      </c>
      <c r="AT44" s="66" t="str">
        <f t="shared" si="122"/>
        <v>-</v>
      </c>
      <c r="AU44" s="66" t="str">
        <f t="shared" si="122"/>
        <v>-</v>
      </c>
      <c r="AV44" s="66" t="str">
        <f t="shared" si="122"/>
        <v>-</v>
      </c>
      <c r="AW44" s="66" t="str">
        <f t="shared" si="122"/>
        <v>-</v>
      </c>
      <c r="AX44" s="66" t="str">
        <f t="shared" si="122"/>
        <v>-</v>
      </c>
      <c r="AY44" s="66" t="str">
        <f t="shared" si="122"/>
        <v>-</v>
      </c>
      <c r="AZ44" s="66" t="str">
        <f t="shared" si="122"/>
        <v>-</v>
      </c>
      <c r="BA44" s="66" t="str">
        <f t="shared" si="122"/>
        <v>-</v>
      </c>
      <c r="BB44" s="66" t="str">
        <f t="shared" si="122"/>
        <v>-</v>
      </c>
      <c r="BC44" s="66" t="str">
        <f t="shared" si="122"/>
        <v>-</v>
      </c>
      <c r="BD44" s="66" t="str">
        <f t="shared" si="122"/>
        <v>-</v>
      </c>
      <c r="BF44" s="84" t="str">
        <f t="shared" si="106"/>
        <v>-</v>
      </c>
      <c r="BG44" s="84" t="str">
        <f t="shared" si="107"/>
        <v>-</v>
      </c>
      <c r="BH44" s="84" t="str">
        <f t="shared" si="108"/>
        <v>-</v>
      </c>
      <c r="BI44" s="84" t="str">
        <f t="shared" si="109"/>
        <v>-</v>
      </c>
      <c r="BJ44" s="84" t="str">
        <f t="shared" si="110"/>
        <v>-</v>
      </c>
      <c r="BK44" s="84" t="str">
        <f t="shared" si="111"/>
        <v>-</v>
      </c>
      <c r="BL44" s="84" t="str">
        <f t="shared" si="112"/>
        <v>-</v>
      </c>
      <c r="BM44" s="84" t="str">
        <f t="shared" si="113"/>
        <v>-</v>
      </c>
      <c r="BN44" s="84" t="str">
        <f t="shared" si="114"/>
        <v>-</v>
      </c>
      <c r="BO44" s="84" t="str">
        <f t="shared" si="115"/>
        <v>-</v>
      </c>
      <c r="BP44" s="84" t="str">
        <f t="shared" si="116"/>
        <v>-</v>
      </c>
      <c r="BQ44" s="84" t="str">
        <f t="shared" si="117"/>
        <v>-</v>
      </c>
    </row>
    <row r="45" spans="1:69" x14ac:dyDescent="0.25">
      <c r="A45" s="16" t="s">
        <v>230</v>
      </c>
      <c r="B45" s="22" t="s">
        <v>80</v>
      </c>
      <c r="C45" s="71">
        <f>SUM(U45                                                    : INDEX(U45:AF45,$B$2))</f>
        <v>0</v>
      </c>
      <c r="D45" s="71">
        <f>SUM(AG45                                                 : INDEX(AG45:AR45,$B$2))</f>
        <v>0</v>
      </c>
      <c r="E45" s="71">
        <f>SUM(AS45                                                 : INDEX(AS45:BD45,$B$2))</f>
        <v>0</v>
      </c>
      <c r="F45" s="67" t="str">
        <f>IFERROR(E45/D45,"-")</f>
        <v>-</v>
      </c>
      <c r="H45" s="1"/>
      <c r="I45" s="1"/>
      <c r="J45" s="1"/>
      <c r="K45" s="1"/>
      <c r="L45" s="92"/>
      <c r="M45" s="92"/>
      <c r="N45" s="92"/>
      <c r="O45" s="92"/>
      <c r="P45" s="92"/>
      <c r="Q45" s="92"/>
      <c r="R45" s="11"/>
      <c r="S45" s="11"/>
      <c r="T45" s="1"/>
      <c r="U45" s="4" t="n">
        <v>49.0</v>
      </c>
      <c r="V45" s="4" t="n">
        <v>15.0</v>
      </c>
      <c r="W45" s="4" t="n">
        <v>52.0</v>
      </c>
      <c r="X45" s="4" t="n">
        <v>65.0</v>
      </c>
      <c r="Y45" s="4" t="n">
        <v>36.0</v>
      </c>
      <c r="Z45" s="4" t="n">
        <v>38.0</v>
      </c>
      <c r="AA45" s="4" t="n">
        <v>25.0</v>
      </c>
      <c r="AB45" s="4" t="n">
        <v>24.0</v>
      </c>
      <c r="AC45" s="4" t="n">
        <v>35.0</v>
      </c>
      <c r="AD45" s="4" t="n">
        <v>25.0</v>
      </c>
      <c r="AE45" s="4" t="n">
        <v>18.0</v>
      </c>
      <c r="AF45" s="4" t="n">
        <v>20.0</v>
      </c>
      <c r="AG45" s="4" t="n">
        <v>6.0</v>
      </c>
      <c r="AH45" s="4" t="n">
        <v>3.0</v>
      </c>
      <c r="AI45" s="4" t="n">
        <v>34.0</v>
      </c>
      <c r="AJ45" s="4" t="n">
        <v>17.0</v>
      </c>
      <c r="AK45" s="4" t="n">
        <v>40.0</v>
      </c>
      <c r="AL45" s="4" t="n">
        <v>44.0</v>
      </c>
      <c r="AM45" s="4" t="n">
        <v>22.0</v>
      </c>
      <c r="AN45" s="4" t="n">
        <v>28.0</v>
      </c>
      <c r="AO45" s="4" t="n">
        <v>41.0</v>
      </c>
      <c r="AP45" s="4" t="n">
        <v>54.0</v>
      </c>
      <c r="AQ45" s="4" t="n">
        <v>70.0</v>
      </c>
      <c r="AR45" s="4" t="n">
        <v>39.0</v>
      </c>
      <c r="AS45" s="4" t="n">
        <v>39.0</v>
      </c>
      <c r="AT45" s="4" t="n">
        <v>58.0</v>
      </c>
      <c r="AU45" s="4" t="n">
        <v>20.0</v>
      </c>
      <c r="AV45" s="4" t="n">
        <v>22.0</v>
      </c>
      <c r="AW45" s="4" t="n">
        <v>18.0</v>
      </c>
      <c r="AX45" s="4" t="n">
        <v>20.0</v>
      </c>
      <c r="AY45" s="4" t="n">
        <v>29.0</v>
      </c>
      <c r="AZ45" s="4" t="n">
        <v>48.0</v>
      </c>
      <c r="BA45" s="4"/>
      <c r="BB45" s="4"/>
      <c r="BC45" s="4"/>
      <c r="BD45" s="4"/>
      <c r="BF45" s="84" t="str">
        <f t="shared" si="106"/>
        <v>-</v>
      </c>
      <c r="BG45" s="84" t="str">
        <f t="shared" si="107"/>
        <v>-</v>
      </c>
      <c r="BH45" s="84" t="str">
        <f t="shared" si="108"/>
        <v>-</v>
      </c>
      <c r="BI45" s="84" t="str">
        <f t="shared" si="109"/>
        <v>-</v>
      </c>
      <c r="BJ45" s="84" t="str">
        <f t="shared" si="110"/>
        <v>-</v>
      </c>
      <c r="BK45" s="84" t="str">
        <f t="shared" si="111"/>
        <v>-</v>
      </c>
      <c r="BL45" s="84" t="str">
        <f t="shared" si="112"/>
        <v>-</v>
      </c>
      <c r="BM45" s="84" t="str">
        <f t="shared" si="113"/>
        <v>-</v>
      </c>
      <c r="BN45" s="84" t="str">
        <f t="shared" si="114"/>
        <v>-</v>
      </c>
      <c r="BO45" s="84" t="str">
        <f t="shared" si="115"/>
        <v>-</v>
      </c>
      <c r="BP45" s="84" t="str">
        <f t="shared" si="116"/>
        <v>-</v>
      </c>
      <c r="BQ45" s="84" t="str">
        <f t="shared" si="117"/>
        <v>-</v>
      </c>
    </row>
    <row r="46" spans="1:69" x14ac:dyDescent="0.25">
      <c r="A46" s="42" t="s">
        <v>33</v>
      </c>
      <c r="B46" s="22"/>
      <c r="C46" s="66"/>
      <c r="D46" s="66"/>
      <c r="E46" s="66"/>
      <c r="F46" s="6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</row>
    <row r="47" spans="1:69" x14ac:dyDescent="0.25">
      <c r="A47" s="42" t="s">
        <v>33</v>
      </c>
    </row>
    <row r="48" spans="1:69" x14ac:dyDescent="0.25">
      <c r="A48" s="43" t="s">
        <v>211</v>
      </c>
      <c r="B48" s="23" t="s">
        <v>51</v>
      </c>
      <c r="C48" s="21" t="str">
        <f>$C$3</f>
        <v>YTD '15</v>
      </c>
      <c r="D48" s="21" t="str">
        <f>$D$3</f>
        <v>YTD '16</v>
      </c>
      <c r="E48" s="21" t="str">
        <f>$E$3</f>
        <v>YTD '17</v>
      </c>
      <c r="F48" s="21" t="str">
        <f>$F$3</f>
        <v>YoY</v>
      </c>
      <c r="G48" s="2" t="s">
        <v>33</v>
      </c>
      <c r="H48" s="27" t="str">
        <f>$H$3</f>
        <v>Q1 '15</v>
      </c>
      <c r="I48" s="27" t="str">
        <f>$I$3</f>
        <v>Q2 '15</v>
      </c>
      <c r="J48" s="27" t="str">
        <f>$J$3</f>
        <v>Q3 '15</v>
      </c>
      <c r="K48" s="27" t="str">
        <f>$K$3</f>
        <v>Q4 '15</v>
      </c>
      <c r="L48" s="30" t="str">
        <f>$L$3</f>
        <v>Q1 '16</v>
      </c>
      <c r="M48" s="30" t="str">
        <f>$M$3</f>
        <v>Q2 '16</v>
      </c>
      <c r="N48" s="30" t="str">
        <f>$N$3</f>
        <v>Q3 '16</v>
      </c>
      <c r="O48" s="30" t="str">
        <f>$O$3</f>
        <v>Q4 '16</v>
      </c>
      <c r="P48" s="27" t="str">
        <f>$P$3</f>
        <v>Q1 '17</v>
      </c>
      <c r="Q48" s="27" t="str">
        <f>$Q$3</f>
        <v>Q2 '17</v>
      </c>
      <c r="R48" s="27" t="str">
        <f>$R$3</f>
        <v>Q3 '17</v>
      </c>
      <c r="S48" s="27" t="str">
        <f>$S$3</f>
        <v>Q4 '17</v>
      </c>
      <c r="T48" s="17" t="s">
        <v>33</v>
      </c>
      <c r="U48" s="27" t="s">
        <v>1</v>
      </c>
      <c r="V48" s="27" t="s">
        <v>2</v>
      </c>
      <c r="W48" s="27" t="s">
        <v>3</v>
      </c>
      <c r="X48" s="27" t="s">
        <v>4</v>
      </c>
      <c r="Y48" s="27" t="s">
        <v>5</v>
      </c>
      <c r="Z48" s="27" t="s">
        <v>6</v>
      </c>
      <c r="AA48" s="27" t="s">
        <v>7</v>
      </c>
      <c r="AB48" s="27" t="s">
        <v>8</v>
      </c>
      <c r="AC48" s="27" t="s">
        <v>9</v>
      </c>
      <c r="AD48" s="27" t="s">
        <v>10</v>
      </c>
      <c r="AE48" s="27" t="s">
        <v>11</v>
      </c>
      <c r="AF48" s="27" t="s">
        <v>12</v>
      </c>
      <c r="AG48" s="29" t="s">
        <v>13</v>
      </c>
      <c r="AH48" s="29" t="s">
        <v>14</v>
      </c>
      <c r="AI48" s="29" t="s">
        <v>15</v>
      </c>
      <c r="AJ48" s="29" t="s">
        <v>16</v>
      </c>
      <c r="AK48" s="29" t="s">
        <v>17</v>
      </c>
      <c r="AL48" s="29" t="s">
        <v>18</v>
      </c>
      <c r="AM48" s="29" t="s">
        <v>19</v>
      </c>
      <c r="AN48" s="29" t="s">
        <v>20</v>
      </c>
      <c r="AO48" s="29" t="s">
        <v>21</v>
      </c>
      <c r="AP48" s="29" t="s">
        <v>22</v>
      </c>
      <c r="AQ48" s="29" t="s">
        <v>23</v>
      </c>
      <c r="AR48" s="29" t="s">
        <v>24</v>
      </c>
      <c r="AS48" s="25" t="s">
        <v>25</v>
      </c>
      <c r="AT48" s="25" t="s">
        <v>26</v>
      </c>
      <c r="AU48" s="25" t="s">
        <v>27</v>
      </c>
      <c r="AV48" s="25" t="s">
        <v>28</v>
      </c>
      <c r="AW48" s="25" t="s">
        <v>29</v>
      </c>
      <c r="AX48" s="25" t="s">
        <v>30</v>
      </c>
      <c r="AY48" s="31" t="s">
        <v>99</v>
      </c>
      <c r="AZ48" s="31" t="s">
        <v>100</v>
      </c>
      <c r="BA48" s="31" t="s">
        <v>101</v>
      </c>
      <c r="BB48" s="31" t="s">
        <v>102</v>
      </c>
      <c r="BC48" s="31" t="s">
        <v>103</v>
      </c>
      <c r="BD48" s="31" t="s">
        <v>104</v>
      </c>
      <c r="BF48" s="32">
        <v>42736</v>
      </c>
      <c r="BG48" s="32">
        <v>42767</v>
      </c>
      <c r="BH48" s="32">
        <v>42795</v>
      </c>
      <c r="BI48" s="32">
        <v>42826</v>
      </c>
      <c r="BJ48" s="32">
        <v>42856</v>
      </c>
      <c r="BK48" s="32">
        <v>42887</v>
      </c>
      <c r="BL48" s="32">
        <v>42917</v>
      </c>
      <c r="BM48" s="32">
        <v>42948</v>
      </c>
      <c r="BN48" s="32">
        <v>42979</v>
      </c>
      <c r="BO48" s="32">
        <v>43009</v>
      </c>
      <c r="BP48" s="32">
        <v>43040</v>
      </c>
      <c r="BQ48" s="32">
        <v>43070</v>
      </c>
    </row>
    <row r="49" spans="1:70" x14ac:dyDescent="0.25">
      <c r="A49" s="16" t="s">
        <v>186</v>
      </c>
      <c r="B49" s="16" t="s">
        <v>58</v>
      </c>
      <c r="C49" s="71">
        <f>SUM(U49                                               : INDEX(U49:AF49,$B$2))</f>
        <v>0</v>
      </c>
      <c r="D49" s="71">
        <f>SUM(AG49                                               : INDEX(AG49:AR49,$B$2))</f>
        <v>0</v>
      </c>
      <c r="E49" s="71">
        <f>SUM(AS49                                                : INDEX(AS49:BD49,$B$2))</f>
        <v>0</v>
      </c>
      <c r="F49" s="67" t="str">
        <f>IFERROR(E49/D49,"-")</f>
        <v>-</v>
      </c>
      <c r="G49" s="4"/>
      <c r="H49" s="4">
        <f t="shared" ref="H49:H56" si="123">SUM(U49:W49)</f>
        <v>0</v>
      </c>
      <c r="I49" s="4">
        <f t="shared" ref="I49:I59" si="124">SUM(X49:Z49)</f>
        <v>0</v>
      </c>
      <c r="J49" s="4">
        <f t="shared" ref="J49:J59" si="125">SUM(AA49:AC49)</f>
        <v>0</v>
      </c>
      <c r="K49" s="4">
        <f t="shared" ref="K49:K59" si="126">SUM(AD49:AF49)</f>
        <v>0</v>
      </c>
      <c r="L49" s="4">
        <f t="shared" ref="L49:L59" si="127">SUM(AG49:AI49)</f>
        <v>0</v>
      </c>
      <c r="M49" s="4">
        <f t="shared" ref="M49:M59" si="128">SUM(AJ49:AL49)</f>
        <v>0</v>
      </c>
      <c r="N49" s="4">
        <f t="shared" ref="N49:N59" si="129">SUM(AM49:AO49)</f>
        <v>0</v>
      </c>
      <c r="O49" s="4">
        <f t="shared" ref="O49:O59" si="130">SUM(AP49:AR49)</f>
        <v>0</v>
      </c>
      <c r="P49" s="4">
        <f t="shared" ref="P49:P59" si="131">SUM(AS49:AU49)</f>
        <v>0</v>
      </c>
      <c r="Q49" s="4">
        <f t="shared" ref="Q49:Q59" si="132">SUM(AV49:AX49)</f>
        <v>0</v>
      </c>
      <c r="R49" s="4">
        <f t="shared" ref="R49:R59" si="133">SUM(AY49:BA49)</f>
        <v>0</v>
      </c>
      <c r="S49" s="4">
        <f t="shared" ref="S49:S59" si="134">SUM(BB49:BD49)</f>
        <v>0</v>
      </c>
      <c r="T49" s="4"/>
      <c r="U49" s="61" t="n">
        <v>1473.904</v>
      </c>
      <c r="V49" s="61" t="n">
        <v>1078.319</v>
      </c>
      <c r="W49" s="61" t="n">
        <v>3277.153</v>
      </c>
      <c r="X49" s="61" t="n">
        <v>4798.7695</v>
      </c>
      <c r="Y49" s="61" t="n">
        <v>2642.3245</v>
      </c>
      <c r="Z49" s="61" t="n">
        <v>4236.81</v>
      </c>
      <c r="AA49" s="61" t="n">
        <v>4861.8515</v>
      </c>
      <c r="AB49" s="61" t="n">
        <v>1896.876</v>
      </c>
      <c r="AC49" s="61" t="n">
        <v>5458.4765</v>
      </c>
      <c r="AD49" s="61" t="n">
        <v>4041.55499999999</v>
      </c>
      <c r="AE49" s="61" t="n">
        <v>3524.4515</v>
      </c>
      <c r="AF49" s="61" t="n">
        <v>6084.35049999999</v>
      </c>
      <c r="AG49" s="61" t="n">
        <v>1577.261</v>
      </c>
      <c r="AH49" s="61" t="n">
        <v>1695.95499999997</v>
      </c>
      <c r="AI49" s="61" t="n">
        <v>3655.04499999999</v>
      </c>
      <c r="AJ49" s="61" t="n">
        <v>5513.551</v>
      </c>
      <c r="AK49" s="61" t="n">
        <v>2476.477</v>
      </c>
      <c r="AL49" s="4" t="n">
        <v>2380.7105</v>
      </c>
      <c r="AM49" s="4" t="n">
        <v>2392.847</v>
      </c>
      <c r="AN49" s="4" t="n">
        <v>2005.9945</v>
      </c>
      <c r="AO49" s="4" t="n">
        <v>2575.126</v>
      </c>
      <c r="AP49" s="4" t="n">
        <v>2638.56</v>
      </c>
      <c r="AQ49" s="4" t="n">
        <v>3233.2505</v>
      </c>
      <c r="AR49" s="4" t="n">
        <v>5031.544</v>
      </c>
      <c r="AS49" s="4" t="n">
        <v>3933.495</v>
      </c>
      <c r="AT49" s="4" t="n">
        <v>7272.92600000001</v>
      </c>
      <c r="AU49" s="4" t="n">
        <v>7970.6</v>
      </c>
      <c r="AV49" s="4" t="n">
        <v>10699.83</v>
      </c>
      <c r="AW49" s="4" t="n">
        <v>10940.55</v>
      </c>
      <c r="AX49" s="4" t="n">
        <v>14188.19</v>
      </c>
      <c r="AY49" s="4" t="n">
        <v>11862.6125</v>
      </c>
      <c r="AZ49" s="4" t="n">
        <v>12599.844</v>
      </c>
      <c r="BA49" s="4"/>
      <c r="BB49" s="4"/>
      <c r="BC49" s="4"/>
      <c r="BD49" s="4"/>
      <c r="BE49" s="4"/>
      <c r="BF49" s="84" t="str">
        <f t="shared" ref="BF49:BF56" si="135">IFERROR(AS49/AG49,"-")</f>
        <v>-</v>
      </c>
      <c r="BG49" s="84" t="str">
        <f t="shared" ref="BG49:BG56" si="136">IFERROR(AT49/AH49,"-")</f>
        <v>-</v>
      </c>
      <c r="BH49" s="84" t="str">
        <f t="shared" ref="BH49:BH56" si="137">IFERROR(AU49/AI49,"-")</f>
        <v>-</v>
      </c>
      <c r="BI49" s="84" t="str">
        <f t="shared" ref="BI49:BI56" si="138">IFERROR(AV49/AJ49,"-")</f>
        <v>-</v>
      </c>
      <c r="BJ49" s="84" t="str">
        <f t="shared" ref="BJ49:BJ56" si="139">IFERROR(AW49/AK49,"-")</f>
        <v>-</v>
      </c>
      <c r="BK49" s="84" t="str">
        <f t="shared" ref="BK49:BK56" si="140">IFERROR(AX49/AL49,"-")</f>
        <v>-</v>
      </c>
      <c r="BL49" s="84" t="str">
        <f t="shared" ref="BL49:BL56" si="141">IFERROR(AY49/AM49,"-")</f>
        <v>-</v>
      </c>
      <c r="BM49" s="84" t="str">
        <f t="shared" ref="BM49:BM56" si="142">IFERROR(AZ49/AN49,"-")</f>
        <v>-</v>
      </c>
      <c r="BN49" s="84" t="str">
        <f t="shared" ref="BN49:BN56" si="143">IFERROR(BA49/AO49,"-")</f>
        <v>-</v>
      </c>
      <c r="BO49" s="84" t="str">
        <f t="shared" ref="BO49:BO56" si="144">IFERROR(BB49/AP49,"-")</f>
        <v>-</v>
      </c>
      <c r="BP49" s="84" t="str">
        <f t="shared" ref="BP49:BP56" si="145">IFERROR(BC49/AQ49,"-")</f>
        <v>-</v>
      </c>
      <c r="BQ49" s="84" t="str">
        <f t="shared" ref="BQ49:BQ56" si="146">IFERROR(BD49/AR49,"-")</f>
        <v>-</v>
      </c>
    </row>
    <row r="50" spans="1:70" x14ac:dyDescent="0.25">
      <c r="A50" s="16" t="s">
        <v>187</v>
      </c>
      <c r="B50" s="16" t="s">
        <v>44</v>
      </c>
      <c r="C50" s="71">
        <f>SUM(U50                                              : INDEX(U50:AF50,$B$2))</f>
        <v>0</v>
      </c>
      <c r="D50" s="71">
        <f>SUM(AG50                                                : INDEX(AG50:AR50,$B$2))</f>
        <v>0</v>
      </c>
      <c r="E50" s="71">
        <f>SUM(AS50                                                : INDEX(AS50:BD50,$B$2))</f>
        <v>0</v>
      </c>
      <c r="F50" s="67" t="str">
        <f t="shared" ref="F50:F58" si="147">IFERROR(E50/D50,"-")</f>
        <v>-</v>
      </c>
      <c r="G50" s="4"/>
      <c r="H50" s="4">
        <f t="shared" si="123"/>
        <v>0</v>
      </c>
      <c r="I50" s="4">
        <f t="shared" si="124"/>
        <v>0</v>
      </c>
      <c r="J50" s="4">
        <f t="shared" si="125"/>
        <v>0</v>
      </c>
      <c r="K50" s="4">
        <f t="shared" si="126"/>
        <v>0</v>
      </c>
      <c r="L50" s="4">
        <f t="shared" si="127"/>
        <v>0</v>
      </c>
      <c r="M50" s="4">
        <f t="shared" si="128"/>
        <v>0</v>
      </c>
      <c r="N50" s="4">
        <f t="shared" si="129"/>
        <v>0</v>
      </c>
      <c r="O50" s="4">
        <f t="shared" si="130"/>
        <v>0</v>
      </c>
      <c r="P50" s="4">
        <f t="shared" si="131"/>
        <v>0</v>
      </c>
      <c r="Q50" s="4">
        <f t="shared" si="132"/>
        <v>0</v>
      </c>
      <c r="R50" s="4">
        <f t="shared" si="133"/>
        <v>0</v>
      </c>
      <c r="S50" s="4">
        <f t="shared" si="134"/>
        <v>0</v>
      </c>
      <c r="T50" s="4"/>
      <c r="U50" s="61" t="n">
        <v>771.619</v>
      </c>
      <c r="V50" s="61" t="n">
        <v>387.508</v>
      </c>
      <c r="W50" s="61" t="n">
        <v>1498.9945</v>
      </c>
      <c r="X50" s="61" t="n">
        <v>2432.736</v>
      </c>
      <c r="Y50" s="61" t="n">
        <v>1470.813</v>
      </c>
      <c r="Z50" s="61" t="n">
        <v>2166.211</v>
      </c>
      <c r="AA50" s="61" t="n">
        <v>1925.084</v>
      </c>
      <c r="AB50" s="61" t="n">
        <v>1391.468</v>
      </c>
      <c r="AC50" s="61" t="n">
        <v>2091.506</v>
      </c>
      <c r="AD50" s="61" t="n">
        <v>1552.673</v>
      </c>
      <c r="AE50" s="61" t="n">
        <v>2970.702</v>
      </c>
      <c r="AF50" s="61" t="n">
        <v>5752.777</v>
      </c>
      <c r="AG50" s="61" t="n">
        <v>311.501</v>
      </c>
      <c r="AH50" s="61" t="n">
        <v>496.252</v>
      </c>
      <c r="AI50" s="61" t="n">
        <v>4677.435</v>
      </c>
      <c r="AJ50" s="61" t="n">
        <v>2248.571</v>
      </c>
      <c r="AK50" s="61" t="n">
        <v>1671.179</v>
      </c>
      <c r="AL50" s="4" t="n">
        <v>2916.409</v>
      </c>
      <c r="AM50" s="4" t="n">
        <v>1820.786</v>
      </c>
      <c r="AN50" s="4" t="n">
        <v>2307.629</v>
      </c>
      <c r="AO50" s="4" t="n">
        <v>4125.757</v>
      </c>
      <c r="AP50" s="4" t="n">
        <v>1977.643</v>
      </c>
      <c r="AQ50" s="4" t="n">
        <v>3613.904</v>
      </c>
      <c r="AR50" s="4" t="n">
        <v>5409.37850000001</v>
      </c>
      <c r="AS50" s="4" t="n">
        <v>1264.491</v>
      </c>
      <c r="AT50" s="4" t="n">
        <v>2129.314</v>
      </c>
      <c r="AU50" s="4" t="n">
        <v>4333.7</v>
      </c>
      <c r="AV50" s="4" t="n">
        <v>3917.58</v>
      </c>
      <c r="AW50" s="4" t="n">
        <v>3298.59</v>
      </c>
      <c r="AX50" s="4" t="n">
        <v>5003.32</v>
      </c>
      <c r="AY50" s="4" t="n">
        <v>3396.439</v>
      </c>
      <c r="AZ50" s="4" t="n">
        <v>4289.231</v>
      </c>
      <c r="BA50" s="4"/>
      <c r="BB50" s="4"/>
      <c r="BC50" s="4"/>
      <c r="BD50" s="4"/>
      <c r="BE50" s="4"/>
      <c r="BF50" s="84" t="str">
        <f t="shared" si="135"/>
        <v>-</v>
      </c>
      <c r="BG50" s="84" t="str">
        <f t="shared" si="136"/>
        <v>-</v>
      </c>
      <c r="BH50" s="84" t="str">
        <f t="shared" si="137"/>
        <v>-</v>
      </c>
      <c r="BI50" s="84" t="str">
        <f t="shared" si="138"/>
        <v>-</v>
      </c>
      <c r="BJ50" s="84" t="str">
        <f t="shared" si="139"/>
        <v>-</v>
      </c>
      <c r="BK50" s="84" t="str">
        <f t="shared" si="140"/>
        <v>-</v>
      </c>
      <c r="BL50" s="84" t="str">
        <f t="shared" si="141"/>
        <v>-</v>
      </c>
      <c r="BM50" s="84" t="str">
        <f t="shared" si="142"/>
        <v>-</v>
      </c>
      <c r="BN50" s="84" t="str">
        <f t="shared" si="143"/>
        <v>-</v>
      </c>
      <c r="BO50" s="84" t="str">
        <f t="shared" si="144"/>
        <v>-</v>
      </c>
      <c r="BP50" s="84" t="str">
        <f t="shared" si="145"/>
        <v>-</v>
      </c>
      <c r="BQ50" s="84" t="str">
        <f t="shared" si="146"/>
        <v>-</v>
      </c>
    </row>
    <row r="51" spans="1:70" x14ac:dyDescent="0.25">
      <c r="A51" s="16" t="s">
        <v>188</v>
      </c>
      <c r="B51" s="16" t="s">
        <v>45</v>
      </c>
      <c r="C51" s="71">
        <f>SUM(U51                                              : INDEX(U51:AF51,$B$2))</f>
        <v>0</v>
      </c>
      <c r="D51" s="71">
        <f>SUM(AG51                                                : INDEX(AG51:AR51,$B$2))</f>
        <v>0</v>
      </c>
      <c r="E51" s="71">
        <f>SUM(AS51                                                : INDEX(AS51:BD51,$B$2))</f>
        <v>0</v>
      </c>
      <c r="F51" s="67" t="str">
        <f t="shared" si="147"/>
        <v>-</v>
      </c>
      <c r="G51" s="4"/>
      <c r="H51" s="4">
        <f t="shared" si="123"/>
        <v>0</v>
      </c>
      <c r="I51" s="4">
        <f t="shared" si="124"/>
        <v>0</v>
      </c>
      <c r="J51" s="4">
        <f t="shared" si="125"/>
        <v>0</v>
      </c>
      <c r="K51" s="4">
        <f t="shared" si="126"/>
        <v>0</v>
      </c>
      <c r="L51" s="4">
        <f t="shared" si="127"/>
        <v>0</v>
      </c>
      <c r="M51" s="4">
        <f t="shared" si="128"/>
        <v>0</v>
      </c>
      <c r="N51" s="4">
        <f t="shared" si="129"/>
        <v>0</v>
      </c>
      <c r="O51" s="4">
        <f t="shared" si="130"/>
        <v>0</v>
      </c>
      <c r="P51" s="4">
        <f t="shared" si="131"/>
        <v>0</v>
      </c>
      <c r="Q51" s="4">
        <f t="shared" si="132"/>
        <v>0</v>
      </c>
      <c r="R51" s="4">
        <f t="shared" si="133"/>
        <v>0</v>
      </c>
      <c r="S51" s="4">
        <f t="shared" si="134"/>
        <v>0</v>
      </c>
      <c r="T51" s="4"/>
      <c r="U51" s="61" t="n">
        <v>932.722</v>
      </c>
      <c r="V51" s="61" t="n">
        <v>859.543999999999</v>
      </c>
      <c r="W51" s="61" t="n">
        <v>1025.164</v>
      </c>
      <c r="X51" s="61" t="n">
        <v>2136.057</v>
      </c>
      <c r="Y51" s="61" t="n">
        <v>1875.025</v>
      </c>
      <c r="Z51" s="61" t="n">
        <v>2021.518</v>
      </c>
      <c r="AA51" s="61" t="n">
        <v>1685.055</v>
      </c>
      <c r="AB51" s="61" t="n">
        <v>1191.124</v>
      </c>
      <c r="AC51" s="61" t="n">
        <v>2112.419</v>
      </c>
      <c r="AD51" s="61" t="n">
        <v>1874.964</v>
      </c>
      <c r="AE51" s="61" t="n">
        <v>1439.818</v>
      </c>
      <c r="AF51" s="61" t="n">
        <v>3679.23699999999</v>
      </c>
      <c r="AG51" s="61" t="n">
        <v>966.268999999999</v>
      </c>
      <c r="AH51" s="61" t="n">
        <v>305.283</v>
      </c>
      <c r="AI51" s="61" t="n">
        <v>1082.136</v>
      </c>
      <c r="AJ51" s="61" t="n">
        <v>2454.243</v>
      </c>
      <c r="AK51" s="61" t="n">
        <v>1950.738</v>
      </c>
      <c r="AL51" s="4" t="n">
        <v>2197.421</v>
      </c>
      <c r="AM51" s="4" t="n">
        <v>1908.969</v>
      </c>
      <c r="AN51" s="4" t="n">
        <v>1201.21</v>
      </c>
      <c r="AO51" s="4" t="n">
        <v>2397.684</v>
      </c>
      <c r="AP51" s="4" t="n">
        <v>4009.319</v>
      </c>
      <c r="AQ51" s="4" t="n">
        <v>4548.32300000001</v>
      </c>
      <c r="AR51" s="4" t="n">
        <v>3257.09599999999</v>
      </c>
      <c r="AS51" s="4" t="n">
        <v>1266.158</v>
      </c>
      <c r="AT51" s="4" t="n">
        <v>1064.265</v>
      </c>
      <c r="AU51" s="4" t="n">
        <v>3299.38</v>
      </c>
      <c r="AV51" s="4" t="n">
        <v>1586.81</v>
      </c>
      <c r="AW51" s="4" t="n">
        <v>3248.4</v>
      </c>
      <c r="AX51" s="4" t="n">
        <v>2156.14</v>
      </c>
      <c r="AY51" s="4" t="n">
        <v>1269.641</v>
      </c>
      <c r="AZ51" s="4" t="n">
        <v>2922.438</v>
      </c>
      <c r="BA51" s="4"/>
      <c r="BB51" s="4"/>
      <c r="BC51" s="4"/>
      <c r="BD51" s="4"/>
      <c r="BE51" s="4"/>
      <c r="BF51" s="84" t="str">
        <f t="shared" si="135"/>
        <v>-</v>
      </c>
      <c r="BG51" s="84" t="str">
        <f t="shared" si="136"/>
        <v>-</v>
      </c>
      <c r="BH51" s="84" t="str">
        <f t="shared" si="137"/>
        <v>-</v>
      </c>
      <c r="BI51" s="84" t="str">
        <f t="shared" si="138"/>
        <v>-</v>
      </c>
      <c r="BJ51" s="84" t="str">
        <f t="shared" si="139"/>
        <v>-</v>
      </c>
      <c r="BK51" s="84" t="str">
        <f t="shared" si="140"/>
        <v>-</v>
      </c>
      <c r="BL51" s="84" t="str">
        <f t="shared" si="141"/>
        <v>-</v>
      </c>
      <c r="BM51" s="84" t="str">
        <f t="shared" si="142"/>
        <v>-</v>
      </c>
      <c r="BN51" s="84" t="str">
        <f t="shared" si="143"/>
        <v>-</v>
      </c>
      <c r="BO51" s="84" t="str">
        <f t="shared" si="144"/>
        <v>-</v>
      </c>
      <c r="BP51" s="84" t="str">
        <f t="shared" si="145"/>
        <v>-</v>
      </c>
      <c r="BQ51" s="84" t="str">
        <f t="shared" si="146"/>
        <v>-</v>
      </c>
    </row>
    <row r="52" spans="1:70" x14ac:dyDescent="0.25">
      <c r="A52" s="16" t="s">
        <v>189</v>
      </c>
      <c r="B52" s="16" t="s">
        <v>46</v>
      </c>
      <c r="C52" s="71">
        <f>SUM(U52                                              : INDEX(U52:AF52,$B$2))</f>
        <v>0</v>
      </c>
      <c r="D52" s="71">
        <f>SUM(AG52                                              : INDEX(AG52:AR52,$B$2))</f>
        <v>0</v>
      </c>
      <c r="E52" s="71">
        <f>SUM(AS52                                                : INDEX(AS52:BD52,$B$2))</f>
        <v>0</v>
      </c>
      <c r="F52" s="67" t="str">
        <f t="shared" si="147"/>
        <v>-</v>
      </c>
      <c r="G52" s="4"/>
      <c r="H52" s="4">
        <f t="shared" si="123"/>
        <v>0</v>
      </c>
      <c r="I52" s="4">
        <f t="shared" si="124"/>
        <v>0</v>
      </c>
      <c r="J52" s="4">
        <f t="shared" si="125"/>
        <v>0</v>
      </c>
      <c r="K52" s="4">
        <f t="shared" si="126"/>
        <v>0</v>
      </c>
      <c r="L52" s="4">
        <f t="shared" si="127"/>
        <v>0</v>
      </c>
      <c r="M52" s="4">
        <f t="shared" si="128"/>
        <v>0</v>
      </c>
      <c r="N52" s="4">
        <f t="shared" si="129"/>
        <v>0</v>
      </c>
      <c r="O52" s="4">
        <f t="shared" si="130"/>
        <v>0</v>
      </c>
      <c r="P52" s="4">
        <f t="shared" si="131"/>
        <v>0</v>
      </c>
      <c r="Q52" s="4">
        <f t="shared" si="132"/>
        <v>0</v>
      </c>
      <c r="R52" s="4">
        <f t="shared" si="133"/>
        <v>0</v>
      </c>
      <c r="S52" s="4">
        <f t="shared" si="134"/>
        <v>0</v>
      </c>
      <c r="T52" s="4"/>
      <c r="U52" s="61" t="n">
        <v>1015.534</v>
      </c>
      <c r="V52" s="61" t="n">
        <v>1120.604</v>
      </c>
      <c r="W52" s="61" t="n">
        <v>2387.542</v>
      </c>
      <c r="X52" s="61" t="n">
        <v>1265.38</v>
      </c>
      <c r="Y52" s="61" t="n">
        <v>1534.245</v>
      </c>
      <c r="Z52" s="61" t="n">
        <v>3524.31799999999</v>
      </c>
      <c r="AA52" s="61" t="n">
        <v>2506.355</v>
      </c>
      <c r="AB52" s="61" t="n">
        <v>1379.293</v>
      </c>
      <c r="AC52" s="61" t="n">
        <v>2241.862</v>
      </c>
      <c r="AD52" s="61" t="n">
        <v>2139.364</v>
      </c>
      <c r="AE52" s="61" t="n">
        <v>3167.685</v>
      </c>
      <c r="AF52" s="61" t="n">
        <v>3539.5575</v>
      </c>
      <c r="AG52" s="61" t="n">
        <v>1059.297</v>
      </c>
      <c r="AH52" s="61" t="n">
        <v>1546.621</v>
      </c>
      <c r="AI52" s="61" t="n">
        <v>2341.853</v>
      </c>
      <c r="AJ52" s="61" t="n">
        <v>868.440999999999</v>
      </c>
      <c r="AK52" s="61" t="n">
        <v>2736.218</v>
      </c>
      <c r="AL52" s="4" t="n">
        <v>3474.809</v>
      </c>
      <c r="AM52" s="4" t="n">
        <v>2775.662</v>
      </c>
      <c r="AN52" s="4" t="n">
        <v>2269.026</v>
      </c>
      <c r="AO52" s="4" t="n">
        <v>2025.225</v>
      </c>
      <c r="AP52" s="4" t="n">
        <v>1506.987</v>
      </c>
      <c r="AQ52" s="4" t="n">
        <v>7030.70550000002</v>
      </c>
      <c r="AR52" s="4" t="n">
        <v>15126.2090000001</v>
      </c>
      <c r="AS52" s="4" t="n">
        <v>3012.2405</v>
      </c>
      <c r="AT52" s="4" t="n">
        <v>4534.084</v>
      </c>
      <c r="AU52" s="4" t="n">
        <v>2333.62</v>
      </c>
      <c r="AV52" s="4" t="n">
        <v>1563.44</v>
      </c>
      <c r="AW52" s="4" t="n">
        <v>1865.16</v>
      </c>
      <c r="AX52" s="4" t="n">
        <v>3365.75</v>
      </c>
      <c r="AY52" s="4" t="n">
        <v>1297.454</v>
      </c>
      <c r="AZ52" s="4" t="n">
        <v>1890.37</v>
      </c>
      <c r="BA52" s="4"/>
      <c r="BB52" s="4"/>
      <c r="BC52" s="4"/>
      <c r="BD52" s="4"/>
      <c r="BE52" s="4"/>
      <c r="BF52" s="84" t="str">
        <f t="shared" si="135"/>
        <v>-</v>
      </c>
      <c r="BG52" s="84" t="str">
        <f t="shared" si="136"/>
        <v>-</v>
      </c>
      <c r="BH52" s="84" t="str">
        <f t="shared" si="137"/>
        <v>-</v>
      </c>
      <c r="BI52" s="84" t="str">
        <f t="shared" si="138"/>
        <v>-</v>
      </c>
      <c r="BJ52" s="84" t="str">
        <f t="shared" si="139"/>
        <v>-</v>
      </c>
      <c r="BK52" s="84" t="str">
        <f t="shared" si="140"/>
        <v>-</v>
      </c>
      <c r="BL52" s="84" t="str">
        <f t="shared" si="141"/>
        <v>-</v>
      </c>
      <c r="BM52" s="84" t="str">
        <f t="shared" si="142"/>
        <v>-</v>
      </c>
      <c r="BN52" s="84" t="str">
        <f t="shared" si="143"/>
        <v>-</v>
      </c>
      <c r="BO52" s="84" t="str">
        <f t="shared" si="144"/>
        <v>-</v>
      </c>
      <c r="BP52" s="84" t="str">
        <f t="shared" si="145"/>
        <v>-</v>
      </c>
      <c r="BQ52" s="84" t="str">
        <f t="shared" si="146"/>
        <v>-</v>
      </c>
    </row>
    <row r="53" spans="1:70" x14ac:dyDescent="0.25">
      <c r="A53" s="16" t="s">
        <v>190</v>
      </c>
      <c r="B53" s="16" t="s">
        <v>47</v>
      </c>
      <c r="C53" s="71">
        <f>SUM(U53                                              : INDEX(U53:AF53,$B$2))</f>
        <v>0</v>
      </c>
      <c r="D53" s="71">
        <f>SUM(AG53                                              : INDEX(AG53:AR53,$B$2))</f>
        <v>0</v>
      </c>
      <c r="E53" s="71">
        <f>SUM(AS53                                                : INDEX(AS53:BD53,$B$2))</f>
        <v>0</v>
      </c>
      <c r="F53" s="67" t="str">
        <f t="shared" si="147"/>
        <v>-</v>
      </c>
      <c r="G53" s="4"/>
      <c r="H53" s="4">
        <f t="shared" si="123"/>
        <v>0</v>
      </c>
      <c r="I53" s="4">
        <f t="shared" si="124"/>
        <v>0</v>
      </c>
      <c r="J53" s="4">
        <f t="shared" si="125"/>
        <v>0</v>
      </c>
      <c r="K53" s="4">
        <f t="shared" si="126"/>
        <v>0</v>
      </c>
      <c r="L53" s="4">
        <f t="shared" si="127"/>
        <v>0</v>
      </c>
      <c r="M53" s="4">
        <f t="shared" si="128"/>
        <v>0</v>
      </c>
      <c r="N53" s="4">
        <f t="shared" si="129"/>
        <v>0</v>
      </c>
      <c r="O53" s="4">
        <f t="shared" si="130"/>
        <v>0</v>
      </c>
      <c r="P53" s="4">
        <f t="shared" si="131"/>
        <v>0</v>
      </c>
      <c r="Q53" s="4">
        <f t="shared" si="132"/>
        <v>0</v>
      </c>
      <c r="R53" s="4">
        <f t="shared" si="133"/>
        <v>0</v>
      </c>
      <c r="S53" s="4">
        <f t="shared" si="134"/>
        <v>0</v>
      </c>
      <c r="T53" s="4"/>
      <c r="U53" s="61" t="n">
        <v>362.761</v>
      </c>
      <c r="V53" s="61" t="n">
        <v>689.789</v>
      </c>
      <c r="W53" s="61" t="n">
        <v>1679.754</v>
      </c>
      <c r="X53" s="61" t="n">
        <v>1586.1565</v>
      </c>
      <c r="Y53" s="61" t="n">
        <v>1734.448</v>
      </c>
      <c r="Z53" s="61" t="n">
        <v>1718.3</v>
      </c>
      <c r="AA53" s="61" t="n">
        <v>2182.7195</v>
      </c>
      <c r="AB53" s="61" t="n">
        <v>2068.253</v>
      </c>
      <c r="AC53" s="61" t="n">
        <v>2658.41749999999</v>
      </c>
      <c r="AD53" s="61" t="n">
        <v>2392.34</v>
      </c>
      <c r="AE53" s="61" t="n">
        <v>2845.496</v>
      </c>
      <c r="AF53" s="61" t="n">
        <v>5013.008</v>
      </c>
      <c r="AG53" s="61" t="n">
        <v>654.118</v>
      </c>
      <c r="AH53" s="61" t="n">
        <v>547.616</v>
      </c>
      <c r="AI53" s="61" t="n">
        <v>2369.259</v>
      </c>
      <c r="AJ53" s="61" t="n">
        <v>4357.995</v>
      </c>
      <c r="AK53" s="61" t="n">
        <v>1572.227</v>
      </c>
      <c r="AL53" s="4" t="n">
        <v>1493.748</v>
      </c>
      <c r="AM53" s="4" t="n">
        <v>1535.311</v>
      </c>
      <c r="AN53" s="4" t="n">
        <v>2539.491</v>
      </c>
      <c r="AO53" s="4" t="n">
        <v>3856.748</v>
      </c>
      <c r="AP53" s="4" t="n">
        <v>3897.5075</v>
      </c>
      <c r="AQ53" s="4" t="n">
        <v>1992.4795</v>
      </c>
      <c r="AR53" s="4" t="n">
        <v>2646.6445</v>
      </c>
      <c r="AS53" s="4" t="n">
        <v>1240.936</v>
      </c>
      <c r="AT53" s="4" t="n">
        <v>3796.613</v>
      </c>
      <c r="AU53" s="4" t="n">
        <v>5473.45</v>
      </c>
      <c r="AV53" s="4" t="n">
        <v>1200.62</v>
      </c>
      <c r="AW53" s="4" t="n">
        <v>1020.13</v>
      </c>
      <c r="AX53" s="4" t="n">
        <v>1004.7</v>
      </c>
      <c r="AY53" s="4" t="n">
        <v>478.4935</v>
      </c>
      <c r="AZ53" s="4" t="n">
        <v>886.013</v>
      </c>
      <c r="BA53" s="4"/>
      <c r="BB53" s="4"/>
      <c r="BC53" s="4"/>
      <c r="BD53" s="4"/>
      <c r="BE53" s="4"/>
      <c r="BF53" s="84" t="str">
        <f t="shared" si="135"/>
        <v>-</v>
      </c>
      <c r="BG53" s="84" t="str">
        <f t="shared" si="136"/>
        <v>-</v>
      </c>
      <c r="BH53" s="84" t="str">
        <f t="shared" si="137"/>
        <v>-</v>
      </c>
      <c r="BI53" s="84" t="str">
        <f t="shared" si="138"/>
        <v>-</v>
      </c>
      <c r="BJ53" s="84" t="str">
        <f t="shared" si="139"/>
        <v>-</v>
      </c>
      <c r="BK53" s="84" t="str">
        <f t="shared" si="140"/>
        <v>-</v>
      </c>
      <c r="BL53" s="84" t="str">
        <f t="shared" si="141"/>
        <v>-</v>
      </c>
      <c r="BM53" s="84" t="str">
        <f t="shared" si="142"/>
        <v>-</v>
      </c>
      <c r="BN53" s="84" t="str">
        <f t="shared" si="143"/>
        <v>-</v>
      </c>
      <c r="BO53" s="84" t="str">
        <f t="shared" si="144"/>
        <v>-</v>
      </c>
      <c r="BP53" s="84" t="str">
        <f t="shared" si="145"/>
        <v>-</v>
      </c>
      <c r="BQ53" s="84" t="str">
        <f t="shared" si="146"/>
        <v>-</v>
      </c>
    </row>
    <row r="54" spans="1:70" x14ac:dyDescent="0.25">
      <c r="A54" s="16" t="s">
        <v>191</v>
      </c>
      <c r="B54" s="16" t="s">
        <v>48</v>
      </c>
      <c r="C54" s="71">
        <f>SUM(U54                                              : INDEX(U54:AF54,$B$2))</f>
        <v>0</v>
      </c>
      <c r="D54" s="71">
        <f>SUM(AG54                                              : INDEX(AG54:AR54,$B$2))</f>
        <v>0</v>
      </c>
      <c r="E54" s="71">
        <f>SUM(AS54                                                : INDEX(AS54:BD54,$B$2))</f>
        <v>0</v>
      </c>
      <c r="F54" s="67" t="str">
        <f t="shared" si="147"/>
        <v>-</v>
      </c>
      <c r="G54" s="4"/>
      <c r="H54" s="4">
        <f t="shared" si="123"/>
        <v>0</v>
      </c>
      <c r="I54" s="4">
        <f t="shared" si="124"/>
        <v>0</v>
      </c>
      <c r="J54" s="4">
        <f t="shared" si="125"/>
        <v>0</v>
      </c>
      <c r="K54" s="4">
        <f t="shared" si="126"/>
        <v>0</v>
      </c>
      <c r="L54" s="4">
        <f t="shared" si="127"/>
        <v>0</v>
      </c>
      <c r="M54" s="4">
        <f t="shared" si="128"/>
        <v>0</v>
      </c>
      <c r="N54" s="4">
        <f t="shared" si="129"/>
        <v>0</v>
      </c>
      <c r="O54" s="4">
        <f t="shared" si="130"/>
        <v>0</v>
      </c>
      <c r="P54" s="4">
        <f t="shared" si="131"/>
        <v>0</v>
      </c>
      <c r="Q54" s="4">
        <f t="shared" si="132"/>
        <v>0</v>
      </c>
      <c r="R54" s="4">
        <f t="shared" si="133"/>
        <v>0</v>
      </c>
      <c r="S54" s="4">
        <f t="shared" si="134"/>
        <v>0</v>
      </c>
      <c r="T54" s="4"/>
      <c r="U54" s="61" t="n">
        <v>338.622</v>
      </c>
      <c r="V54" s="61" t="n">
        <v>546.812</v>
      </c>
      <c r="W54" s="61" t="n">
        <v>447.2185</v>
      </c>
      <c r="X54" s="61" t="n">
        <v>1410.033</v>
      </c>
      <c r="Y54" s="61" t="n">
        <v>1576.949</v>
      </c>
      <c r="Z54" s="61" t="n">
        <v>4410.5935</v>
      </c>
      <c r="AA54" s="61" t="n">
        <v>2788.393</v>
      </c>
      <c r="AB54" s="61" t="n">
        <v>1424.797</v>
      </c>
      <c r="AC54" s="61" t="n">
        <v>3741.53</v>
      </c>
      <c r="AD54" s="61" t="n">
        <v>3015.644</v>
      </c>
      <c r="AE54" s="61" t="n">
        <v>5298.16700000001</v>
      </c>
      <c r="AF54" s="61" t="n">
        <v>5776.49000000001</v>
      </c>
      <c r="AG54" s="61" t="n">
        <v>897.09</v>
      </c>
      <c r="AH54" s="61" t="n">
        <v>819.218</v>
      </c>
      <c r="AI54" s="61" t="n">
        <v>2167.481</v>
      </c>
      <c r="AJ54" s="61" t="n">
        <v>1641.714</v>
      </c>
      <c r="AK54" s="61" t="n">
        <v>1809.37</v>
      </c>
      <c r="AL54" s="4" t="n">
        <v>2581.458</v>
      </c>
      <c r="AM54" s="4" t="n">
        <v>2151.121</v>
      </c>
      <c r="AN54" s="4" t="n">
        <v>2418.8905</v>
      </c>
      <c r="AO54" s="4" t="n">
        <v>2864.002</v>
      </c>
      <c r="AP54" s="4" t="n">
        <v>2571.761</v>
      </c>
      <c r="AQ54" s="4" t="n">
        <v>4710.025</v>
      </c>
      <c r="AR54" s="4" t="n">
        <v>7132.71600000001</v>
      </c>
      <c r="AS54" s="4" t="n">
        <v>485.905</v>
      </c>
      <c r="AT54" s="4" t="n">
        <v>536.13</v>
      </c>
      <c r="AU54" s="4" t="n">
        <v>1310.55</v>
      </c>
      <c r="AV54" s="4" t="n">
        <v>2466.52</v>
      </c>
      <c r="AW54" s="4" t="n">
        <v>7865.96</v>
      </c>
      <c r="AX54" s="4" t="n">
        <v>2594.13</v>
      </c>
      <c r="AY54" s="4" t="n">
        <v>1784.952</v>
      </c>
      <c r="AZ54" s="4" t="n">
        <v>1574.536</v>
      </c>
      <c r="BA54" s="4"/>
      <c r="BB54" s="4"/>
      <c r="BC54" s="4"/>
      <c r="BD54" s="4"/>
      <c r="BE54" s="4"/>
      <c r="BF54" s="84" t="str">
        <f t="shared" si="135"/>
        <v>-</v>
      </c>
      <c r="BG54" s="84" t="str">
        <f t="shared" si="136"/>
        <v>-</v>
      </c>
      <c r="BH54" s="84" t="str">
        <f t="shared" si="137"/>
        <v>-</v>
      </c>
      <c r="BI54" s="84" t="str">
        <f t="shared" si="138"/>
        <v>-</v>
      </c>
      <c r="BJ54" s="84" t="str">
        <f t="shared" si="139"/>
        <v>-</v>
      </c>
      <c r="BK54" s="84" t="str">
        <f t="shared" si="140"/>
        <v>-</v>
      </c>
      <c r="BL54" s="84" t="str">
        <f t="shared" si="141"/>
        <v>-</v>
      </c>
      <c r="BM54" s="84" t="str">
        <f t="shared" si="142"/>
        <v>-</v>
      </c>
      <c r="BN54" s="84" t="str">
        <f t="shared" si="143"/>
        <v>-</v>
      </c>
      <c r="BO54" s="84" t="str">
        <f t="shared" si="144"/>
        <v>-</v>
      </c>
      <c r="BP54" s="84" t="str">
        <f t="shared" si="145"/>
        <v>-</v>
      </c>
      <c r="BQ54" s="84" t="str">
        <f t="shared" si="146"/>
        <v>-</v>
      </c>
    </row>
    <row r="55" spans="1:70" x14ac:dyDescent="0.25">
      <c r="A55" s="16" t="s">
        <v>192</v>
      </c>
      <c r="B55" s="16" t="s">
        <v>49</v>
      </c>
      <c r="C55" s="71">
        <f>SUM(U55                                             : INDEX(U55:AF55,$B$2))</f>
        <v>0</v>
      </c>
      <c r="D55" s="71">
        <f>SUM(AG55                                              : INDEX(AG55:AR55,$B$2))</f>
        <v>0</v>
      </c>
      <c r="E55" s="71">
        <f>SUM(AS55                                                  : INDEX(AS55:BD55,$B$2))</f>
        <v>0</v>
      </c>
      <c r="F55" s="67" t="str">
        <f t="shared" si="147"/>
        <v>-</v>
      </c>
      <c r="G55" s="4"/>
      <c r="H55" s="4">
        <f t="shared" si="123"/>
        <v>0</v>
      </c>
      <c r="I55" s="4">
        <f t="shared" si="124"/>
        <v>0</v>
      </c>
      <c r="J55" s="4">
        <f t="shared" si="125"/>
        <v>0</v>
      </c>
      <c r="K55" s="4">
        <f t="shared" si="126"/>
        <v>0</v>
      </c>
      <c r="L55" s="4">
        <f t="shared" si="127"/>
        <v>0</v>
      </c>
      <c r="M55" s="4">
        <f t="shared" si="128"/>
        <v>0</v>
      </c>
      <c r="N55" s="4">
        <f t="shared" si="129"/>
        <v>0</v>
      </c>
      <c r="O55" s="4">
        <f t="shared" si="130"/>
        <v>0</v>
      </c>
      <c r="P55" s="4">
        <f t="shared" si="131"/>
        <v>0</v>
      </c>
      <c r="Q55" s="4">
        <f t="shared" si="132"/>
        <v>0</v>
      </c>
      <c r="R55" s="4">
        <f t="shared" si="133"/>
        <v>0</v>
      </c>
      <c r="S55" s="4">
        <f t="shared" si="134"/>
        <v>0</v>
      </c>
      <c r="T55" s="4"/>
      <c r="U55" s="61" t="n">
        <v>334.298</v>
      </c>
      <c r="V55" s="61" t="n">
        <v>270.852</v>
      </c>
      <c r="W55" s="61" t="n">
        <v>552.049</v>
      </c>
      <c r="X55" s="61" t="n">
        <v>388.04</v>
      </c>
      <c r="Y55" s="61" t="n">
        <v>523.7715</v>
      </c>
      <c r="Z55" s="61" t="n">
        <v>774.7155</v>
      </c>
      <c r="AA55" s="61" t="n">
        <v>632.565</v>
      </c>
      <c r="AB55" s="61" t="n">
        <v>705.604</v>
      </c>
      <c r="AC55" s="61" t="n">
        <v>3654.179</v>
      </c>
      <c r="AD55" s="61" t="n">
        <v>-1191.258</v>
      </c>
      <c r="AE55" s="61" t="n">
        <v>2363.9495</v>
      </c>
      <c r="AF55" s="61" t="n">
        <v>4457.63399999999</v>
      </c>
      <c r="AG55" s="61" t="n">
        <v>596.987</v>
      </c>
      <c r="AH55" s="61" t="n">
        <v>1388.49</v>
      </c>
      <c r="AI55" s="61" t="n">
        <v>1534.674</v>
      </c>
      <c r="AJ55" s="61" t="n">
        <v>1206.982</v>
      </c>
      <c r="AK55" s="61" t="n">
        <v>1457.589</v>
      </c>
      <c r="AL55" s="4" t="n">
        <v>2428.7045</v>
      </c>
      <c r="AM55" s="4" t="n">
        <v>1586.062</v>
      </c>
      <c r="AN55" s="4" t="n">
        <v>1310.044</v>
      </c>
      <c r="AO55" s="4" t="n">
        <v>2379.747</v>
      </c>
      <c r="AP55" s="4" t="n">
        <v>1759.1415</v>
      </c>
      <c r="AQ55" s="4" t="n">
        <v>2505.2605</v>
      </c>
      <c r="AR55" s="4" t="n">
        <v>6394.254</v>
      </c>
      <c r="AS55" s="4" t="n">
        <v>1566.4295</v>
      </c>
      <c r="AT55" s="4" t="n">
        <v>1094.926</v>
      </c>
      <c r="AU55" s="4" t="n">
        <v>2230.53</v>
      </c>
      <c r="AV55" s="4" t="n">
        <v>2197.79</v>
      </c>
      <c r="AW55" s="4" t="n">
        <v>2466.2</v>
      </c>
      <c r="AX55" s="4" t="n">
        <v>2195.75</v>
      </c>
      <c r="AY55" s="4" t="n">
        <v>2746.684</v>
      </c>
      <c r="AZ55" s="4" t="n">
        <v>2408.099</v>
      </c>
      <c r="BA55" s="4"/>
      <c r="BB55" s="4"/>
      <c r="BC55" s="4"/>
      <c r="BD55" s="4"/>
      <c r="BE55" s="4"/>
      <c r="BF55" s="84" t="str">
        <f t="shared" si="135"/>
        <v>-</v>
      </c>
      <c r="BG55" s="84" t="str">
        <f t="shared" si="136"/>
        <v>-</v>
      </c>
      <c r="BH55" s="84" t="str">
        <f t="shared" si="137"/>
        <v>-</v>
      </c>
      <c r="BI55" s="84" t="str">
        <f t="shared" si="138"/>
        <v>-</v>
      </c>
      <c r="BJ55" s="84" t="str">
        <f t="shared" si="139"/>
        <v>-</v>
      </c>
      <c r="BK55" s="84" t="str">
        <f t="shared" si="140"/>
        <v>-</v>
      </c>
      <c r="BL55" s="84" t="str">
        <f t="shared" si="141"/>
        <v>-</v>
      </c>
      <c r="BM55" s="84" t="str">
        <f t="shared" si="142"/>
        <v>-</v>
      </c>
      <c r="BN55" s="84" t="str">
        <f t="shared" si="143"/>
        <v>-</v>
      </c>
      <c r="BO55" s="84" t="str">
        <f t="shared" si="144"/>
        <v>-</v>
      </c>
      <c r="BP55" s="84" t="str">
        <f t="shared" si="145"/>
        <v>-</v>
      </c>
      <c r="BQ55" s="84" t="str">
        <f t="shared" si="146"/>
        <v>-</v>
      </c>
    </row>
    <row r="56" spans="1:70" x14ac:dyDescent="0.25">
      <c r="A56" s="16" t="s">
        <v>193</v>
      </c>
      <c r="B56" s="16" t="s">
        <v>50</v>
      </c>
      <c r="C56" s="71">
        <f>SUM(U56                                             : INDEX(U56:AF56,$B$2))</f>
        <v>0</v>
      </c>
      <c r="D56" s="71">
        <f>SUM(AG56                                               : INDEX(AG56:AR56,$B$2))</f>
        <v>0</v>
      </c>
      <c r="E56" s="71">
        <f>SUM(AS56                                                 : INDEX(AS56:BD56,$B$2))</f>
        <v>0</v>
      </c>
      <c r="F56" s="67" t="str">
        <f t="shared" si="147"/>
        <v>-</v>
      </c>
      <c r="G56" s="4"/>
      <c r="H56" s="4">
        <f t="shared" si="123"/>
        <v>0</v>
      </c>
      <c r="I56" s="4">
        <f t="shared" si="124"/>
        <v>0</v>
      </c>
      <c r="J56" s="4">
        <f t="shared" si="125"/>
        <v>0</v>
      </c>
      <c r="K56" s="4">
        <f t="shared" si="126"/>
        <v>0</v>
      </c>
      <c r="L56" s="4">
        <f t="shared" si="127"/>
        <v>0</v>
      </c>
      <c r="M56" s="4">
        <f t="shared" si="128"/>
        <v>0</v>
      </c>
      <c r="N56" s="4">
        <f t="shared" si="129"/>
        <v>0</v>
      </c>
      <c r="O56" s="4">
        <f t="shared" si="130"/>
        <v>0</v>
      </c>
      <c r="P56" s="4">
        <f t="shared" si="131"/>
        <v>0</v>
      </c>
      <c r="Q56" s="4">
        <f t="shared" si="132"/>
        <v>0</v>
      </c>
      <c r="R56" s="4">
        <f t="shared" si="133"/>
        <v>0</v>
      </c>
      <c r="S56" s="4">
        <f t="shared" si="134"/>
        <v>0</v>
      </c>
      <c r="T56" s="62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4"/>
      <c r="AM56" s="4"/>
      <c r="AN56" s="4"/>
      <c r="AO56" s="4"/>
      <c r="AP56" s="4"/>
      <c r="AQ56" s="4"/>
      <c r="AR56" s="4"/>
      <c r="AS56" s="4"/>
      <c r="AT56" s="4" t="n">
        <v>541.452</v>
      </c>
      <c r="AU56" s="4" t="n">
        <v>608.25</v>
      </c>
      <c r="AV56" s="4" t="n">
        <v>830.05</v>
      </c>
      <c r="AW56" s="4" t="n">
        <v>482.97</v>
      </c>
      <c r="AX56" s="4" t="n">
        <v>254.37</v>
      </c>
      <c r="AY56" s="4" t="n">
        <v>387.688</v>
      </c>
      <c r="AZ56" s="4" t="n">
        <v>508.294</v>
      </c>
      <c r="BA56" s="4"/>
      <c r="BB56" s="4"/>
      <c r="BC56" s="4"/>
      <c r="BD56" s="4"/>
      <c r="BE56" s="4"/>
      <c r="BF56" s="84" t="str">
        <f t="shared" si="135"/>
        <v>-</v>
      </c>
      <c r="BG56" s="84" t="str">
        <f t="shared" si="136"/>
        <v>-</v>
      </c>
      <c r="BH56" s="84" t="str">
        <f t="shared" si="137"/>
        <v>-</v>
      </c>
      <c r="BI56" s="84" t="str">
        <f t="shared" si="138"/>
        <v>-</v>
      </c>
      <c r="BJ56" s="84" t="str">
        <f t="shared" si="139"/>
        <v>-</v>
      </c>
      <c r="BK56" s="84" t="str">
        <f t="shared" si="140"/>
        <v>-</v>
      </c>
      <c r="BL56" s="84" t="str">
        <f t="shared" si="141"/>
        <v>-</v>
      </c>
      <c r="BM56" s="84" t="str">
        <f t="shared" si="142"/>
        <v>-</v>
      </c>
      <c r="BN56" s="84" t="str">
        <f t="shared" si="143"/>
        <v>-</v>
      </c>
      <c r="BO56" s="84" t="str">
        <f t="shared" si="144"/>
        <v>-</v>
      </c>
      <c r="BP56" s="84" t="str">
        <f t="shared" si="145"/>
        <v>-</v>
      </c>
      <c r="BQ56" s="84" t="str">
        <f t="shared" si="146"/>
        <v>-</v>
      </c>
    </row>
    <row r="57" spans="1:70" x14ac:dyDescent="0.25">
      <c r="A57" s="16" t="s">
        <v>372</v>
      </c>
      <c r="B57" s="16" t="s">
        <v>373</v>
      </c>
      <c r="C57" s="71"/>
      <c r="D57" s="71"/>
      <c r="E57" s="71"/>
      <c r="F57" s="6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62"/>
      <c r="U57" s="61" t="n">
        <v>0.0</v>
      </c>
      <c r="V57" s="61" t="n">
        <v>0.0</v>
      </c>
      <c r="W57" s="61" t="n">
        <v>792.65</v>
      </c>
      <c r="X57" s="61" t="n">
        <v>1106.669</v>
      </c>
      <c r="Y57" s="61" t="n">
        <v>212.9</v>
      </c>
      <c r="Z57" s="61" t="n">
        <v>16147.085</v>
      </c>
      <c r="AA57" s="61" t="n">
        <v>3481.585</v>
      </c>
      <c r="AB57" s="61" t="n">
        <v>5354.9936</v>
      </c>
      <c r="AC57" s="61" t="n">
        <v>5932.948</v>
      </c>
      <c r="AD57" s="61" t="n">
        <v>3172.6114</v>
      </c>
      <c r="AE57" s="61" t="n">
        <v>2567.877</v>
      </c>
      <c r="AF57" s="61" t="n">
        <v>3953.719</v>
      </c>
      <c r="AG57" s="61" t="n">
        <v>450.494</v>
      </c>
      <c r="AH57" s="61" t="n">
        <v>1381.87</v>
      </c>
      <c r="AI57" s="61" t="n">
        <v>1194.843</v>
      </c>
      <c r="AJ57" s="61" t="n">
        <v>1646.862</v>
      </c>
      <c r="AK57" s="61" t="n">
        <v>1813.299</v>
      </c>
      <c r="AL57" s="4" t="n">
        <v>1070.7864</v>
      </c>
      <c r="AM57" s="4" t="n">
        <v>1961.0217</v>
      </c>
      <c r="AN57" s="4" t="n">
        <v>971.0</v>
      </c>
      <c r="AO57" s="4" t="n">
        <v>2933.761</v>
      </c>
      <c r="AP57" s="4" t="n">
        <v>4070.6505</v>
      </c>
      <c r="AQ57" s="4" t="n">
        <v>5327.8156</v>
      </c>
      <c r="AR57" s="4" t="n">
        <v>2640.0867</v>
      </c>
      <c r="AS57" s="4" t="n">
        <v>4861.779</v>
      </c>
      <c r="AT57" s="4" t="n">
        <v>4861.779</v>
      </c>
      <c r="AU57" s="4" t="n">
        <v>3315.1</v>
      </c>
      <c r="AV57" s="4" t="n">
        <v>744.16</v>
      </c>
      <c r="AW57" s="4" t="n">
        <v>2678.91</v>
      </c>
      <c r="AX57" s="4" t="n">
        <v>4838.45</v>
      </c>
      <c r="AY57" s="4" t="n">
        <v>2121.7336</v>
      </c>
      <c r="AZ57" s="4" t="n">
        <v>3459.573</v>
      </c>
      <c r="BA57" s="4"/>
      <c r="BB57" s="4"/>
      <c r="BC57" s="4"/>
      <c r="BD57" s="4"/>
      <c r="BE57" s="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</row>
    <row r="58" spans="1:70" x14ac:dyDescent="0.25">
      <c r="A58" s="16"/>
      <c r="B58" s="3" t="s">
        <v>153</v>
      </c>
      <c r="C58" s="72">
        <f>SUM(C49:C55)</f>
        <v>0</v>
      </c>
      <c r="D58" s="72">
        <f>SUM(D49:D55)</f>
        <v>0</v>
      </c>
      <c r="E58" s="72">
        <f>SUM(E49:E55)</f>
        <v>0</v>
      </c>
      <c r="F58" s="68" t="str">
        <f t="shared" si="147"/>
        <v>-</v>
      </c>
      <c r="G58" s="4"/>
      <c r="H58" s="4">
        <f>SUM(U58:W58)</f>
        <v>0</v>
      </c>
      <c r="I58" s="4">
        <f>SUM(X58:Z58)</f>
        <v>0</v>
      </c>
      <c r="J58" s="4">
        <f t="shared" si="125"/>
        <v>0</v>
      </c>
      <c r="K58" s="4">
        <f t="shared" si="126"/>
        <v>0</v>
      </c>
      <c r="L58" s="4">
        <f t="shared" si="127"/>
        <v>0</v>
      </c>
      <c r="M58" s="4">
        <f t="shared" si="128"/>
        <v>0</v>
      </c>
      <c r="N58" s="4">
        <f t="shared" si="129"/>
        <v>0</v>
      </c>
      <c r="O58" s="4">
        <f t="shared" si="130"/>
        <v>0</v>
      </c>
      <c r="P58" s="4">
        <f t="shared" si="131"/>
        <v>0</v>
      </c>
      <c r="Q58" s="4">
        <f t="shared" si="132"/>
        <v>0</v>
      </c>
      <c r="R58" s="4">
        <f>SUM(AY58:BA58)</f>
        <v>0</v>
      </c>
      <c r="S58" s="4">
        <f t="shared" si="134"/>
        <v>0</v>
      </c>
      <c r="T58" s="62"/>
      <c r="U58" s="61">
        <f t="shared" ref="U58:BD58" si="148">SUM(U49:U55)</f>
        <v>0</v>
      </c>
      <c r="V58" s="61">
        <f t="shared" si="148"/>
        <v>0</v>
      </c>
      <c r="W58" s="61">
        <f t="shared" si="148"/>
        <v>0</v>
      </c>
      <c r="X58" s="61">
        <f t="shared" si="148"/>
        <v>0</v>
      </c>
      <c r="Y58" s="61">
        <f t="shared" si="148"/>
        <v>0</v>
      </c>
      <c r="Z58" s="61">
        <f t="shared" si="148"/>
        <v>0</v>
      </c>
      <c r="AA58" s="61">
        <f t="shared" si="148"/>
        <v>0</v>
      </c>
      <c r="AB58" s="61">
        <f t="shared" si="148"/>
        <v>0</v>
      </c>
      <c r="AC58" s="61">
        <f t="shared" si="148"/>
        <v>0</v>
      </c>
      <c r="AD58" s="61">
        <f t="shared" si="148"/>
        <v>0</v>
      </c>
      <c r="AE58" s="61">
        <f t="shared" si="148"/>
        <v>0</v>
      </c>
      <c r="AF58" s="61">
        <f t="shared" si="148"/>
        <v>0</v>
      </c>
      <c r="AG58" s="61">
        <f t="shared" si="148"/>
        <v>0</v>
      </c>
      <c r="AH58" s="61">
        <f t="shared" si="148"/>
        <v>0</v>
      </c>
      <c r="AI58" s="61">
        <f t="shared" si="148"/>
        <v>0</v>
      </c>
      <c r="AJ58" s="61">
        <f t="shared" si="148"/>
        <v>0</v>
      </c>
      <c r="AK58" s="61">
        <f t="shared" si="148"/>
        <v>0</v>
      </c>
      <c r="AL58" s="61">
        <f t="shared" si="148"/>
        <v>0</v>
      </c>
      <c r="AM58" s="61">
        <f t="shared" si="148"/>
        <v>0</v>
      </c>
      <c r="AN58" s="61">
        <f t="shared" si="148"/>
        <v>0</v>
      </c>
      <c r="AO58" s="61">
        <f t="shared" si="148"/>
        <v>0</v>
      </c>
      <c r="AP58" s="61">
        <f t="shared" si="148"/>
        <v>0</v>
      </c>
      <c r="AQ58" s="61">
        <f t="shared" si="148"/>
        <v>0</v>
      </c>
      <c r="AR58" s="61">
        <f t="shared" si="148"/>
        <v>0</v>
      </c>
      <c r="AS58" s="61">
        <f t="shared" si="148"/>
        <v>0</v>
      </c>
      <c r="AT58" s="61">
        <f t="shared" si="148"/>
        <v>0</v>
      </c>
      <c r="AU58" s="61">
        <f t="shared" si="148"/>
        <v>0</v>
      </c>
      <c r="AV58" s="61">
        <f t="shared" si="148"/>
        <v>0</v>
      </c>
      <c r="AW58" s="61">
        <f t="shared" si="148"/>
        <v>0</v>
      </c>
      <c r="AX58" s="61">
        <f t="shared" si="148"/>
        <v>0</v>
      </c>
      <c r="AY58" s="61">
        <f t="shared" si="148"/>
        <v>0</v>
      </c>
      <c r="AZ58" s="61">
        <f t="shared" si="148"/>
        <v>0</v>
      </c>
      <c r="BA58" s="61">
        <f t="shared" si="148"/>
        <v>0</v>
      </c>
      <c r="BB58" s="61">
        <f t="shared" si="148"/>
        <v>0</v>
      </c>
      <c r="BC58" s="61">
        <f t="shared" si="148"/>
        <v>0</v>
      </c>
      <c r="BD58" s="61">
        <f t="shared" si="148"/>
        <v>0</v>
      </c>
      <c r="BE58" s="4"/>
      <c r="BF58" s="84" t="str">
        <f t="shared" ref="BF58:BF59" si="149">IFERROR(AS58/AG58,"-")</f>
        <v>-</v>
      </c>
      <c r="BG58" s="84" t="str">
        <f t="shared" ref="BG58:BG59" si="150">IFERROR(AT58/AH58,"-")</f>
        <v>-</v>
      </c>
      <c r="BH58" s="84" t="str">
        <f t="shared" ref="BH58:BH59" si="151">IFERROR(AU58/AI58,"-")</f>
        <v>-</v>
      </c>
      <c r="BI58" s="84" t="str">
        <f t="shared" ref="BI58:BI59" si="152">IFERROR(AV58/AJ58,"-")</f>
        <v>-</v>
      </c>
      <c r="BJ58" s="84" t="str">
        <f t="shared" ref="BJ58:BJ59" si="153">IFERROR(AW58/AK58,"-")</f>
        <v>-</v>
      </c>
      <c r="BK58" s="84" t="str">
        <f t="shared" ref="BK58:BK59" si="154">IFERROR(AX58/AL58,"-")</f>
        <v>-</v>
      </c>
      <c r="BL58" s="84" t="str">
        <f t="shared" ref="BL58:BL59" si="155">IFERROR(AY58/AM58,"-")</f>
        <v>-</v>
      </c>
      <c r="BM58" s="84" t="str">
        <f t="shared" ref="BM58:BM59" si="156">IFERROR(AZ58/AN58,"-")</f>
        <v>-</v>
      </c>
      <c r="BN58" s="84" t="str">
        <f t="shared" ref="BN58:BN59" si="157">IFERROR(BA58/AO58,"-")</f>
        <v>-</v>
      </c>
      <c r="BO58" s="84" t="str">
        <f t="shared" ref="BO58:BO59" si="158">IFERROR(BB58/AP58,"-")</f>
        <v>-</v>
      </c>
      <c r="BP58" s="84" t="str">
        <f t="shared" ref="BP58:BP59" si="159">IFERROR(BC58/AQ58,"-")</f>
        <v>-</v>
      </c>
      <c r="BQ58" s="84" t="str">
        <f t="shared" ref="BQ58:BQ59" si="160">IFERROR(BD58/AR58,"-")</f>
        <v>-</v>
      </c>
    </row>
    <row r="59" spans="1:70" s="35" customFormat="1" x14ac:dyDescent="0.25">
      <c r="A59" s="16" t="s">
        <v>210</v>
      </c>
      <c r="B59" s="3" t="s">
        <v>61</v>
      </c>
      <c r="C59" s="72">
        <f>SUM(C49:C56)</f>
        <v>0</v>
      </c>
      <c r="D59" s="72">
        <f>SUM(D49:D56)</f>
        <v>0</v>
      </c>
      <c r="E59" s="72">
        <f>SUM(E49:E56)</f>
        <v>0</v>
      </c>
      <c r="F59" s="68" t="str">
        <f>IFERROR(E59/D59,"-")</f>
        <v>-</v>
      </c>
      <c r="G59" s="63"/>
      <c r="H59" s="4">
        <f>SUM(U59:W59)</f>
        <v>0</v>
      </c>
      <c r="I59" s="4">
        <f t="shared" si="124"/>
        <v>0</v>
      </c>
      <c r="J59" s="4">
        <f t="shared" si="125"/>
        <v>0</v>
      </c>
      <c r="K59" s="4">
        <f t="shared" si="126"/>
        <v>0</v>
      </c>
      <c r="L59" s="4">
        <f t="shared" si="127"/>
        <v>0</v>
      </c>
      <c r="M59" s="4">
        <f t="shared" si="128"/>
        <v>0</v>
      </c>
      <c r="N59" s="4">
        <f t="shared" si="129"/>
        <v>0</v>
      </c>
      <c r="O59" s="4">
        <f t="shared" si="130"/>
        <v>0</v>
      </c>
      <c r="P59" s="4">
        <f t="shared" si="131"/>
        <v>0</v>
      </c>
      <c r="Q59" s="4">
        <f t="shared" si="132"/>
        <v>0</v>
      </c>
      <c r="R59" s="4">
        <f t="shared" si="133"/>
        <v>0</v>
      </c>
      <c r="S59" s="4">
        <f t="shared" si="134"/>
        <v>0</v>
      </c>
      <c r="T59" s="18"/>
      <c r="U59" s="64" t="n">
        <v>5229.46</v>
      </c>
      <c r="V59" s="64" t="n">
        <v>4953.428</v>
      </c>
      <c r="W59" s="64" t="n">
        <v>10867.875</v>
      </c>
      <c r="X59" s="64" t="n">
        <v>14017.172</v>
      </c>
      <c r="Y59" s="64" t="n">
        <v>11357.576</v>
      </c>
      <c r="Z59" s="64" t="n">
        <v>18852.466</v>
      </c>
      <c r="AA59" s="64" t="n">
        <v>16582.023</v>
      </c>
      <c r="AB59" s="64" t="n">
        <v>10057.415</v>
      </c>
      <c r="AC59" s="64" t="n">
        <v>21958.39</v>
      </c>
      <c r="AD59" s="64" t="n">
        <v>13825.282</v>
      </c>
      <c r="AE59" s="64" t="n">
        <v>21610.269</v>
      </c>
      <c r="AF59" s="64" t="n">
        <v>34303.054</v>
      </c>
      <c r="AG59" s="64" t="n">
        <v>6062.523</v>
      </c>
      <c r="AH59" s="64" t="n">
        <v>6799.43499999997</v>
      </c>
      <c r="AI59" s="64" t="n">
        <v>17827.883</v>
      </c>
      <c r="AJ59" s="64" t="n">
        <v>18291.497</v>
      </c>
      <c r="AK59" s="64" t="n">
        <v>13673.798</v>
      </c>
      <c r="AL59" s="64" t="n">
        <v>17473.26</v>
      </c>
      <c r="AM59" s="64" t="n">
        <v>14170.758</v>
      </c>
      <c r="AN59" s="64" t="n">
        <v>14052.285</v>
      </c>
      <c r="AO59" s="64" t="n">
        <v>20224.289</v>
      </c>
      <c r="AP59" s="64" t="n">
        <v>18360.919</v>
      </c>
      <c r="AQ59" s="64" t="n">
        <v>27633.948</v>
      </c>
      <c r="AR59" s="64" t="n">
        <v>44997.8420000001</v>
      </c>
      <c r="AS59" s="63" t="n">
        <v>12769.655</v>
      </c>
      <c r="AT59" s="63" t="n">
        <v>20969.71</v>
      </c>
      <c r="AU59" s="63" t="n">
        <v>27560.08</v>
      </c>
      <c r="AV59" s="63" t="n">
        <v>24462.64</v>
      </c>
      <c r="AW59" s="63" t="n">
        <v>31187.96</v>
      </c>
      <c r="AX59" s="63" t="n">
        <v>30762.35</v>
      </c>
      <c r="AY59" s="63" t="n">
        <v>23223.964</v>
      </c>
      <c r="AZ59" s="63" t="n">
        <v>27078.826</v>
      </c>
      <c r="BA59" s="63"/>
      <c r="BB59" s="63"/>
      <c r="BC59" s="63"/>
      <c r="BD59" s="63"/>
      <c r="BE59" s="63"/>
      <c r="BF59" s="84" t="str">
        <f t="shared" si="149"/>
        <v>-</v>
      </c>
      <c r="BG59" s="84" t="str">
        <f t="shared" si="150"/>
        <v>-</v>
      </c>
      <c r="BH59" s="84" t="str">
        <f t="shared" si="151"/>
        <v>-</v>
      </c>
      <c r="BI59" s="84" t="str">
        <f t="shared" si="152"/>
        <v>-</v>
      </c>
      <c r="BJ59" s="84" t="str">
        <f t="shared" si="153"/>
        <v>-</v>
      </c>
      <c r="BK59" s="84" t="str">
        <f t="shared" si="154"/>
        <v>-</v>
      </c>
      <c r="BL59" s="84" t="str">
        <f t="shared" si="155"/>
        <v>-</v>
      </c>
      <c r="BM59" s="84" t="str">
        <f t="shared" si="156"/>
        <v>-</v>
      </c>
      <c r="BN59" s="84" t="str">
        <f t="shared" si="157"/>
        <v>-</v>
      </c>
      <c r="BO59" s="84" t="str">
        <f t="shared" si="158"/>
        <v>-</v>
      </c>
      <c r="BP59" s="84" t="str">
        <f t="shared" si="159"/>
        <v>-</v>
      </c>
      <c r="BQ59" s="84" t="str">
        <f t="shared" si="160"/>
        <v>-</v>
      </c>
      <c r="BR59" s="33"/>
    </row>
    <row r="60" spans="1:70" x14ac:dyDescent="0.25">
      <c r="A60" s="16" t="s">
        <v>374</v>
      </c>
      <c r="B60" s="3" t="s">
        <v>375</v>
      </c>
      <c r="C60" s="69"/>
      <c r="D60" s="69"/>
      <c r="E60" s="69"/>
      <c r="F60" s="6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 t="n">
        <v>5229.46</v>
      </c>
      <c r="V60" s="4" t="n">
        <v>4953.428</v>
      </c>
      <c r="W60" s="4" t="n">
        <v>10947.14</v>
      </c>
      <c r="X60" s="4" t="n">
        <v>14127.8389</v>
      </c>
      <c r="Y60" s="4" t="n">
        <v>11378.866</v>
      </c>
      <c r="Z60" s="4" t="n">
        <v>20467.1745</v>
      </c>
      <c r="AA60" s="4" t="n">
        <v>16930.1815</v>
      </c>
      <c r="AB60" s="4" t="n">
        <v>10592.91436</v>
      </c>
      <c r="AC60" s="4" t="n">
        <v>22551.6848</v>
      </c>
      <c r="AD60" s="4" t="n">
        <v>14142.54314</v>
      </c>
      <c r="AE60" s="4" t="n">
        <v>21867.0567</v>
      </c>
      <c r="AF60" s="4" t="n">
        <v>34698.4259</v>
      </c>
      <c r="AG60" s="4" t="n">
        <v>6107.5724</v>
      </c>
      <c r="AH60" s="4" t="n">
        <v>6937.62199999997</v>
      </c>
      <c r="AI60" s="4" t="n">
        <v>17947.3673</v>
      </c>
      <c r="AJ60" s="4" t="n">
        <v>18456.1832</v>
      </c>
      <c r="AK60" s="4" t="n">
        <v>13855.1279</v>
      </c>
      <c r="AL60" s="4" t="n">
        <v>17580.33864</v>
      </c>
      <c r="AM60" s="4" t="n">
        <v>14366.86017</v>
      </c>
      <c r="AN60" s="4" t="n">
        <v>14149.385</v>
      </c>
      <c r="AO60" s="4" t="n">
        <v>20517.6651</v>
      </c>
      <c r="AP60" s="4" t="n">
        <v>18767.98405</v>
      </c>
      <c r="AQ60" s="4" t="n">
        <v>28166.72956</v>
      </c>
      <c r="AR60" s="4" t="n">
        <v>45261.8506700001</v>
      </c>
      <c r="AS60" s="4" t="n">
        <v>13255.832900000001</v>
      </c>
      <c r="AT60" s="4" t="n">
        <v>21455.8879</v>
      </c>
      <c r="AU60" s="4" t="n">
        <v>27891.59</v>
      </c>
      <c r="AV60" s="4" t="n">
        <v>24537.06</v>
      </c>
      <c r="AW60" s="4" t="n">
        <v>31455.85</v>
      </c>
      <c r="AX60" s="4" t="n">
        <v>31246.2</v>
      </c>
      <c r="AY60" s="4" t="n">
        <v>23436.1374</v>
      </c>
      <c r="AZ60" s="4" t="n">
        <v>27424.783</v>
      </c>
      <c r="BA60" s="4"/>
      <c r="BB60" s="4"/>
      <c r="BC60" s="4"/>
      <c r="BD60" s="4"/>
      <c r="BE60" s="4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</row>
    <row r="61" spans="1:70" x14ac:dyDescent="0.25">
      <c r="C61" s="69"/>
      <c r="D61" s="69"/>
      <c r="E61" s="69"/>
      <c r="F61" s="6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</row>
    <row r="62" spans="1:70" x14ac:dyDescent="0.25">
      <c r="A62" s="43" t="s">
        <v>60</v>
      </c>
      <c r="B62" s="23" t="s">
        <v>60</v>
      </c>
      <c r="C62" s="21" t="str">
        <f>$C$3</f>
        <v>YTD '15</v>
      </c>
      <c r="D62" s="21" t="str">
        <f>$D$3</f>
        <v>YTD '16</v>
      </c>
      <c r="E62" s="21" t="str">
        <f>$E$3</f>
        <v>YTD '17</v>
      </c>
      <c r="F62" s="21" t="str">
        <f>$F$3</f>
        <v>YoY</v>
      </c>
      <c r="G62" s="2" t="s">
        <v>33</v>
      </c>
      <c r="H62" s="27" t="str">
        <f>$H$3</f>
        <v>Q1 '15</v>
      </c>
      <c r="I62" s="27" t="str">
        <f>$I$3</f>
        <v>Q2 '15</v>
      </c>
      <c r="J62" s="27" t="str">
        <f>$J$3</f>
        <v>Q3 '15</v>
      </c>
      <c r="K62" s="27" t="str">
        <f>$K$3</f>
        <v>Q4 '15</v>
      </c>
      <c r="L62" s="30" t="str">
        <f>$L$3</f>
        <v>Q1 '16</v>
      </c>
      <c r="M62" s="30" t="str">
        <f>$M$3</f>
        <v>Q2 '16</v>
      </c>
      <c r="N62" s="30" t="str">
        <f>$N$3</f>
        <v>Q3 '16</v>
      </c>
      <c r="O62" s="30" t="str">
        <f>$O$3</f>
        <v>Q4 '16</v>
      </c>
      <c r="P62" s="27" t="str">
        <f>$P$3</f>
        <v>Q1 '17</v>
      </c>
      <c r="Q62" s="27" t="str">
        <f>$Q$3</f>
        <v>Q2 '17</v>
      </c>
      <c r="R62" s="27" t="str">
        <f>$R$3</f>
        <v>Q3 '17</v>
      </c>
      <c r="S62" s="27" t="str">
        <f>$S$3</f>
        <v>Q4 '17</v>
      </c>
      <c r="T62" s="17" t="s">
        <v>33</v>
      </c>
      <c r="U62" s="27" t="s">
        <v>1</v>
      </c>
      <c r="V62" s="27" t="s">
        <v>2</v>
      </c>
      <c r="W62" s="27" t="s">
        <v>3</v>
      </c>
      <c r="X62" s="27" t="s">
        <v>4</v>
      </c>
      <c r="Y62" s="27" t="s">
        <v>5</v>
      </c>
      <c r="Z62" s="27" t="s">
        <v>6</v>
      </c>
      <c r="AA62" s="27" t="s">
        <v>7</v>
      </c>
      <c r="AB62" s="27" t="s">
        <v>8</v>
      </c>
      <c r="AC62" s="27" t="s">
        <v>9</v>
      </c>
      <c r="AD62" s="27" t="s">
        <v>10</v>
      </c>
      <c r="AE62" s="27" t="s">
        <v>11</v>
      </c>
      <c r="AF62" s="27" t="s">
        <v>12</v>
      </c>
      <c r="AG62" s="29" t="s">
        <v>13</v>
      </c>
      <c r="AH62" s="29" t="s">
        <v>14</v>
      </c>
      <c r="AI62" s="29" t="s">
        <v>15</v>
      </c>
      <c r="AJ62" s="29" t="s">
        <v>16</v>
      </c>
      <c r="AK62" s="29" t="s">
        <v>17</v>
      </c>
      <c r="AL62" s="29" t="s">
        <v>18</v>
      </c>
      <c r="AM62" s="29" t="s">
        <v>19</v>
      </c>
      <c r="AN62" s="29" t="s">
        <v>20</v>
      </c>
      <c r="AO62" s="29" t="s">
        <v>21</v>
      </c>
      <c r="AP62" s="29" t="s">
        <v>22</v>
      </c>
      <c r="AQ62" s="29" t="s">
        <v>23</v>
      </c>
      <c r="AR62" s="29" t="s">
        <v>24</v>
      </c>
      <c r="AS62" s="25" t="s">
        <v>25</v>
      </c>
      <c r="AT62" s="25" t="s">
        <v>26</v>
      </c>
      <c r="AU62" s="25" t="s">
        <v>27</v>
      </c>
      <c r="AV62" s="25" t="s">
        <v>28</v>
      </c>
      <c r="AW62" s="25" t="s">
        <v>29</v>
      </c>
      <c r="AX62" s="25" t="s">
        <v>30</v>
      </c>
      <c r="AY62" s="31" t="s">
        <v>99</v>
      </c>
      <c r="AZ62" s="31" t="s">
        <v>100</v>
      </c>
      <c r="BA62" s="31" t="s">
        <v>101</v>
      </c>
      <c r="BB62" s="31" t="s">
        <v>102</v>
      </c>
      <c r="BC62" s="31" t="s">
        <v>103</v>
      </c>
      <c r="BD62" s="31" t="s">
        <v>104</v>
      </c>
      <c r="BF62" s="32">
        <v>42736</v>
      </c>
      <c r="BG62" s="32">
        <v>42767</v>
      </c>
      <c r="BH62" s="32">
        <v>42795</v>
      </c>
      <c r="BI62" s="32">
        <v>42826</v>
      </c>
      <c r="BJ62" s="32">
        <v>42856</v>
      </c>
      <c r="BK62" s="32">
        <v>42887</v>
      </c>
      <c r="BL62" s="32">
        <v>42917</v>
      </c>
      <c r="BM62" s="32">
        <v>42948</v>
      </c>
      <c r="BN62" s="32">
        <v>42979</v>
      </c>
      <c r="BO62" s="32">
        <v>43009</v>
      </c>
      <c r="BP62" s="32">
        <v>43040</v>
      </c>
      <c r="BQ62" s="32">
        <v>43070</v>
      </c>
    </row>
    <row r="63" spans="1:70" x14ac:dyDescent="0.25">
      <c r="A63" s="16" t="s">
        <v>202</v>
      </c>
      <c r="B63" s="16" t="s">
        <v>58</v>
      </c>
      <c r="C63" s="65" t="str">
        <f t="shared" ref="C63:E70" si="161">IFERROR(C49/C$59,"")</f>
        <v/>
      </c>
      <c r="D63" s="65" t="str">
        <f t="shared" si="161"/>
        <v/>
      </c>
      <c r="E63" s="65" t="str">
        <f t="shared" si="161"/>
        <v/>
      </c>
      <c r="F63" s="65" t="str">
        <f>IFERROR(E63/D63,"")</f>
        <v/>
      </c>
      <c r="H63" s="2" t="str">
        <f t="shared" ref="H63:S63" si="162">IFERROR(H49/H$59,"")</f>
        <v/>
      </c>
      <c r="I63" s="2" t="str">
        <f t="shared" si="162"/>
        <v/>
      </c>
      <c r="J63" s="2" t="str">
        <f t="shared" si="162"/>
        <v/>
      </c>
      <c r="K63" s="2" t="str">
        <f t="shared" si="162"/>
        <v/>
      </c>
      <c r="L63" s="2" t="str">
        <f t="shared" si="162"/>
        <v/>
      </c>
      <c r="M63" s="2" t="str">
        <f t="shared" si="162"/>
        <v/>
      </c>
      <c r="N63" s="2" t="str">
        <f t="shared" si="162"/>
        <v/>
      </c>
      <c r="O63" s="2" t="str">
        <f t="shared" si="162"/>
        <v/>
      </c>
      <c r="P63" s="2" t="str">
        <f t="shared" si="162"/>
        <v/>
      </c>
      <c r="Q63" s="2" t="str">
        <f t="shared" si="162"/>
        <v/>
      </c>
      <c r="R63" s="75" t="str">
        <f t="shared" si="162"/>
        <v/>
      </c>
      <c r="S63" s="75" t="str">
        <f t="shared" si="162"/>
        <v/>
      </c>
      <c r="T63" s="1"/>
      <c r="U63" s="2" t="str">
        <f t="shared" ref="U63:BD63" si="163">IFERROR(U49/U$59,"")</f>
        <v/>
      </c>
      <c r="V63" s="2" t="str">
        <f t="shared" si="163"/>
        <v/>
      </c>
      <c r="W63" s="2" t="str">
        <f t="shared" si="163"/>
        <v/>
      </c>
      <c r="X63" s="2" t="str">
        <f t="shared" si="163"/>
        <v/>
      </c>
      <c r="Y63" s="2" t="str">
        <f t="shared" si="163"/>
        <v/>
      </c>
      <c r="Z63" s="2" t="str">
        <f t="shared" si="163"/>
        <v/>
      </c>
      <c r="AA63" s="2" t="str">
        <f t="shared" si="163"/>
        <v/>
      </c>
      <c r="AB63" s="2" t="str">
        <f t="shared" si="163"/>
        <v/>
      </c>
      <c r="AC63" s="2" t="str">
        <f t="shared" si="163"/>
        <v/>
      </c>
      <c r="AD63" s="2" t="str">
        <f t="shared" si="163"/>
        <v/>
      </c>
      <c r="AE63" s="2" t="str">
        <f t="shared" si="163"/>
        <v/>
      </c>
      <c r="AF63" s="2" t="str">
        <f t="shared" si="163"/>
        <v/>
      </c>
      <c r="AG63" s="2" t="str">
        <f t="shared" si="163"/>
        <v/>
      </c>
      <c r="AH63" s="2" t="str">
        <f t="shared" si="163"/>
        <v/>
      </c>
      <c r="AI63" s="2" t="str">
        <f t="shared" si="163"/>
        <v/>
      </c>
      <c r="AJ63" s="2" t="str">
        <f t="shared" si="163"/>
        <v/>
      </c>
      <c r="AK63" s="2" t="str">
        <f t="shared" si="163"/>
        <v/>
      </c>
      <c r="AL63" s="2" t="str">
        <f t="shared" si="163"/>
        <v/>
      </c>
      <c r="AM63" s="2" t="str">
        <f t="shared" si="163"/>
        <v/>
      </c>
      <c r="AN63" s="2" t="str">
        <f t="shared" si="163"/>
        <v/>
      </c>
      <c r="AO63" s="2" t="str">
        <f t="shared" si="163"/>
        <v/>
      </c>
      <c r="AP63" s="2" t="str">
        <f t="shared" si="163"/>
        <v/>
      </c>
      <c r="AQ63" s="2" t="str">
        <f t="shared" si="163"/>
        <v/>
      </c>
      <c r="AR63" s="2" t="str">
        <f t="shared" si="163"/>
        <v/>
      </c>
      <c r="AS63" s="2" t="str">
        <f t="shared" si="163"/>
        <v/>
      </c>
      <c r="AT63" s="2" t="str">
        <f t="shared" si="163"/>
        <v/>
      </c>
      <c r="AU63" s="2" t="str">
        <f t="shared" si="163"/>
        <v/>
      </c>
      <c r="AV63" s="2" t="str">
        <f t="shared" si="163"/>
        <v/>
      </c>
      <c r="AW63" s="2" t="str">
        <f t="shared" si="163"/>
        <v/>
      </c>
      <c r="AX63" s="2" t="str">
        <f t="shared" si="163"/>
        <v/>
      </c>
      <c r="AY63" s="2" t="str">
        <f t="shared" si="163"/>
        <v/>
      </c>
      <c r="AZ63" s="2" t="str">
        <f t="shared" si="163"/>
        <v/>
      </c>
      <c r="BA63" s="2" t="str">
        <f t="shared" si="163"/>
        <v/>
      </c>
      <c r="BB63" s="2" t="str">
        <f t="shared" si="163"/>
        <v/>
      </c>
      <c r="BC63" s="2" t="str">
        <f t="shared" si="163"/>
        <v/>
      </c>
      <c r="BD63" s="2" t="str">
        <f t="shared" si="163"/>
        <v/>
      </c>
      <c r="BF63" s="84" t="str">
        <f t="shared" ref="BF63:BF70" si="164">IFERROR(AS63/AG63,"-")</f>
        <v>-</v>
      </c>
      <c r="BG63" s="84" t="str">
        <f t="shared" ref="BG63:BG70" si="165">IFERROR(AT63/AH63,"-")</f>
        <v>-</v>
      </c>
      <c r="BH63" s="84" t="str">
        <f t="shared" ref="BH63:BH70" si="166">IFERROR(AU63/AI63,"-")</f>
        <v>-</v>
      </c>
      <c r="BI63" s="84" t="str">
        <f t="shared" ref="BI63:BI70" si="167">IFERROR(AV63/AJ63,"-")</f>
        <v>-</v>
      </c>
      <c r="BJ63" s="84" t="str">
        <f t="shared" ref="BJ63:BJ70" si="168">IFERROR(AW63/AK63,"-")</f>
        <v>-</v>
      </c>
      <c r="BK63" s="84" t="str">
        <f t="shared" ref="BK63:BK70" si="169">IFERROR(AX63/AL63,"-")</f>
        <v>-</v>
      </c>
      <c r="BL63" s="84" t="str">
        <f t="shared" ref="BL63:BL70" si="170">IFERROR(AY63/AM63,"-")</f>
        <v>-</v>
      </c>
      <c r="BM63" s="84" t="str">
        <f t="shared" ref="BM63:BM70" si="171">IFERROR(AZ63/AN63,"-")</f>
        <v>-</v>
      </c>
      <c r="BN63" s="84" t="str">
        <f t="shared" ref="BN63:BN70" si="172">IFERROR(BA63/AO63,"-")</f>
        <v>-</v>
      </c>
      <c r="BO63" s="84" t="str">
        <f t="shared" ref="BO63:BO70" si="173">IFERROR(BB63/AP63,"-")</f>
        <v>-</v>
      </c>
      <c r="BP63" s="84" t="str">
        <f t="shared" ref="BP63:BP70" si="174">IFERROR(BC63/AQ63,"-")</f>
        <v>-</v>
      </c>
      <c r="BQ63" s="84" t="str">
        <f t="shared" ref="BQ63:BQ70" si="175">IFERROR(BD63/AR63,"-")</f>
        <v>-</v>
      </c>
    </row>
    <row r="64" spans="1:70" x14ac:dyDescent="0.25">
      <c r="A64" s="16" t="s">
        <v>194</v>
      </c>
      <c r="B64" s="16" t="s">
        <v>44</v>
      </c>
      <c r="C64" s="65" t="str">
        <f t="shared" si="161"/>
        <v/>
      </c>
      <c r="D64" s="65" t="str">
        <f t="shared" si="161"/>
        <v/>
      </c>
      <c r="E64" s="65" t="str">
        <f t="shared" si="161"/>
        <v/>
      </c>
      <c r="F64" s="65" t="str">
        <f t="shared" ref="F64:F72" si="176">IFERROR(E64/D64,"")</f>
        <v/>
      </c>
      <c r="H64" s="2" t="str">
        <f t="shared" ref="H64:S64" si="177">IFERROR(H50/H$59,"")</f>
        <v/>
      </c>
      <c r="I64" s="2" t="str">
        <f t="shared" si="177"/>
        <v/>
      </c>
      <c r="J64" s="2" t="str">
        <f t="shared" si="177"/>
        <v/>
      </c>
      <c r="K64" s="2" t="str">
        <f t="shared" si="177"/>
        <v/>
      </c>
      <c r="L64" s="2" t="str">
        <f t="shared" si="177"/>
        <v/>
      </c>
      <c r="M64" s="2" t="str">
        <f t="shared" si="177"/>
        <v/>
      </c>
      <c r="N64" s="2" t="str">
        <f t="shared" si="177"/>
        <v/>
      </c>
      <c r="O64" s="2" t="str">
        <f t="shared" si="177"/>
        <v/>
      </c>
      <c r="P64" s="2" t="str">
        <f t="shared" si="177"/>
        <v/>
      </c>
      <c r="Q64" s="2" t="str">
        <f t="shared" si="177"/>
        <v/>
      </c>
      <c r="R64" s="75" t="str">
        <f t="shared" si="177"/>
        <v/>
      </c>
      <c r="S64" s="75" t="str">
        <f t="shared" si="177"/>
        <v/>
      </c>
      <c r="T64" s="1"/>
      <c r="U64" s="2" t="str">
        <f t="shared" ref="U64:BD64" si="178">IFERROR(U50/U$59,"")</f>
        <v/>
      </c>
      <c r="V64" s="2" t="str">
        <f t="shared" si="178"/>
        <v/>
      </c>
      <c r="W64" s="2" t="str">
        <f t="shared" si="178"/>
        <v/>
      </c>
      <c r="X64" s="2" t="str">
        <f t="shared" si="178"/>
        <v/>
      </c>
      <c r="Y64" s="2" t="str">
        <f t="shared" si="178"/>
        <v/>
      </c>
      <c r="Z64" s="2" t="str">
        <f t="shared" si="178"/>
        <v/>
      </c>
      <c r="AA64" s="2" t="str">
        <f t="shared" si="178"/>
        <v/>
      </c>
      <c r="AB64" s="2" t="str">
        <f t="shared" si="178"/>
        <v/>
      </c>
      <c r="AC64" s="2" t="str">
        <f t="shared" si="178"/>
        <v/>
      </c>
      <c r="AD64" s="2" t="str">
        <f t="shared" si="178"/>
        <v/>
      </c>
      <c r="AE64" s="2" t="str">
        <f t="shared" si="178"/>
        <v/>
      </c>
      <c r="AF64" s="2" t="str">
        <f t="shared" si="178"/>
        <v/>
      </c>
      <c r="AG64" s="2" t="str">
        <f t="shared" si="178"/>
        <v/>
      </c>
      <c r="AH64" s="2" t="str">
        <f t="shared" si="178"/>
        <v/>
      </c>
      <c r="AI64" s="2" t="str">
        <f t="shared" si="178"/>
        <v/>
      </c>
      <c r="AJ64" s="2" t="str">
        <f t="shared" si="178"/>
        <v/>
      </c>
      <c r="AK64" s="2" t="str">
        <f t="shared" si="178"/>
        <v/>
      </c>
      <c r="AL64" s="2" t="str">
        <f t="shared" si="178"/>
        <v/>
      </c>
      <c r="AM64" s="2" t="str">
        <f t="shared" si="178"/>
        <v/>
      </c>
      <c r="AN64" s="2" t="str">
        <f t="shared" si="178"/>
        <v/>
      </c>
      <c r="AO64" s="2" t="str">
        <f t="shared" si="178"/>
        <v/>
      </c>
      <c r="AP64" s="2" t="str">
        <f t="shared" si="178"/>
        <v/>
      </c>
      <c r="AQ64" s="2" t="str">
        <f t="shared" si="178"/>
        <v/>
      </c>
      <c r="AR64" s="2" t="str">
        <f t="shared" si="178"/>
        <v/>
      </c>
      <c r="AS64" s="2" t="str">
        <f t="shared" si="178"/>
        <v/>
      </c>
      <c r="AT64" s="2" t="str">
        <f t="shared" si="178"/>
        <v/>
      </c>
      <c r="AU64" s="2" t="str">
        <f t="shared" si="178"/>
        <v/>
      </c>
      <c r="AV64" s="2" t="str">
        <f t="shared" si="178"/>
        <v/>
      </c>
      <c r="AW64" s="2" t="str">
        <f t="shared" si="178"/>
        <v/>
      </c>
      <c r="AX64" s="2" t="str">
        <f t="shared" si="178"/>
        <v/>
      </c>
      <c r="AY64" s="2" t="str">
        <f t="shared" si="178"/>
        <v/>
      </c>
      <c r="AZ64" s="2" t="str">
        <f t="shared" si="178"/>
        <v/>
      </c>
      <c r="BA64" s="2" t="str">
        <f t="shared" si="178"/>
        <v/>
      </c>
      <c r="BB64" s="2" t="str">
        <f t="shared" si="178"/>
        <v/>
      </c>
      <c r="BC64" s="2" t="str">
        <f t="shared" si="178"/>
        <v/>
      </c>
      <c r="BD64" s="2" t="str">
        <f t="shared" si="178"/>
        <v/>
      </c>
      <c r="BF64" s="84" t="str">
        <f t="shared" si="164"/>
        <v>-</v>
      </c>
      <c r="BG64" s="84" t="str">
        <f t="shared" si="165"/>
        <v>-</v>
      </c>
      <c r="BH64" s="84" t="str">
        <f t="shared" si="166"/>
        <v>-</v>
      </c>
      <c r="BI64" s="84" t="str">
        <f t="shared" si="167"/>
        <v>-</v>
      </c>
      <c r="BJ64" s="84" t="str">
        <f t="shared" si="168"/>
        <v>-</v>
      </c>
      <c r="BK64" s="84" t="str">
        <f t="shared" si="169"/>
        <v>-</v>
      </c>
      <c r="BL64" s="84" t="str">
        <f t="shared" si="170"/>
        <v>-</v>
      </c>
      <c r="BM64" s="84" t="str">
        <f t="shared" si="171"/>
        <v>-</v>
      </c>
      <c r="BN64" s="84" t="str">
        <f t="shared" si="172"/>
        <v>-</v>
      </c>
      <c r="BO64" s="84" t="str">
        <f t="shared" si="173"/>
        <v>-</v>
      </c>
      <c r="BP64" s="84" t="str">
        <f t="shared" si="174"/>
        <v>-</v>
      </c>
      <c r="BQ64" s="84" t="str">
        <f t="shared" si="175"/>
        <v>-</v>
      </c>
    </row>
    <row r="65" spans="1:69" x14ac:dyDescent="0.25">
      <c r="A65" s="16" t="s">
        <v>195</v>
      </c>
      <c r="B65" s="16" t="s">
        <v>45</v>
      </c>
      <c r="C65" s="65" t="str">
        <f t="shared" si="161"/>
        <v/>
      </c>
      <c r="D65" s="65" t="str">
        <f t="shared" si="161"/>
        <v/>
      </c>
      <c r="E65" s="65" t="str">
        <f t="shared" si="161"/>
        <v/>
      </c>
      <c r="F65" s="65" t="str">
        <f t="shared" si="176"/>
        <v/>
      </c>
      <c r="H65" s="2" t="str">
        <f t="shared" ref="H65:S65" si="179">IFERROR(H51/H$59,"")</f>
        <v/>
      </c>
      <c r="I65" s="2" t="str">
        <f t="shared" si="179"/>
        <v/>
      </c>
      <c r="J65" s="2" t="str">
        <f t="shared" si="179"/>
        <v/>
      </c>
      <c r="K65" s="2" t="str">
        <f t="shared" si="179"/>
        <v/>
      </c>
      <c r="L65" s="2" t="str">
        <f t="shared" si="179"/>
        <v/>
      </c>
      <c r="M65" s="2" t="str">
        <f t="shared" si="179"/>
        <v/>
      </c>
      <c r="N65" s="2" t="str">
        <f t="shared" si="179"/>
        <v/>
      </c>
      <c r="O65" s="2" t="str">
        <f t="shared" si="179"/>
        <v/>
      </c>
      <c r="P65" s="2" t="str">
        <f t="shared" si="179"/>
        <v/>
      </c>
      <c r="Q65" s="2" t="str">
        <f t="shared" si="179"/>
        <v/>
      </c>
      <c r="R65" s="75" t="str">
        <f t="shared" si="179"/>
        <v/>
      </c>
      <c r="S65" s="75" t="str">
        <f t="shared" si="179"/>
        <v/>
      </c>
      <c r="T65" s="1"/>
      <c r="U65" s="2" t="str">
        <f t="shared" ref="U65:BD65" si="180">IFERROR(U51/U$59,"")</f>
        <v/>
      </c>
      <c r="V65" s="2" t="str">
        <f t="shared" si="180"/>
        <v/>
      </c>
      <c r="W65" s="2" t="str">
        <f t="shared" si="180"/>
        <v/>
      </c>
      <c r="X65" s="2" t="str">
        <f t="shared" si="180"/>
        <v/>
      </c>
      <c r="Y65" s="2" t="str">
        <f t="shared" si="180"/>
        <v/>
      </c>
      <c r="Z65" s="2" t="str">
        <f t="shared" si="180"/>
        <v/>
      </c>
      <c r="AA65" s="2" t="str">
        <f t="shared" si="180"/>
        <v/>
      </c>
      <c r="AB65" s="2" t="str">
        <f t="shared" si="180"/>
        <v/>
      </c>
      <c r="AC65" s="2" t="str">
        <f t="shared" si="180"/>
        <v/>
      </c>
      <c r="AD65" s="2" t="str">
        <f t="shared" si="180"/>
        <v/>
      </c>
      <c r="AE65" s="2" t="str">
        <f t="shared" si="180"/>
        <v/>
      </c>
      <c r="AF65" s="2" t="str">
        <f t="shared" si="180"/>
        <v/>
      </c>
      <c r="AG65" s="2" t="str">
        <f t="shared" si="180"/>
        <v/>
      </c>
      <c r="AH65" s="2" t="str">
        <f t="shared" si="180"/>
        <v/>
      </c>
      <c r="AI65" s="2" t="str">
        <f t="shared" si="180"/>
        <v/>
      </c>
      <c r="AJ65" s="2" t="str">
        <f t="shared" si="180"/>
        <v/>
      </c>
      <c r="AK65" s="2" t="str">
        <f t="shared" si="180"/>
        <v/>
      </c>
      <c r="AL65" s="2" t="str">
        <f t="shared" si="180"/>
        <v/>
      </c>
      <c r="AM65" s="2" t="str">
        <f t="shared" si="180"/>
        <v/>
      </c>
      <c r="AN65" s="2" t="str">
        <f t="shared" si="180"/>
        <v/>
      </c>
      <c r="AO65" s="2" t="str">
        <f t="shared" si="180"/>
        <v/>
      </c>
      <c r="AP65" s="2" t="str">
        <f t="shared" si="180"/>
        <v/>
      </c>
      <c r="AQ65" s="2" t="str">
        <f t="shared" si="180"/>
        <v/>
      </c>
      <c r="AR65" s="2" t="str">
        <f t="shared" si="180"/>
        <v/>
      </c>
      <c r="AS65" s="2" t="str">
        <f t="shared" si="180"/>
        <v/>
      </c>
      <c r="AT65" s="2" t="str">
        <f t="shared" si="180"/>
        <v/>
      </c>
      <c r="AU65" s="2" t="str">
        <f t="shared" si="180"/>
        <v/>
      </c>
      <c r="AV65" s="2" t="str">
        <f t="shared" si="180"/>
        <v/>
      </c>
      <c r="AW65" s="2" t="str">
        <f t="shared" si="180"/>
        <v/>
      </c>
      <c r="AX65" s="2" t="str">
        <f t="shared" si="180"/>
        <v/>
      </c>
      <c r="AY65" s="2" t="str">
        <f t="shared" si="180"/>
        <v/>
      </c>
      <c r="AZ65" s="2" t="str">
        <f t="shared" si="180"/>
        <v/>
      </c>
      <c r="BA65" s="2" t="str">
        <f t="shared" si="180"/>
        <v/>
      </c>
      <c r="BB65" s="2" t="str">
        <f t="shared" si="180"/>
        <v/>
      </c>
      <c r="BC65" s="2" t="str">
        <f t="shared" si="180"/>
        <v/>
      </c>
      <c r="BD65" s="2" t="str">
        <f t="shared" si="180"/>
        <v/>
      </c>
      <c r="BF65" s="84" t="str">
        <f t="shared" si="164"/>
        <v>-</v>
      </c>
      <c r="BG65" s="84" t="str">
        <f t="shared" si="165"/>
        <v>-</v>
      </c>
      <c r="BH65" s="84" t="str">
        <f t="shared" si="166"/>
        <v>-</v>
      </c>
      <c r="BI65" s="84" t="str">
        <f t="shared" si="167"/>
        <v>-</v>
      </c>
      <c r="BJ65" s="84" t="str">
        <f t="shared" si="168"/>
        <v>-</v>
      </c>
      <c r="BK65" s="84" t="str">
        <f t="shared" si="169"/>
        <v>-</v>
      </c>
      <c r="BL65" s="84" t="str">
        <f t="shared" si="170"/>
        <v>-</v>
      </c>
      <c r="BM65" s="84" t="str">
        <f t="shared" si="171"/>
        <v>-</v>
      </c>
      <c r="BN65" s="84" t="str">
        <f t="shared" si="172"/>
        <v>-</v>
      </c>
      <c r="BO65" s="84" t="str">
        <f t="shared" si="173"/>
        <v>-</v>
      </c>
      <c r="BP65" s="84" t="str">
        <f t="shared" si="174"/>
        <v>-</v>
      </c>
      <c r="BQ65" s="84" t="str">
        <f t="shared" si="175"/>
        <v>-</v>
      </c>
    </row>
    <row r="66" spans="1:69" x14ac:dyDescent="0.25">
      <c r="A66" s="16" t="s">
        <v>196</v>
      </c>
      <c r="B66" s="16" t="s">
        <v>46</v>
      </c>
      <c r="C66" s="65" t="str">
        <f t="shared" si="161"/>
        <v/>
      </c>
      <c r="D66" s="65" t="str">
        <f t="shared" si="161"/>
        <v/>
      </c>
      <c r="E66" s="65" t="str">
        <f t="shared" si="161"/>
        <v/>
      </c>
      <c r="F66" s="65" t="str">
        <f t="shared" si="176"/>
        <v/>
      </c>
      <c r="H66" s="2" t="str">
        <f t="shared" ref="H66:S66" si="181">IFERROR(H52/H$59,"")</f>
        <v/>
      </c>
      <c r="I66" s="2" t="str">
        <f t="shared" si="181"/>
        <v/>
      </c>
      <c r="J66" s="2" t="str">
        <f t="shared" si="181"/>
        <v/>
      </c>
      <c r="K66" s="2" t="str">
        <f t="shared" si="181"/>
        <v/>
      </c>
      <c r="L66" s="2" t="str">
        <f t="shared" si="181"/>
        <v/>
      </c>
      <c r="M66" s="2" t="str">
        <f t="shared" si="181"/>
        <v/>
      </c>
      <c r="N66" s="2" t="str">
        <f t="shared" si="181"/>
        <v/>
      </c>
      <c r="O66" s="2" t="str">
        <f t="shared" si="181"/>
        <v/>
      </c>
      <c r="P66" s="2" t="str">
        <f t="shared" si="181"/>
        <v/>
      </c>
      <c r="Q66" s="2" t="str">
        <f t="shared" si="181"/>
        <v/>
      </c>
      <c r="R66" s="75" t="str">
        <f t="shared" si="181"/>
        <v/>
      </c>
      <c r="S66" s="75" t="str">
        <f t="shared" si="181"/>
        <v/>
      </c>
      <c r="T66" s="1"/>
      <c r="U66" s="2" t="str">
        <f t="shared" ref="U66:BD66" si="182">IFERROR(U52/U$59,"")</f>
        <v/>
      </c>
      <c r="V66" s="2" t="str">
        <f t="shared" si="182"/>
        <v/>
      </c>
      <c r="W66" s="2" t="str">
        <f t="shared" si="182"/>
        <v/>
      </c>
      <c r="X66" s="2" t="str">
        <f t="shared" si="182"/>
        <v/>
      </c>
      <c r="Y66" s="2" t="str">
        <f t="shared" si="182"/>
        <v/>
      </c>
      <c r="Z66" s="2" t="str">
        <f t="shared" si="182"/>
        <v/>
      </c>
      <c r="AA66" s="2" t="str">
        <f t="shared" si="182"/>
        <v/>
      </c>
      <c r="AB66" s="2" t="str">
        <f t="shared" si="182"/>
        <v/>
      </c>
      <c r="AC66" s="2" t="str">
        <f t="shared" si="182"/>
        <v/>
      </c>
      <c r="AD66" s="2" t="str">
        <f t="shared" si="182"/>
        <v/>
      </c>
      <c r="AE66" s="2" t="str">
        <f t="shared" si="182"/>
        <v/>
      </c>
      <c r="AF66" s="2" t="str">
        <f t="shared" si="182"/>
        <v/>
      </c>
      <c r="AG66" s="2" t="str">
        <f t="shared" si="182"/>
        <v/>
      </c>
      <c r="AH66" s="2" t="str">
        <f t="shared" si="182"/>
        <v/>
      </c>
      <c r="AI66" s="2" t="str">
        <f t="shared" si="182"/>
        <v/>
      </c>
      <c r="AJ66" s="2" t="str">
        <f t="shared" si="182"/>
        <v/>
      </c>
      <c r="AK66" s="2" t="str">
        <f t="shared" si="182"/>
        <v/>
      </c>
      <c r="AL66" s="2" t="str">
        <f t="shared" si="182"/>
        <v/>
      </c>
      <c r="AM66" s="2" t="str">
        <f t="shared" si="182"/>
        <v/>
      </c>
      <c r="AN66" s="2" t="str">
        <f t="shared" si="182"/>
        <v/>
      </c>
      <c r="AO66" s="2" t="str">
        <f t="shared" si="182"/>
        <v/>
      </c>
      <c r="AP66" s="2" t="str">
        <f t="shared" si="182"/>
        <v/>
      </c>
      <c r="AQ66" s="2" t="str">
        <f t="shared" si="182"/>
        <v/>
      </c>
      <c r="AR66" s="2" t="str">
        <f t="shared" si="182"/>
        <v/>
      </c>
      <c r="AS66" s="2" t="str">
        <f t="shared" si="182"/>
        <v/>
      </c>
      <c r="AT66" s="2" t="str">
        <f t="shared" si="182"/>
        <v/>
      </c>
      <c r="AU66" s="2" t="str">
        <f t="shared" si="182"/>
        <v/>
      </c>
      <c r="AV66" s="2" t="str">
        <f t="shared" si="182"/>
        <v/>
      </c>
      <c r="AW66" s="2" t="str">
        <f t="shared" si="182"/>
        <v/>
      </c>
      <c r="AX66" s="2" t="str">
        <f t="shared" si="182"/>
        <v/>
      </c>
      <c r="AY66" s="2" t="str">
        <f t="shared" si="182"/>
        <v/>
      </c>
      <c r="AZ66" s="2" t="str">
        <f t="shared" si="182"/>
        <v/>
      </c>
      <c r="BA66" s="2" t="str">
        <f t="shared" si="182"/>
        <v/>
      </c>
      <c r="BB66" s="2" t="str">
        <f t="shared" si="182"/>
        <v/>
      </c>
      <c r="BC66" s="2" t="str">
        <f t="shared" si="182"/>
        <v/>
      </c>
      <c r="BD66" s="2" t="str">
        <f t="shared" si="182"/>
        <v/>
      </c>
      <c r="BF66" s="84" t="str">
        <f t="shared" si="164"/>
        <v>-</v>
      </c>
      <c r="BG66" s="84" t="str">
        <f t="shared" si="165"/>
        <v>-</v>
      </c>
      <c r="BH66" s="84" t="str">
        <f t="shared" si="166"/>
        <v>-</v>
      </c>
      <c r="BI66" s="84" t="str">
        <f t="shared" si="167"/>
        <v>-</v>
      </c>
      <c r="BJ66" s="84" t="str">
        <f t="shared" si="168"/>
        <v>-</v>
      </c>
      <c r="BK66" s="84" t="str">
        <f t="shared" si="169"/>
        <v>-</v>
      </c>
      <c r="BL66" s="84" t="str">
        <f t="shared" si="170"/>
        <v>-</v>
      </c>
      <c r="BM66" s="84" t="str">
        <f t="shared" si="171"/>
        <v>-</v>
      </c>
      <c r="BN66" s="84" t="str">
        <f t="shared" si="172"/>
        <v>-</v>
      </c>
      <c r="BO66" s="84" t="str">
        <f t="shared" si="173"/>
        <v>-</v>
      </c>
      <c r="BP66" s="84" t="str">
        <f t="shared" si="174"/>
        <v>-</v>
      </c>
      <c r="BQ66" s="84" t="str">
        <f t="shared" si="175"/>
        <v>-</v>
      </c>
    </row>
    <row r="67" spans="1:69" x14ac:dyDescent="0.25">
      <c r="A67" s="16" t="s">
        <v>197</v>
      </c>
      <c r="B67" s="16" t="s">
        <v>47</v>
      </c>
      <c r="C67" s="65" t="str">
        <f t="shared" si="161"/>
        <v/>
      </c>
      <c r="D67" s="65" t="str">
        <f t="shared" si="161"/>
        <v/>
      </c>
      <c r="E67" s="65" t="str">
        <f t="shared" si="161"/>
        <v/>
      </c>
      <c r="F67" s="65" t="str">
        <f t="shared" si="176"/>
        <v/>
      </c>
      <c r="H67" s="2" t="str">
        <f t="shared" ref="H67:S67" si="183">IFERROR(H53/H$59,"")</f>
        <v/>
      </c>
      <c r="I67" s="2" t="str">
        <f t="shared" si="183"/>
        <v/>
      </c>
      <c r="J67" s="2" t="str">
        <f t="shared" si="183"/>
        <v/>
      </c>
      <c r="K67" s="2" t="str">
        <f t="shared" si="183"/>
        <v/>
      </c>
      <c r="L67" s="2" t="str">
        <f t="shared" si="183"/>
        <v/>
      </c>
      <c r="M67" s="2" t="str">
        <f t="shared" si="183"/>
        <v/>
      </c>
      <c r="N67" s="2" t="str">
        <f t="shared" si="183"/>
        <v/>
      </c>
      <c r="O67" s="2" t="str">
        <f t="shared" si="183"/>
        <v/>
      </c>
      <c r="P67" s="2" t="str">
        <f t="shared" si="183"/>
        <v/>
      </c>
      <c r="Q67" s="2" t="str">
        <f t="shared" si="183"/>
        <v/>
      </c>
      <c r="R67" s="75" t="str">
        <f t="shared" si="183"/>
        <v/>
      </c>
      <c r="S67" s="75" t="str">
        <f t="shared" si="183"/>
        <v/>
      </c>
      <c r="T67" s="1"/>
      <c r="U67" s="2" t="str">
        <f t="shared" ref="U67:BD67" si="184">IFERROR(U53/U$59,"")</f>
        <v/>
      </c>
      <c r="V67" s="2" t="str">
        <f t="shared" si="184"/>
        <v/>
      </c>
      <c r="W67" s="2" t="str">
        <f t="shared" si="184"/>
        <v/>
      </c>
      <c r="X67" s="2" t="str">
        <f t="shared" si="184"/>
        <v/>
      </c>
      <c r="Y67" s="2" t="str">
        <f t="shared" si="184"/>
        <v/>
      </c>
      <c r="Z67" s="2" t="str">
        <f t="shared" si="184"/>
        <v/>
      </c>
      <c r="AA67" s="2" t="str">
        <f t="shared" si="184"/>
        <v/>
      </c>
      <c r="AB67" s="2" t="str">
        <f t="shared" si="184"/>
        <v/>
      </c>
      <c r="AC67" s="2" t="str">
        <f t="shared" si="184"/>
        <v/>
      </c>
      <c r="AD67" s="2" t="str">
        <f t="shared" si="184"/>
        <v/>
      </c>
      <c r="AE67" s="2" t="str">
        <f t="shared" si="184"/>
        <v/>
      </c>
      <c r="AF67" s="2" t="str">
        <f t="shared" si="184"/>
        <v/>
      </c>
      <c r="AG67" s="2" t="str">
        <f t="shared" si="184"/>
        <v/>
      </c>
      <c r="AH67" s="2" t="str">
        <f t="shared" si="184"/>
        <v/>
      </c>
      <c r="AI67" s="2" t="str">
        <f t="shared" si="184"/>
        <v/>
      </c>
      <c r="AJ67" s="2" t="str">
        <f t="shared" si="184"/>
        <v/>
      </c>
      <c r="AK67" s="2" t="str">
        <f t="shared" si="184"/>
        <v/>
      </c>
      <c r="AL67" s="2" t="str">
        <f t="shared" si="184"/>
        <v/>
      </c>
      <c r="AM67" s="2" t="str">
        <f t="shared" si="184"/>
        <v/>
      </c>
      <c r="AN67" s="2" t="str">
        <f t="shared" si="184"/>
        <v/>
      </c>
      <c r="AO67" s="2" t="str">
        <f t="shared" si="184"/>
        <v/>
      </c>
      <c r="AP67" s="2" t="str">
        <f t="shared" si="184"/>
        <v/>
      </c>
      <c r="AQ67" s="2" t="str">
        <f t="shared" si="184"/>
        <v/>
      </c>
      <c r="AR67" s="2" t="str">
        <f t="shared" si="184"/>
        <v/>
      </c>
      <c r="AS67" s="2" t="str">
        <f t="shared" si="184"/>
        <v/>
      </c>
      <c r="AT67" s="2" t="str">
        <f t="shared" si="184"/>
        <v/>
      </c>
      <c r="AU67" s="2" t="str">
        <f t="shared" si="184"/>
        <v/>
      </c>
      <c r="AV67" s="2" t="str">
        <f t="shared" si="184"/>
        <v/>
      </c>
      <c r="AW67" s="2" t="str">
        <f t="shared" si="184"/>
        <v/>
      </c>
      <c r="AX67" s="2" t="str">
        <f t="shared" si="184"/>
        <v/>
      </c>
      <c r="AY67" s="2" t="str">
        <f t="shared" si="184"/>
        <v/>
      </c>
      <c r="AZ67" s="2" t="str">
        <f t="shared" si="184"/>
        <v/>
      </c>
      <c r="BA67" s="2" t="str">
        <f t="shared" si="184"/>
        <v/>
      </c>
      <c r="BB67" s="2" t="str">
        <f t="shared" si="184"/>
        <v/>
      </c>
      <c r="BC67" s="2" t="str">
        <f t="shared" si="184"/>
        <v/>
      </c>
      <c r="BD67" s="2" t="str">
        <f t="shared" si="184"/>
        <v/>
      </c>
      <c r="BF67" s="84" t="str">
        <f t="shared" si="164"/>
        <v>-</v>
      </c>
      <c r="BG67" s="84" t="str">
        <f t="shared" si="165"/>
        <v>-</v>
      </c>
      <c r="BH67" s="84" t="str">
        <f t="shared" si="166"/>
        <v>-</v>
      </c>
      <c r="BI67" s="84" t="str">
        <f t="shared" si="167"/>
        <v>-</v>
      </c>
      <c r="BJ67" s="84" t="str">
        <f t="shared" si="168"/>
        <v>-</v>
      </c>
      <c r="BK67" s="84" t="str">
        <f t="shared" si="169"/>
        <v>-</v>
      </c>
      <c r="BL67" s="84" t="str">
        <f t="shared" si="170"/>
        <v>-</v>
      </c>
      <c r="BM67" s="84" t="str">
        <f t="shared" si="171"/>
        <v>-</v>
      </c>
      <c r="BN67" s="84" t="str">
        <f t="shared" si="172"/>
        <v>-</v>
      </c>
      <c r="BO67" s="84" t="str">
        <f t="shared" si="173"/>
        <v>-</v>
      </c>
      <c r="BP67" s="84" t="str">
        <f t="shared" si="174"/>
        <v>-</v>
      </c>
      <c r="BQ67" s="84" t="str">
        <f t="shared" si="175"/>
        <v>-</v>
      </c>
    </row>
    <row r="68" spans="1:69" x14ac:dyDescent="0.25">
      <c r="A68" s="16" t="s">
        <v>198</v>
      </c>
      <c r="B68" s="16" t="s">
        <v>48</v>
      </c>
      <c r="C68" s="65" t="str">
        <f t="shared" si="161"/>
        <v/>
      </c>
      <c r="D68" s="65" t="str">
        <f t="shared" si="161"/>
        <v/>
      </c>
      <c r="E68" s="65" t="str">
        <f t="shared" si="161"/>
        <v/>
      </c>
      <c r="F68" s="65" t="str">
        <f t="shared" si="176"/>
        <v/>
      </c>
      <c r="H68" s="2" t="str">
        <f t="shared" ref="H68:S68" si="185">IFERROR(H54/H$59,"")</f>
        <v/>
      </c>
      <c r="I68" s="2" t="str">
        <f t="shared" si="185"/>
        <v/>
      </c>
      <c r="J68" s="2" t="str">
        <f t="shared" si="185"/>
        <v/>
      </c>
      <c r="K68" s="2" t="str">
        <f t="shared" si="185"/>
        <v/>
      </c>
      <c r="L68" s="2" t="str">
        <f t="shared" si="185"/>
        <v/>
      </c>
      <c r="M68" s="2" t="str">
        <f t="shared" si="185"/>
        <v/>
      </c>
      <c r="N68" s="2" t="str">
        <f t="shared" si="185"/>
        <v/>
      </c>
      <c r="O68" s="2" t="str">
        <f t="shared" si="185"/>
        <v/>
      </c>
      <c r="P68" s="2" t="str">
        <f t="shared" si="185"/>
        <v/>
      </c>
      <c r="Q68" s="2" t="str">
        <f t="shared" si="185"/>
        <v/>
      </c>
      <c r="R68" s="75" t="str">
        <f t="shared" si="185"/>
        <v/>
      </c>
      <c r="S68" s="75" t="str">
        <f t="shared" si="185"/>
        <v/>
      </c>
      <c r="T68" s="1"/>
      <c r="U68" s="2" t="str">
        <f t="shared" ref="U68:BD68" si="186">IFERROR(U54/U$59,"")</f>
        <v/>
      </c>
      <c r="V68" s="2" t="str">
        <f t="shared" si="186"/>
        <v/>
      </c>
      <c r="W68" s="2" t="str">
        <f t="shared" si="186"/>
        <v/>
      </c>
      <c r="X68" s="2" t="str">
        <f t="shared" si="186"/>
        <v/>
      </c>
      <c r="Y68" s="2" t="str">
        <f t="shared" si="186"/>
        <v/>
      </c>
      <c r="Z68" s="2" t="str">
        <f t="shared" si="186"/>
        <v/>
      </c>
      <c r="AA68" s="2" t="str">
        <f t="shared" si="186"/>
        <v/>
      </c>
      <c r="AB68" s="2" t="str">
        <f t="shared" si="186"/>
        <v/>
      </c>
      <c r="AC68" s="2" t="str">
        <f t="shared" si="186"/>
        <v/>
      </c>
      <c r="AD68" s="2" t="str">
        <f t="shared" si="186"/>
        <v/>
      </c>
      <c r="AE68" s="2" t="str">
        <f t="shared" si="186"/>
        <v/>
      </c>
      <c r="AF68" s="2" t="str">
        <f t="shared" si="186"/>
        <v/>
      </c>
      <c r="AG68" s="2" t="str">
        <f t="shared" si="186"/>
        <v/>
      </c>
      <c r="AH68" s="2" t="str">
        <f t="shared" si="186"/>
        <v/>
      </c>
      <c r="AI68" s="2" t="str">
        <f t="shared" si="186"/>
        <v/>
      </c>
      <c r="AJ68" s="2" t="str">
        <f t="shared" si="186"/>
        <v/>
      </c>
      <c r="AK68" s="2" t="str">
        <f t="shared" si="186"/>
        <v/>
      </c>
      <c r="AL68" s="2" t="str">
        <f t="shared" si="186"/>
        <v/>
      </c>
      <c r="AM68" s="2" t="str">
        <f t="shared" si="186"/>
        <v/>
      </c>
      <c r="AN68" s="2" t="str">
        <f t="shared" si="186"/>
        <v/>
      </c>
      <c r="AO68" s="2" t="str">
        <f t="shared" si="186"/>
        <v/>
      </c>
      <c r="AP68" s="2" t="str">
        <f t="shared" si="186"/>
        <v/>
      </c>
      <c r="AQ68" s="2" t="str">
        <f t="shared" si="186"/>
        <v/>
      </c>
      <c r="AR68" s="2" t="str">
        <f t="shared" si="186"/>
        <v/>
      </c>
      <c r="AS68" s="2" t="str">
        <f t="shared" si="186"/>
        <v/>
      </c>
      <c r="AT68" s="2" t="str">
        <f t="shared" si="186"/>
        <v/>
      </c>
      <c r="AU68" s="2" t="str">
        <f t="shared" si="186"/>
        <v/>
      </c>
      <c r="AV68" s="2" t="str">
        <f t="shared" si="186"/>
        <v/>
      </c>
      <c r="AW68" s="2" t="str">
        <f t="shared" si="186"/>
        <v/>
      </c>
      <c r="AX68" s="2" t="str">
        <f t="shared" si="186"/>
        <v/>
      </c>
      <c r="AY68" s="2" t="str">
        <f t="shared" si="186"/>
        <v/>
      </c>
      <c r="AZ68" s="2" t="str">
        <f t="shared" si="186"/>
        <v/>
      </c>
      <c r="BA68" s="2" t="str">
        <f t="shared" si="186"/>
        <v/>
      </c>
      <c r="BB68" s="2" t="str">
        <f t="shared" si="186"/>
        <v/>
      </c>
      <c r="BC68" s="2" t="str">
        <f t="shared" si="186"/>
        <v/>
      </c>
      <c r="BD68" s="2" t="str">
        <f t="shared" si="186"/>
        <v/>
      </c>
      <c r="BF68" s="84" t="str">
        <f t="shared" si="164"/>
        <v>-</v>
      </c>
      <c r="BG68" s="84" t="str">
        <f t="shared" si="165"/>
        <v>-</v>
      </c>
      <c r="BH68" s="84" t="str">
        <f t="shared" si="166"/>
        <v>-</v>
      </c>
      <c r="BI68" s="84" t="str">
        <f t="shared" si="167"/>
        <v>-</v>
      </c>
      <c r="BJ68" s="84" t="str">
        <f t="shared" si="168"/>
        <v>-</v>
      </c>
      <c r="BK68" s="84" t="str">
        <f t="shared" si="169"/>
        <v>-</v>
      </c>
      <c r="BL68" s="84" t="str">
        <f t="shared" si="170"/>
        <v>-</v>
      </c>
      <c r="BM68" s="84" t="str">
        <f t="shared" si="171"/>
        <v>-</v>
      </c>
      <c r="BN68" s="84" t="str">
        <f t="shared" si="172"/>
        <v>-</v>
      </c>
      <c r="BO68" s="84" t="str">
        <f t="shared" si="173"/>
        <v>-</v>
      </c>
      <c r="BP68" s="84" t="str">
        <f t="shared" si="174"/>
        <v>-</v>
      </c>
      <c r="BQ68" s="84" t="str">
        <f t="shared" si="175"/>
        <v>-</v>
      </c>
    </row>
    <row r="69" spans="1:69" x14ac:dyDescent="0.25">
      <c r="A69" s="16" t="s">
        <v>199</v>
      </c>
      <c r="B69" s="16" t="s">
        <v>49</v>
      </c>
      <c r="C69" s="65" t="str">
        <f t="shared" si="161"/>
        <v/>
      </c>
      <c r="D69" s="65" t="str">
        <f t="shared" si="161"/>
        <v/>
      </c>
      <c r="E69" s="65" t="str">
        <f t="shared" si="161"/>
        <v/>
      </c>
      <c r="F69" s="65" t="str">
        <f t="shared" si="176"/>
        <v/>
      </c>
      <c r="H69" s="2" t="str">
        <f t="shared" ref="H69:S69" si="187">IFERROR(H55/H$59,"")</f>
        <v/>
      </c>
      <c r="I69" s="2" t="str">
        <f t="shared" si="187"/>
        <v/>
      </c>
      <c r="J69" s="2" t="str">
        <f t="shared" si="187"/>
        <v/>
      </c>
      <c r="K69" s="2" t="str">
        <f t="shared" si="187"/>
        <v/>
      </c>
      <c r="L69" s="2" t="str">
        <f t="shared" si="187"/>
        <v/>
      </c>
      <c r="M69" s="2" t="str">
        <f t="shared" si="187"/>
        <v/>
      </c>
      <c r="N69" s="2" t="str">
        <f t="shared" si="187"/>
        <v/>
      </c>
      <c r="O69" s="2" t="str">
        <f t="shared" si="187"/>
        <v/>
      </c>
      <c r="P69" s="2" t="str">
        <f t="shared" si="187"/>
        <v/>
      </c>
      <c r="Q69" s="2" t="str">
        <f t="shared" si="187"/>
        <v/>
      </c>
      <c r="R69" s="75" t="str">
        <f t="shared" si="187"/>
        <v/>
      </c>
      <c r="S69" s="75" t="str">
        <f t="shared" si="187"/>
        <v/>
      </c>
      <c r="T69" s="1"/>
      <c r="U69" s="2" t="str">
        <f t="shared" ref="U69:BD69" si="188">IFERROR(U55/U$59,"")</f>
        <v/>
      </c>
      <c r="V69" s="2" t="str">
        <f t="shared" si="188"/>
        <v/>
      </c>
      <c r="W69" s="2" t="str">
        <f t="shared" si="188"/>
        <v/>
      </c>
      <c r="X69" s="2" t="str">
        <f t="shared" si="188"/>
        <v/>
      </c>
      <c r="Y69" s="2" t="str">
        <f t="shared" si="188"/>
        <v/>
      </c>
      <c r="Z69" s="2" t="str">
        <f t="shared" si="188"/>
        <v/>
      </c>
      <c r="AA69" s="2" t="str">
        <f t="shared" si="188"/>
        <v/>
      </c>
      <c r="AB69" s="2" t="str">
        <f t="shared" si="188"/>
        <v/>
      </c>
      <c r="AC69" s="2" t="str">
        <f t="shared" si="188"/>
        <v/>
      </c>
      <c r="AD69" s="2" t="str">
        <f t="shared" si="188"/>
        <v/>
      </c>
      <c r="AE69" s="2" t="str">
        <f t="shared" si="188"/>
        <v/>
      </c>
      <c r="AF69" s="2" t="str">
        <f t="shared" si="188"/>
        <v/>
      </c>
      <c r="AG69" s="2" t="str">
        <f t="shared" si="188"/>
        <v/>
      </c>
      <c r="AH69" s="2" t="str">
        <f t="shared" si="188"/>
        <v/>
      </c>
      <c r="AI69" s="2" t="str">
        <f t="shared" si="188"/>
        <v/>
      </c>
      <c r="AJ69" s="2" t="str">
        <f t="shared" si="188"/>
        <v/>
      </c>
      <c r="AK69" s="2" t="str">
        <f t="shared" si="188"/>
        <v/>
      </c>
      <c r="AL69" s="2" t="str">
        <f t="shared" si="188"/>
        <v/>
      </c>
      <c r="AM69" s="2" t="str">
        <f t="shared" si="188"/>
        <v/>
      </c>
      <c r="AN69" s="2" t="str">
        <f t="shared" si="188"/>
        <v/>
      </c>
      <c r="AO69" s="2" t="str">
        <f t="shared" si="188"/>
        <v/>
      </c>
      <c r="AP69" s="2" t="str">
        <f t="shared" si="188"/>
        <v/>
      </c>
      <c r="AQ69" s="2" t="str">
        <f t="shared" si="188"/>
        <v/>
      </c>
      <c r="AR69" s="2" t="str">
        <f t="shared" si="188"/>
        <v/>
      </c>
      <c r="AS69" s="2" t="str">
        <f t="shared" si="188"/>
        <v/>
      </c>
      <c r="AT69" s="2" t="str">
        <f t="shared" si="188"/>
        <v/>
      </c>
      <c r="AU69" s="2" t="str">
        <f t="shared" si="188"/>
        <v/>
      </c>
      <c r="AV69" s="2" t="str">
        <f t="shared" si="188"/>
        <v/>
      </c>
      <c r="AW69" s="2" t="str">
        <f t="shared" si="188"/>
        <v/>
      </c>
      <c r="AX69" s="2" t="str">
        <f t="shared" si="188"/>
        <v/>
      </c>
      <c r="AY69" s="2" t="str">
        <f t="shared" si="188"/>
        <v/>
      </c>
      <c r="AZ69" s="2" t="str">
        <f t="shared" si="188"/>
        <v/>
      </c>
      <c r="BA69" s="2" t="str">
        <f t="shared" si="188"/>
        <v/>
      </c>
      <c r="BB69" s="2" t="str">
        <f t="shared" si="188"/>
        <v/>
      </c>
      <c r="BC69" s="2" t="str">
        <f t="shared" si="188"/>
        <v/>
      </c>
      <c r="BD69" s="2" t="str">
        <f t="shared" si="188"/>
        <v/>
      </c>
      <c r="BF69" s="84" t="str">
        <f t="shared" si="164"/>
        <v>-</v>
      </c>
      <c r="BG69" s="84" t="str">
        <f t="shared" si="165"/>
        <v>-</v>
      </c>
      <c r="BH69" s="84" t="str">
        <f t="shared" si="166"/>
        <v>-</v>
      </c>
      <c r="BI69" s="84" t="str">
        <f t="shared" si="167"/>
        <v>-</v>
      </c>
      <c r="BJ69" s="84" t="str">
        <f t="shared" si="168"/>
        <v>-</v>
      </c>
      <c r="BK69" s="84" t="str">
        <f t="shared" si="169"/>
        <v>-</v>
      </c>
      <c r="BL69" s="84" t="str">
        <f t="shared" si="170"/>
        <v>-</v>
      </c>
      <c r="BM69" s="84" t="str">
        <f t="shared" si="171"/>
        <v>-</v>
      </c>
      <c r="BN69" s="84" t="str">
        <f t="shared" si="172"/>
        <v>-</v>
      </c>
      <c r="BO69" s="84" t="str">
        <f t="shared" si="173"/>
        <v>-</v>
      </c>
      <c r="BP69" s="84" t="str">
        <f t="shared" si="174"/>
        <v>-</v>
      </c>
      <c r="BQ69" s="84" t="str">
        <f t="shared" si="175"/>
        <v>-</v>
      </c>
    </row>
    <row r="70" spans="1:69" x14ac:dyDescent="0.25">
      <c r="A70" s="16" t="s">
        <v>200</v>
      </c>
      <c r="B70" s="16" t="s">
        <v>50</v>
      </c>
      <c r="C70" s="70" t="str">
        <f t="shared" si="161"/>
        <v/>
      </c>
      <c r="D70" s="65" t="str">
        <f t="shared" si="161"/>
        <v/>
      </c>
      <c r="E70" s="65" t="str">
        <f t="shared" si="161"/>
        <v/>
      </c>
      <c r="F70" s="65" t="str">
        <f>IFERROR(E70/D70,"")</f>
        <v/>
      </c>
      <c r="H70" s="2" t="str">
        <f t="shared" ref="H70:S70" si="189">IFERROR(H56/H$59,"")</f>
        <v/>
      </c>
      <c r="I70" s="2" t="str">
        <f t="shared" si="189"/>
        <v/>
      </c>
      <c r="J70" s="2" t="str">
        <f t="shared" si="189"/>
        <v/>
      </c>
      <c r="K70" s="2" t="str">
        <f t="shared" si="189"/>
        <v/>
      </c>
      <c r="L70" s="2" t="str">
        <f t="shared" si="189"/>
        <v/>
      </c>
      <c r="M70" s="2" t="str">
        <f t="shared" si="189"/>
        <v/>
      </c>
      <c r="N70" s="2" t="str">
        <f t="shared" si="189"/>
        <v/>
      </c>
      <c r="O70" s="2" t="str">
        <f t="shared" si="189"/>
        <v/>
      </c>
      <c r="P70" s="2" t="str">
        <f t="shared" si="189"/>
        <v/>
      </c>
      <c r="Q70" s="2" t="str">
        <f t="shared" si="189"/>
        <v/>
      </c>
      <c r="R70" s="75" t="str">
        <f t="shared" si="189"/>
        <v/>
      </c>
      <c r="S70" s="75" t="str">
        <f t="shared" si="189"/>
        <v/>
      </c>
      <c r="T70" s="1"/>
      <c r="U70" s="2" t="str">
        <f t="shared" ref="U70:BD70" si="190">IFERROR(U56/U$59,"")</f>
        <v/>
      </c>
      <c r="V70" s="2" t="str">
        <f t="shared" si="190"/>
        <v/>
      </c>
      <c r="W70" s="2" t="str">
        <f t="shared" si="190"/>
        <v/>
      </c>
      <c r="X70" s="2" t="str">
        <f t="shared" si="190"/>
        <v/>
      </c>
      <c r="Y70" s="2" t="str">
        <f t="shared" si="190"/>
        <v/>
      </c>
      <c r="Z70" s="2" t="str">
        <f t="shared" si="190"/>
        <v/>
      </c>
      <c r="AA70" s="2" t="str">
        <f t="shared" si="190"/>
        <v/>
      </c>
      <c r="AB70" s="2" t="str">
        <f t="shared" si="190"/>
        <v/>
      </c>
      <c r="AC70" s="2" t="str">
        <f t="shared" si="190"/>
        <v/>
      </c>
      <c r="AD70" s="2" t="str">
        <f t="shared" si="190"/>
        <v/>
      </c>
      <c r="AE70" s="2" t="str">
        <f t="shared" si="190"/>
        <v/>
      </c>
      <c r="AF70" s="2" t="str">
        <f t="shared" si="190"/>
        <v/>
      </c>
      <c r="AG70" s="2" t="str">
        <f t="shared" si="190"/>
        <v/>
      </c>
      <c r="AH70" s="2" t="str">
        <f t="shared" si="190"/>
        <v/>
      </c>
      <c r="AI70" s="2" t="str">
        <f t="shared" si="190"/>
        <v/>
      </c>
      <c r="AJ70" s="2" t="str">
        <f t="shared" si="190"/>
        <v/>
      </c>
      <c r="AK70" s="2" t="str">
        <f t="shared" si="190"/>
        <v/>
      </c>
      <c r="AL70" s="2" t="str">
        <f t="shared" si="190"/>
        <v/>
      </c>
      <c r="AM70" s="2" t="str">
        <f t="shared" si="190"/>
        <v/>
      </c>
      <c r="AN70" s="2" t="str">
        <f t="shared" si="190"/>
        <v/>
      </c>
      <c r="AO70" s="2" t="str">
        <f t="shared" si="190"/>
        <v/>
      </c>
      <c r="AP70" s="2" t="str">
        <f t="shared" si="190"/>
        <v/>
      </c>
      <c r="AQ70" s="2" t="str">
        <f t="shared" si="190"/>
        <v/>
      </c>
      <c r="AR70" s="2" t="str">
        <f t="shared" si="190"/>
        <v/>
      </c>
      <c r="AS70" s="2" t="str">
        <f t="shared" si="190"/>
        <v/>
      </c>
      <c r="AT70" s="2" t="str">
        <f t="shared" si="190"/>
        <v/>
      </c>
      <c r="AU70" s="2" t="str">
        <f t="shared" si="190"/>
        <v/>
      </c>
      <c r="AV70" s="2" t="str">
        <f t="shared" si="190"/>
        <v/>
      </c>
      <c r="AW70" s="2" t="str">
        <f t="shared" si="190"/>
        <v/>
      </c>
      <c r="AX70" s="2" t="str">
        <f t="shared" si="190"/>
        <v/>
      </c>
      <c r="AY70" s="2" t="str">
        <f t="shared" si="190"/>
        <v/>
      </c>
      <c r="AZ70" s="2" t="str">
        <f t="shared" si="190"/>
        <v/>
      </c>
      <c r="BA70" s="2" t="str">
        <f t="shared" si="190"/>
        <v/>
      </c>
      <c r="BB70" s="2" t="str">
        <f t="shared" si="190"/>
        <v/>
      </c>
      <c r="BC70" s="2" t="str">
        <f t="shared" si="190"/>
        <v/>
      </c>
      <c r="BD70" s="2" t="str">
        <f t="shared" si="190"/>
        <v/>
      </c>
      <c r="BF70" s="84" t="str">
        <f t="shared" si="164"/>
        <v>-</v>
      </c>
      <c r="BG70" s="84" t="str">
        <f t="shared" si="165"/>
        <v>-</v>
      </c>
      <c r="BH70" s="84" t="str">
        <f t="shared" si="166"/>
        <v>-</v>
      </c>
      <c r="BI70" s="84" t="str">
        <f t="shared" si="167"/>
        <v>-</v>
      </c>
      <c r="BJ70" s="84" t="str">
        <f t="shared" si="168"/>
        <v>-</v>
      </c>
      <c r="BK70" s="84" t="str">
        <f t="shared" si="169"/>
        <v>-</v>
      </c>
      <c r="BL70" s="84" t="str">
        <f t="shared" si="170"/>
        <v>-</v>
      </c>
      <c r="BM70" s="84" t="str">
        <f t="shared" si="171"/>
        <v>-</v>
      </c>
      <c r="BN70" s="84" t="str">
        <f t="shared" si="172"/>
        <v>-</v>
      </c>
      <c r="BO70" s="84" t="str">
        <f t="shared" si="173"/>
        <v>-</v>
      </c>
      <c r="BP70" s="84" t="str">
        <f t="shared" si="174"/>
        <v>-</v>
      </c>
      <c r="BQ70" s="84" t="str">
        <f t="shared" si="175"/>
        <v>-</v>
      </c>
    </row>
    <row r="71" spans="1:69" x14ac:dyDescent="0.25">
      <c r="A71" s="16"/>
      <c r="B71" s="3" t="s">
        <v>153</v>
      </c>
      <c r="C71" s="65" t="str">
        <f t="shared" ref="C71" si="191">IFERROR(C58/C$59,"")</f>
        <v/>
      </c>
      <c r="D71" s="65" t="str">
        <f>IFERROR(D58/D$59,"")</f>
        <v/>
      </c>
      <c r="E71" s="65" t="str">
        <f>IFERROR(E58/E$59,"")</f>
        <v/>
      </c>
      <c r="F71" s="65" t="str">
        <f>IFERROR(E71/D71,"")</f>
        <v/>
      </c>
      <c r="H71" s="2" t="str">
        <f>IFERROR(H58/H$59,"")</f>
        <v/>
      </c>
      <c r="I71" s="2" t="str">
        <f t="shared" ref="I71:S71" si="192">IFERROR(I58/I$59,"")</f>
        <v/>
      </c>
      <c r="J71" s="2" t="str">
        <f t="shared" si="192"/>
        <v/>
      </c>
      <c r="K71" s="2" t="str">
        <f t="shared" si="192"/>
        <v/>
      </c>
      <c r="L71" s="2" t="str">
        <f t="shared" si="192"/>
        <v/>
      </c>
      <c r="M71" s="2" t="str">
        <f t="shared" si="192"/>
        <v/>
      </c>
      <c r="N71" s="2" t="str">
        <f t="shared" si="192"/>
        <v/>
      </c>
      <c r="O71" s="2" t="str">
        <f t="shared" si="192"/>
        <v/>
      </c>
      <c r="P71" s="2" t="str">
        <f t="shared" si="192"/>
        <v/>
      </c>
      <c r="Q71" s="2" t="str">
        <f t="shared" si="192"/>
        <v/>
      </c>
      <c r="R71" s="75" t="str">
        <f t="shared" si="192"/>
        <v/>
      </c>
      <c r="S71" s="75" t="str">
        <f t="shared" si="192"/>
        <v/>
      </c>
      <c r="T71" s="1"/>
      <c r="U71" s="2" t="str">
        <f t="shared" ref="U71:BD71" si="193">IFERROR(U58/U$59,"")</f>
        <v/>
      </c>
      <c r="V71" s="2" t="str">
        <f t="shared" si="193"/>
        <v/>
      </c>
      <c r="W71" s="2" t="str">
        <f t="shared" si="193"/>
        <v/>
      </c>
      <c r="X71" s="2" t="str">
        <f t="shared" si="193"/>
        <v/>
      </c>
      <c r="Y71" s="2" t="str">
        <f t="shared" si="193"/>
        <v/>
      </c>
      <c r="Z71" s="2" t="str">
        <f t="shared" si="193"/>
        <v/>
      </c>
      <c r="AA71" s="2" t="str">
        <f t="shared" si="193"/>
        <v/>
      </c>
      <c r="AB71" s="2" t="str">
        <f t="shared" si="193"/>
        <v/>
      </c>
      <c r="AC71" s="2" t="str">
        <f t="shared" si="193"/>
        <v/>
      </c>
      <c r="AD71" s="2" t="str">
        <f t="shared" si="193"/>
        <v/>
      </c>
      <c r="AE71" s="2" t="str">
        <f t="shared" si="193"/>
        <v/>
      </c>
      <c r="AF71" s="2" t="str">
        <f t="shared" si="193"/>
        <v/>
      </c>
      <c r="AG71" s="2" t="str">
        <f t="shared" si="193"/>
        <v/>
      </c>
      <c r="AH71" s="2" t="str">
        <f t="shared" si="193"/>
        <v/>
      </c>
      <c r="AI71" s="2" t="str">
        <f t="shared" si="193"/>
        <v/>
      </c>
      <c r="AJ71" s="2" t="str">
        <f t="shared" si="193"/>
        <v/>
      </c>
      <c r="AK71" s="2" t="str">
        <f t="shared" si="193"/>
        <v/>
      </c>
      <c r="AL71" s="2" t="str">
        <f t="shared" si="193"/>
        <v/>
      </c>
      <c r="AM71" s="2" t="str">
        <f t="shared" si="193"/>
        <v/>
      </c>
      <c r="AN71" s="2" t="str">
        <f t="shared" si="193"/>
        <v/>
      </c>
      <c r="AO71" s="2" t="str">
        <f t="shared" si="193"/>
        <v/>
      </c>
      <c r="AP71" s="2" t="str">
        <f t="shared" si="193"/>
        <v/>
      </c>
      <c r="AQ71" s="2" t="str">
        <f t="shared" si="193"/>
        <v/>
      </c>
      <c r="AR71" s="2" t="str">
        <f t="shared" si="193"/>
        <v/>
      </c>
      <c r="AS71" s="2" t="str">
        <f t="shared" si="193"/>
        <v/>
      </c>
      <c r="AT71" s="2" t="str">
        <f t="shared" si="193"/>
        <v/>
      </c>
      <c r="AU71" s="2" t="str">
        <f t="shared" si="193"/>
        <v/>
      </c>
      <c r="AV71" s="2" t="str">
        <f t="shared" si="193"/>
        <v/>
      </c>
      <c r="AW71" s="2" t="str">
        <f t="shared" si="193"/>
        <v/>
      </c>
      <c r="AX71" s="2" t="str">
        <f t="shared" si="193"/>
        <v/>
      </c>
      <c r="AY71" s="2" t="str">
        <f t="shared" si="193"/>
        <v/>
      </c>
      <c r="AZ71" s="2" t="str">
        <f t="shared" si="193"/>
        <v/>
      </c>
      <c r="BA71" s="2" t="str">
        <f t="shared" si="193"/>
        <v/>
      </c>
      <c r="BB71" s="2" t="str">
        <f t="shared" si="193"/>
        <v/>
      </c>
      <c r="BC71" s="2" t="str">
        <f t="shared" si="193"/>
        <v/>
      </c>
      <c r="BD71" s="2" t="str">
        <f t="shared" si="193"/>
        <v/>
      </c>
      <c r="BF71" s="84" t="str">
        <f t="shared" ref="BF71:BF72" si="194">IFERROR(AS71/AG71,"-")</f>
        <v>-</v>
      </c>
      <c r="BG71" s="84" t="str">
        <f t="shared" ref="BG71:BG72" si="195">IFERROR(AT71/AH71,"-")</f>
        <v>-</v>
      </c>
      <c r="BH71" s="84" t="str">
        <f t="shared" ref="BH71:BH72" si="196">IFERROR(AU71/AI71,"-")</f>
        <v>-</v>
      </c>
      <c r="BI71" s="84" t="str">
        <f t="shared" ref="BI71:BI72" si="197">IFERROR(AV71/AJ71,"-")</f>
        <v>-</v>
      </c>
      <c r="BJ71" s="84" t="str">
        <f t="shared" ref="BJ71:BJ72" si="198">IFERROR(AW71/AK71,"-")</f>
        <v>-</v>
      </c>
      <c r="BK71" s="84" t="str">
        <f t="shared" ref="BK71:BK72" si="199">IFERROR(AX71/AL71,"-")</f>
        <v>-</v>
      </c>
      <c r="BL71" s="84" t="str">
        <f t="shared" ref="BL71:BL72" si="200">IFERROR(AY71/AM71,"-")</f>
        <v>-</v>
      </c>
      <c r="BM71" s="84" t="str">
        <f t="shared" ref="BM71:BM72" si="201">IFERROR(AZ71/AN71,"-")</f>
        <v>-</v>
      </c>
      <c r="BN71" s="84" t="str">
        <f t="shared" ref="BN71:BN72" si="202">IFERROR(BA71/AO71,"-")</f>
        <v>-</v>
      </c>
      <c r="BO71" s="84" t="str">
        <f t="shared" ref="BO71:BO72" si="203">IFERROR(BB71/AP71,"-")</f>
        <v>-</v>
      </c>
      <c r="BP71" s="84" t="str">
        <f t="shared" ref="BP71:BP72" si="204">IFERROR(BC71/AQ71,"-")</f>
        <v>-</v>
      </c>
      <c r="BQ71" s="84" t="str">
        <f t="shared" ref="BQ71:BQ72" si="205">IFERROR(BD71/AR71,"-")</f>
        <v>-</v>
      </c>
    </row>
    <row r="72" spans="1:69" x14ac:dyDescent="0.25">
      <c r="A72" s="3" t="s">
        <v>201</v>
      </c>
      <c r="B72" s="3" t="s">
        <v>61</v>
      </c>
      <c r="C72" s="65" t="str">
        <f>IFERROR(C59/C$59,"")</f>
        <v/>
      </c>
      <c r="D72" s="65" t="str">
        <f>IFERROR(D59/D$59,"")</f>
        <v/>
      </c>
      <c r="E72" s="65" t="str">
        <f>IFERROR(E59/E$59,"")</f>
        <v/>
      </c>
      <c r="F72" s="65" t="str">
        <f t="shared" si="176"/>
        <v/>
      </c>
      <c r="G72" s="33"/>
      <c r="H72" s="2" t="str">
        <f>IFERROR(H59/H$59,"")</f>
        <v/>
      </c>
      <c r="I72" s="2" t="str">
        <f t="shared" ref="I72:S72" si="206">IFERROR(I59/I$59,"")</f>
        <v/>
      </c>
      <c r="J72" s="2" t="str">
        <f t="shared" si="206"/>
        <v/>
      </c>
      <c r="K72" s="2" t="str">
        <f t="shared" si="206"/>
        <v/>
      </c>
      <c r="L72" s="2" t="str">
        <f t="shared" si="206"/>
        <v/>
      </c>
      <c r="M72" s="2" t="str">
        <f t="shared" si="206"/>
        <v/>
      </c>
      <c r="N72" s="2" t="str">
        <f t="shared" si="206"/>
        <v/>
      </c>
      <c r="O72" s="2" t="str">
        <f t="shared" si="206"/>
        <v/>
      </c>
      <c r="P72" s="2" t="str">
        <f t="shared" si="206"/>
        <v/>
      </c>
      <c r="Q72" s="2" t="str">
        <f t="shared" si="206"/>
        <v/>
      </c>
      <c r="R72" s="75" t="str">
        <f t="shared" si="206"/>
        <v/>
      </c>
      <c r="S72" s="75" t="str">
        <f t="shared" si="206"/>
        <v/>
      </c>
      <c r="T72" s="34"/>
      <c r="U72" s="2" t="str">
        <f>IFERROR(U59/U$59,"")</f>
        <v/>
      </c>
      <c r="V72" s="2" t="str">
        <f>IFERROR(V59/V$59,"")</f>
        <v/>
      </c>
      <c r="W72" s="2" t="str">
        <f>IFERROR(W59/W$59,"")</f>
        <v/>
      </c>
      <c r="X72" s="2" t="str">
        <f t="shared" ref="X72:BC72" si="207">IFERROR(X59/X$59,"")</f>
        <v/>
      </c>
      <c r="Y72" s="2" t="str">
        <f t="shared" si="207"/>
        <v/>
      </c>
      <c r="Z72" s="2" t="str">
        <f t="shared" si="207"/>
        <v/>
      </c>
      <c r="AA72" s="2" t="str">
        <f t="shared" si="207"/>
        <v/>
      </c>
      <c r="AB72" s="2" t="str">
        <f t="shared" si="207"/>
        <v/>
      </c>
      <c r="AC72" s="2" t="str">
        <f t="shared" si="207"/>
        <v/>
      </c>
      <c r="AD72" s="2" t="str">
        <f t="shared" si="207"/>
        <v/>
      </c>
      <c r="AE72" s="2" t="str">
        <f t="shared" si="207"/>
        <v/>
      </c>
      <c r="AF72" s="2" t="str">
        <f t="shared" si="207"/>
        <v/>
      </c>
      <c r="AG72" s="2" t="str">
        <f t="shared" si="207"/>
        <v/>
      </c>
      <c r="AH72" s="2" t="str">
        <f t="shared" si="207"/>
        <v/>
      </c>
      <c r="AI72" s="2" t="str">
        <f t="shared" si="207"/>
        <v/>
      </c>
      <c r="AJ72" s="2" t="str">
        <f t="shared" si="207"/>
        <v/>
      </c>
      <c r="AK72" s="2" t="str">
        <f t="shared" si="207"/>
        <v/>
      </c>
      <c r="AL72" s="2" t="str">
        <f t="shared" si="207"/>
        <v/>
      </c>
      <c r="AM72" s="2" t="str">
        <f t="shared" si="207"/>
        <v/>
      </c>
      <c r="AN72" s="2" t="str">
        <f t="shared" si="207"/>
        <v/>
      </c>
      <c r="AO72" s="2" t="str">
        <f t="shared" si="207"/>
        <v/>
      </c>
      <c r="AP72" s="2" t="str">
        <f t="shared" si="207"/>
        <v/>
      </c>
      <c r="AQ72" s="2" t="str">
        <f t="shared" si="207"/>
        <v/>
      </c>
      <c r="AR72" s="2" t="str">
        <f t="shared" si="207"/>
        <v/>
      </c>
      <c r="AS72" s="2" t="str">
        <f t="shared" si="207"/>
        <v/>
      </c>
      <c r="AT72" s="2" t="str">
        <f t="shared" si="207"/>
        <v/>
      </c>
      <c r="AU72" s="2" t="str">
        <f t="shared" si="207"/>
        <v/>
      </c>
      <c r="AV72" s="2" t="str">
        <f t="shared" si="207"/>
        <v/>
      </c>
      <c r="AW72" s="2" t="str">
        <f t="shared" si="207"/>
        <v/>
      </c>
      <c r="AX72" s="2" t="str">
        <f t="shared" si="207"/>
        <v/>
      </c>
      <c r="AY72" s="2" t="str">
        <f t="shared" si="207"/>
        <v/>
      </c>
      <c r="AZ72" s="2" t="str">
        <f t="shared" si="207"/>
        <v/>
      </c>
      <c r="BA72" s="2" t="str">
        <f t="shared" si="207"/>
        <v/>
      </c>
      <c r="BB72" s="2" t="str">
        <f t="shared" si="207"/>
        <v/>
      </c>
      <c r="BC72" s="2" t="str">
        <f t="shared" si="207"/>
        <v/>
      </c>
      <c r="BD72" s="2" t="str">
        <f>IFERROR(BD59/BD$59,"")</f>
        <v/>
      </c>
      <c r="BE72" s="33"/>
      <c r="BF72" s="84" t="str">
        <f t="shared" si="194"/>
        <v>-</v>
      </c>
      <c r="BG72" s="84" t="str">
        <f t="shared" si="195"/>
        <v>-</v>
      </c>
      <c r="BH72" s="84" t="str">
        <f t="shared" si="196"/>
        <v>-</v>
      </c>
      <c r="BI72" s="84" t="str">
        <f t="shared" si="197"/>
        <v>-</v>
      </c>
      <c r="BJ72" s="84" t="str">
        <f t="shared" si="198"/>
        <v>-</v>
      </c>
      <c r="BK72" s="84" t="str">
        <f t="shared" si="199"/>
        <v>-</v>
      </c>
      <c r="BL72" s="84" t="str">
        <f t="shared" si="200"/>
        <v>-</v>
      </c>
      <c r="BM72" s="84" t="str">
        <f t="shared" si="201"/>
        <v>-</v>
      </c>
      <c r="BN72" s="84" t="str">
        <f t="shared" si="202"/>
        <v>-</v>
      </c>
      <c r="BO72" s="84" t="str">
        <f t="shared" si="203"/>
        <v>-</v>
      </c>
      <c r="BP72" s="84" t="str">
        <f t="shared" si="204"/>
        <v>-</v>
      </c>
      <c r="BQ72" s="84" t="str">
        <f t="shared" si="205"/>
        <v>-</v>
      </c>
    </row>
    <row r="73" spans="1:69" x14ac:dyDescent="0.25">
      <c r="A73" s="3" t="s">
        <v>33</v>
      </c>
      <c r="B73" s="3"/>
      <c r="C73" s="66"/>
      <c r="D73" s="66"/>
      <c r="E73" s="66"/>
      <c r="F73" s="6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</row>
    <row r="74" spans="1:69" x14ac:dyDescent="0.25">
      <c r="A74" s="42" t="s">
        <v>33</v>
      </c>
      <c r="C74" s="66"/>
      <c r="D74" s="66"/>
      <c r="E74" s="66"/>
      <c r="F74" s="6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</row>
    <row r="75" spans="1:69" x14ac:dyDescent="0.25">
      <c r="A75" s="43" t="s">
        <v>212</v>
      </c>
      <c r="B75" s="23" t="s">
        <v>59</v>
      </c>
      <c r="C75" s="21" t="str">
        <f>$C$3</f>
        <v>YTD '15</v>
      </c>
      <c r="D75" s="21" t="str">
        <f>$D$3</f>
        <v>YTD '16</v>
      </c>
      <c r="E75" s="21" t="str">
        <f>$E$3</f>
        <v>YTD '17</v>
      </c>
      <c r="F75" s="21" t="str">
        <f>$F$3</f>
        <v>YoY</v>
      </c>
      <c r="G75" s="2" t="s">
        <v>33</v>
      </c>
      <c r="H75" s="27" t="str">
        <f>$H$3</f>
        <v>Q1 '15</v>
      </c>
      <c r="I75" s="27" t="str">
        <f>$I$3</f>
        <v>Q2 '15</v>
      </c>
      <c r="J75" s="27" t="str">
        <f>$J$3</f>
        <v>Q3 '15</v>
      </c>
      <c r="K75" s="27" t="str">
        <f>$K$3</f>
        <v>Q4 '15</v>
      </c>
      <c r="L75" s="30" t="str">
        <f>$L$3</f>
        <v>Q1 '16</v>
      </c>
      <c r="M75" s="30" t="str">
        <f>$M$3</f>
        <v>Q2 '16</v>
      </c>
      <c r="N75" s="30" t="str">
        <f>$N$3</f>
        <v>Q3 '16</v>
      </c>
      <c r="O75" s="30" t="str">
        <f>$O$3</f>
        <v>Q4 '16</v>
      </c>
      <c r="P75" s="27" t="str">
        <f>$P$3</f>
        <v>Q1 '17</v>
      </c>
      <c r="Q75" s="27" t="str">
        <f>$Q$3</f>
        <v>Q2 '17</v>
      </c>
      <c r="R75" s="27" t="str">
        <f>$R$3</f>
        <v>Q3 '17</v>
      </c>
      <c r="S75" s="27" t="str">
        <f>$S$3</f>
        <v>Q4 '17</v>
      </c>
      <c r="T75" s="17" t="s">
        <v>33</v>
      </c>
      <c r="U75" s="27" t="s">
        <v>1</v>
      </c>
      <c r="V75" s="27" t="s">
        <v>2</v>
      </c>
      <c r="W75" s="27" t="s">
        <v>3</v>
      </c>
      <c r="X75" s="27" t="s">
        <v>4</v>
      </c>
      <c r="Y75" s="27" t="s">
        <v>5</v>
      </c>
      <c r="Z75" s="27" t="s">
        <v>6</v>
      </c>
      <c r="AA75" s="27" t="s">
        <v>7</v>
      </c>
      <c r="AB75" s="27" t="s">
        <v>8</v>
      </c>
      <c r="AC75" s="27" t="s">
        <v>9</v>
      </c>
      <c r="AD75" s="27" t="s">
        <v>10</v>
      </c>
      <c r="AE75" s="27" t="s">
        <v>11</v>
      </c>
      <c r="AF75" s="27" t="s">
        <v>12</v>
      </c>
      <c r="AG75" s="29" t="s">
        <v>13</v>
      </c>
      <c r="AH75" s="29" t="s">
        <v>14</v>
      </c>
      <c r="AI75" s="29" t="s">
        <v>15</v>
      </c>
      <c r="AJ75" s="29" t="s">
        <v>16</v>
      </c>
      <c r="AK75" s="29" t="s">
        <v>17</v>
      </c>
      <c r="AL75" s="29" t="s">
        <v>18</v>
      </c>
      <c r="AM75" s="29" t="s">
        <v>19</v>
      </c>
      <c r="AN75" s="29" t="s">
        <v>20</v>
      </c>
      <c r="AO75" s="29" t="s">
        <v>21</v>
      </c>
      <c r="AP75" s="29" t="s">
        <v>22</v>
      </c>
      <c r="AQ75" s="29" t="s">
        <v>23</v>
      </c>
      <c r="AR75" s="29" t="s">
        <v>24</v>
      </c>
      <c r="AS75" s="25" t="s">
        <v>25</v>
      </c>
      <c r="AT75" s="25" t="s">
        <v>26</v>
      </c>
      <c r="AU75" s="25" t="s">
        <v>27</v>
      </c>
      <c r="AV75" s="25" t="s">
        <v>28</v>
      </c>
      <c r="AW75" s="25" t="s">
        <v>29</v>
      </c>
      <c r="AX75" s="25" t="s">
        <v>30</v>
      </c>
      <c r="AY75" s="31" t="s">
        <v>99</v>
      </c>
      <c r="AZ75" s="31" t="s">
        <v>100</v>
      </c>
      <c r="BA75" s="31" t="s">
        <v>101</v>
      </c>
      <c r="BB75" s="31" t="s">
        <v>102</v>
      </c>
      <c r="BC75" s="31" t="s">
        <v>103</v>
      </c>
      <c r="BD75" s="31" t="s">
        <v>104</v>
      </c>
      <c r="BF75" s="32">
        <v>42736</v>
      </c>
      <c r="BG75" s="32">
        <v>42767</v>
      </c>
      <c r="BH75" s="32">
        <v>42795</v>
      </c>
      <c r="BI75" s="32">
        <v>42826</v>
      </c>
      <c r="BJ75" s="32">
        <v>42856</v>
      </c>
      <c r="BK75" s="32">
        <v>42887</v>
      </c>
      <c r="BL75" s="32">
        <v>42917</v>
      </c>
      <c r="BM75" s="32">
        <v>42948</v>
      </c>
      <c r="BN75" s="32">
        <v>42979</v>
      </c>
      <c r="BO75" s="32">
        <v>43009</v>
      </c>
      <c r="BP75" s="32">
        <v>43040</v>
      </c>
      <c r="BQ75" s="32">
        <v>43070</v>
      </c>
    </row>
    <row r="76" spans="1:69" x14ac:dyDescent="0.25">
      <c r="A76" s="16" t="s">
        <v>135</v>
      </c>
      <c r="B76" s="16" t="s">
        <v>58</v>
      </c>
      <c r="C76" s="81">
        <f>INDEX(U76:AF76,$B$2)</f>
        <v>0</v>
      </c>
      <c r="D76" s="81">
        <f>INDEX(AG76:AR76,$B$2)</f>
        <v>0</v>
      </c>
      <c r="E76" s="81">
        <f>INDEX(AS76:BD76,$B$2)</f>
        <v>0</v>
      </c>
      <c r="F76" s="65" t="str">
        <f>IFERROR(E76/D76,"")</f>
        <v/>
      </c>
      <c r="H76" s="4">
        <f>W76</f>
        <v>0</v>
      </c>
      <c r="I76" s="4">
        <f>Z76</f>
        <v>0</v>
      </c>
      <c r="J76" s="4">
        <f>AC76</f>
        <v>0</v>
      </c>
      <c r="K76" s="69">
        <f>AF76</f>
        <v>0</v>
      </c>
      <c r="L76" s="4">
        <f>AI76</f>
        <v>0</v>
      </c>
      <c r="M76" s="4">
        <f>AL76</f>
        <v>0</v>
      </c>
      <c r="N76" s="4">
        <f>AO76</f>
        <v>0</v>
      </c>
      <c r="O76" s="4">
        <f>AR76</f>
        <v>0</v>
      </c>
      <c r="P76" s="4">
        <f>INDEX(AS76:AU76,IF($B$2&gt;3,3,$B$2))</f>
        <v>0</v>
      </c>
      <c r="Q76" s="4">
        <f>INDEX(AV76:AX76,IF($B$2&gt;6,3,$B$2-3))</f>
        <v>0</v>
      </c>
      <c r="R76" s="4">
        <f>IFERROR(INDEX(AY76:BA76,IF($B$2&gt;9,3,$B$2-6)),"-")</f>
        <v>0</v>
      </c>
      <c r="S76" s="69" t="str">
        <f>IFERROR(INDEX(BB76:BD76,IF($B$2&gt;12,3,$B$2-9)),"-")</f>
        <v>-</v>
      </c>
      <c r="U76" s="4" t="n">
        <v>34.0</v>
      </c>
      <c r="V76" t="n">
        <v>39.0</v>
      </c>
      <c r="W76" t="n">
        <v>43.0</v>
      </c>
      <c r="X76" t="n">
        <v>50.0</v>
      </c>
      <c r="Y76" t="n">
        <v>52.0</v>
      </c>
      <c r="Z76" t="n">
        <v>53.0</v>
      </c>
      <c r="AA76" t="n">
        <v>53.0</v>
      </c>
      <c r="AB76" t="n">
        <v>53.0</v>
      </c>
      <c r="AC76" t="n">
        <v>53.0</v>
      </c>
      <c r="AD76" t="n">
        <v>53.0</v>
      </c>
      <c r="AE76" t="n">
        <v>50.0</v>
      </c>
      <c r="AF76" t="n">
        <v>51.0</v>
      </c>
      <c r="AG76" t="n">
        <v>80.0</v>
      </c>
      <c r="AH76" t="n">
        <v>80.0</v>
      </c>
      <c r="AI76" t="n">
        <v>81.0</v>
      </c>
      <c r="AJ76" t="n">
        <v>81.0</v>
      </c>
      <c r="AK76" t="n">
        <v>80.0</v>
      </c>
      <c r="AL76" t="n">
        <v>77.0</v>
      </c>
      <c r="AM76" t="n">
        <v>70.0</v>
      </c>
      <c r="AN76" t="n">
        <v>70.0</v>
      </c>
      <c r="AO76" t="n">
        <v>68.0</v>
      </c>
      <c r="AP76" t="n">
        <v>67.0</v>
      </c>
      <c r="AQ76" t="n">
        <v>65.0</v>
      </c>
      <c r="AR76" t="n">
        <v>61.0</v>
      </c>
      <c r="AS76" s="15" t="n">
        <v>97.0</v>
      </c>
      <c r="AT76" s="15" t="n">
        <v>95.0</v>
      </c>
      <c r="AU76" s="15" t="n">
        <v>95.0</v>
      </c>
      <c r="AV76" s="15" t="n">
        <v>249.0</v>
      </c>
      <c r="AW76" s="15" t="n">
        <v>241.0</v>
      </c>
      <c r="AX76" s="15" t="n">
        <v>234.0</v>
      </c>
      <c r="AY76" s="15" t="n">
        <v>246.0</v>
      </c>
      <c r="AZ76" s="15" t="n">
        <v>239.0</v>
      </c>
      <c r="BA76" s="15"/>
      <c r="BB76" s="15"/>
      <c r="BC76" s="15"/>
      <c r="BD76" s="15"/>
      <c r="BF76" s="84" t="str">
        <f t="shared" ref="BF76:BF85" si="208">IFERROR(AS76/AG76,"-")</f>
        <v>-</v>
      </c>
      <c r="BG76" s="84" t="str">
        <f t="shared" ref="BG76:BG85" si="209">IFERROR(AT76/AH76,"-")</f>
        <v>-</v>
      </c>
      <c r="BH76" s="84" t="str">
        <f t="shared" ref="BH76:BH85" si="210">IFERROR(AU76/AI76,"-")</f>
        <v>-</v>
      </c>
      <c r="BI76" s="84" t="str">
        <f t="shared" ref="BI76:BI85" si="211">IFERROR(AV76/AJ76,"-")</f>
        <v>-</v>
      </c>
      <c r="BJ76" s="84" t="str">
        <f t="shared" ref="BJ76:BJ85" si="212">IFERROR(AW76/AK76,"-")</f>
        <v>-</v>
      </c>
      <c r="BK76" s="84" t="str">
        <f t="shared" ref="BK76:BK85" si="213">IFERROR(AX76/AL76,"-")</f>
        <v>-</v>
      </c>
      <c r="BL76" s="84" t="str">
        <f t="shared" ref="BL76:BL85" si="214">IFERROR(AY76/AM76,"-")</f>
        <v>-</v>
      </c>
      <c r="BM76" s="84" t="str">
        <f t="shared" ref="BM76:BM85" si="215">IFERROR(AZ76/AN76,"-")</f>
        <v>-</v>
      </c>
      <c r="BN76" s="84" t="str">
        <f t="shared" ref="BN76:BN85" si="216">IFERROR(BA76/AO76,"-")</f>
        <v>-</v>
      </c>
      <c r="BO76" s="84" t="str">
        <f t="shared" ref="BO76:BO85" si="217">IFERROR(BB76/AP76,"-")</f>
        <v>-</v>
      </c>
      <c r="BP76" s="84" t="str">
        <f t="shared" ref="BP76:BP85" si="218">IFERROR(BC76/AQ76,"-")</f>
        <v>-</v>
      </c>
      <c r="BQ76" s="84" t="str">
        <f t="shared" ref="BQ76:BQ85" si="219">IFERROR(BD76/AR76,"-")</f>
        <v>-</v>
      </c>
    </row>
    <row r="77" spans="1:69" x14ac:dyDescent="0.25">
      <c r="A77" s="16" t="s">
        <v>136</v>
      </c>
      <c r="B77" s="16" t="s">
        <v>44</v>
      </c>
      <c r="C77" s="81">
        <f t="shared" ref="C77:C83" si="220">INDEX(U77:AF77,$B$2)</f>
        <v>0</v>
      </c>
      <c r="D77" s="81">
        <f t="shared" ref="D77:D83" si="221">INDEX(AG77:AR77,$B$2)</f>
        <v>0</v>
      </c>
      <c r="E77" s="81">
        <f t="shared" ref="E77:E83" si="222">INDEX(AS77:BD77,$B$2)</f>
        <v>0</v>
      </c>
      <c r="F77" s="65" t="str">
        <f t="shared" ref="F77:F83" si="223">IFERROR(E77/D77,"")</f>
        <v/>
      </c>
      <c r="H77" s="4">
        <f t="shared" ref="H77:H85" si="224">W77</f>
        <v>0</v>
      </c>
      <c r="I77" s="4">
        <f t="shared" ref="I77:I85" si="225">Z77</f>
        <v>0</v>
      </c>
      <c r="J77" s="4">
        <f t="shared" ref="J77:J85" si="226">AC77</f>
        <v>0</v>
      </c>
      <c r="K77" s="69">
        <f t="shared" ref="K77:K85" si="227">AF77</f>
        <v>0</v>
      </c>
      <c r="L77" s="4">
        <f t="shared" ref="L77:L85" si="228">AI77</f>
        <v>0</v>
      </c>
      <c r="M77" s="4">
        <f t="shared" ref="M77:M85" si="229">AL77</f>
        <v>0</v>
      </c>
      <c r="N77" s="4">
        <f t="shared" ref="N77:N85" si="230">AO77</f>
        <v>0</v>
      </c>
      <c r="O77" s="4">
        <f t="shared" ref="O77:O85" si="231">AR77</f>
        <v>0</v>
      </c>
      <c r="P77" s="4">
        <f t="shared" ref="P77:P85" si="232">INDEX(AS77:AU77,IF($B$2&gt;3,3,$B$2))</f>
        <v>0</v>
      </c>
      <c r="Q77" s="4">
        <f t="shared" ref="Q77:Q85" si="233">INDEX(AV77:AX77,IF($B$2&gt;6,3,$B$2-3))</f>
        <v>0</v>
      </c>
      <c r="R77" s="4">
        <f t="shared" ref="R77:R84" si="234">IFERROR(INDEX(AY77:BA77,IF($B$2&gt;9,3,$B$2-6)),"-")</f>
        <v>0</v>
      </c>
      <c r="S77" s="69" t="str">
        <f t="shared" ref="S77:S85" si="235">IFERROR(INDEX(BB77:BD77,IF($B$2&gt;12,3,$B$2-9)),"-")</f>
        <v>-</v>
      </c>
      <c r="U77" s="4" t="n">
        <v>215.0</v>
      </c>
      <c r="V77" t="n">
        <v>68.0</v>
      </c>
      <c r="W77" t="n">
        <v>224.0</v>
      </c>
      <c r="X77" t="n">
        <v>301.0</v>
      </c>
      <c r="Y77" t="n">
        <v>221.0</v>
      </c>
      <c r="Z77" t="n">
        <v>256.0</v>
      </c>
      <c r="AA77" t="n">
        <v>229.0</v>
      </c>
      <c r="AB77" t="n">
        <v>227.0</v>
      </c>
      <c r="AC77" t="n">
        <v>224.0</v>
      </c>
      <c r="AD77" t="n">
        <v>185.0</v>
      </c>
      <c r="AE77" t="n">
        <v>311.0</v>
      </c>
      <c r="AF77" t="n">
        <v>248.0</v>
      </c>
      <c r="AG77" t="n">
        <v>71.0</v>
      </c>
      <c r="AH77" t="n">
        <v>74.0</v>
      </c>
      <c r="AI77" t="n">
        <v>320.0</v>
      </c>
      <c r="AJ77" t="n">
        <v>206.0</v>
      </c>
      <c r="AK77" t="n">
        <v>213.0</v>
      </c>
      <c r="AL77" t="n">
        <v>315.0</v>
      </c>
      <c r="AM77" t="n">
        <v>246.0</v>
      </c>
      <c r="AN77" t="n">
        <v>238.0</v>
      </c>
      <c r="AO77" t="n">
        <v>330.0</v>
      </c>
      <c r="AP77" t="n">
        <v>305.0</v>
      </c>
      <c r="AQ77" t="n">
        <v>377.0</v>
      </c>
      <c r="AR77" t="n">
        <v>381.0</v>
      </c>
      <c r="AS77" s="15" t="n">
        <v>189.0</v>
      </c>
      <c r="AT77" s="15" t="n">
        <v>379.0</v>
      </c>
      <c r="AU77" s="15" t="n">
        <v>346.0</v>
      </c>
      <c r="AV77" s="15" t="n">
        <v>289.0</v>
      </c>
      <c r="AW77" s="15" t="n">
        <v>347.0</v>
      </c>
      <c r="AX77" s="15" t="n">
        <v>405.0</v>
      </c>
      <c r="AY77" s="15" t="n">
        <v>338.0</v>
      </c>
      <c r="AZ77" s="15" t="n">
        <v>442.0</v>
      </c>
      <c r="BA77" s="15"/>
      <c r="BB77" s="15"/>
      <c r="BC77" s="15"/>
      <c r="BD77" s="15"/>
      <c r="BF77" s="84" t="str">
        <f t="shared" si="208"/>
        <v>-</v>
      </c>
      <c r="BG77" s="84" t="str">
        <f t="shared" si="209"/>
        <v>-</v>
      </c>
      <c r="BH77" s="84" t="str">
        <f t="shared" si="210"/>
        <v>-</v>
      </c>
      <c r="BI77" s="84" t="str">
        <f t="shared" si="211"/>
        <v>-</v>
      </c>
      <c r="BJ77" s="84" t="str">
        <f t="shared" si="212"/>
        <v>-</v>
      </c>
      <c r="BK77" s="84" t="str">
        <f t="shared" si="213"/>
        <v>-</v>
      </c>
      <c r="BL77" s="84" t="str">
        <f t="shared" si="214"/>
        <v>-</v>
      </c>
      <c r="BM77" s="84" t="str">
        <f t="shared" si="215"/>
        <v>-</v>
      </c>
      <c r="BN77" s="84" t="str">
        <f t="shared" si="216"/>
        <v>-</v>
      </c>
      <c r="BO77" s="84" t="str">
        <f t="shared" si="217"/>
        <v>-</v>
      </c>
      <c r="BP77" s="84" t="str">
        <f t="shared" si="218"/>
        <v>-</v>
      </c>
      <c r="BQ77" s="84" t="str">
        <f t="shared" si="219"/>
        <v>-</v>
      </c>
    </row>
    <row r="78" spans="1:69" x14ac:dyDescent="0.25">
      <c r="A78" s="16" t="s">
        <v>137</v>
      </c>
      <c r="B78" s="16" t="s">
        <v>45</v>
      </c>
      <c r="C78" s="81">
        <f t="shared" si="220"/>
        <v>0</v>
      </c>
      <c r="D78" s="81">
        <f t="shared" si="221"/>
        <v>0</v>
      </c>
      <c r="E78" s="81">
        <f t="shared" si="222"/>
        <v>0</v>
      </c>
      <c r="F78" s="65" t="str">
        <f t="shared" si="223"/>
        <v/>
      </c>
      <c r="H78" s="4">
        <f t="shared" si="224"/>
        <v>0</v>
      </c>
      <c r="I78" s="4">
        <f t="shared" si="225"/>
        <v>0</v>
      </c>
      <c r="J78" s="4">
        <f t="shared" si="226"/>
        <v>0</v>
      </c>
      <c r="K78" s="69">
        <f t="shared" si="227"/>
        <v>0</v>
      </c>
      <c r="L78" s="4">
        <f t="shared" si="228"/>
        <v>0</v>
      </c>
      <c r="M78" s="4">
        <f t="shared" si="229"/>
        <v>0</v>
      </c>
      <c r="N78" s="4">
        <f t="shared" si="230"/>
        <v>0</v>
      </c>
      <c r="O78" s="4">
        <f t="shared" si="231"/>
        <v>0</v>
      </c>
      <c r="P78" s="4">
        <f t="shared" si="232"/>
        <v>0</v>
      </c>
      <c r="Q78" s="4">
        <f t="shared" si="233"/>
        <v>0</v>
      </c>
      <c r="R78" s="4">
        <f t="shared" si="234"/>
        <v>0</v>
      </c>
      <c r="S78" s="69" t="str">
        <f t="shared" si="235"/>
        <v>-</v>
      </c>
      <c r="U78" s="4" t="n">
        <v>237.0</v>
      </c>
      <c r="V78" t="n">
        <v>214.0</v>
      </c>
      <c r="W78" t="n">
        <v>68.0</v>
      </c>
      <c r="X78" t="n">
        <v>223.0</v>
      </c>
      <c r="Y78" t="n">
        <v>297.0</v>
      </c>
      <c r="Z78" t="n">
        <v>215.0</v>
      </c>
      <c r="AA78" t="n">
        <v>249.0</v>
      </c>
      <c r="AB78" t="n">
        <v>228.0</v>
      </c>
      <c r="AC78" t="n">
        <v>215.0</v>
      </c>
      <c r="AD78" t="n">
        <v>222.0</v>
      </c>
      <c r="AE78" t="n">
        <v>181.0</v>
      </c>
      <c r="AF78" t="n">
        <v>305.0</v>
      </c>
      <c r="AG78" t="n">
        <v>246.0</v>
      </c>
      <c r="AH78" t="n">
        <v>71.0</v>
      </c>
      <c r="AI78" t="n">
        <v>72.0</v>
      </c>
      <c r="AJ78" t="n">
        <v>319.0</v>
      </c>
      <c r="AK78" t="n">
        <v>206.0</v>
      </c>
      <c r="AL78" t="n">
        <v>213.0</v>
      </c>
      <c r="AM78" t="n">
        <v>314.0</v>
      </c>
      <c r="AN78" t="n">
        <v>245.0</v>
      </c>
      <c r="AO78" t="n">
        <v>234.0</v>
      </c>
      <c r="AP78" t="n">
        <v>329.0</v>
      </c>
      <c r="AQ78" t="n">
        <v>304.0</v>
      </c>
      <c r="AR78" t="n">
        <v>377.0</v>
      </c>
      <c r="AS78" s="15" t="n">
        <v>379.0</v>
      </c>
      <c r="AT78" s="15" t="n">
        <v>189.0</v>
      </c>
      <c r="AU78" s="15" t="n">
        <v>379.0</v>
      </c>
      <c r="AV78" s="15" t="n">
        <v>321.0</v>
      </c>
      <c r="AW78" s="15" t="n">
        <v>286.0</v>
      </c>
      <c r="AX78" s="15" t="n">
        <v>324.0</v>
      </c>
      <c r="AY78" s="15" t="n">
        <v>392.0</v>
      </c>
      <c r="AZ78" s="15" t="n">
        <v>337.0</v>
      </c>
      <c r="BA78" s="15"/>
      <c r="BB78" s="15"/>
      <c r="BC78" s="15"/>
      <c r="BD78" s="15"/>
      <c r="BF78" s="84" t="str">
        <f t="shared" si="208"/>
        <v>-</v>
      </c>
      <c r="BG78" s="84" t="str">
        <f t="shared" si="209"/>
        <v>-</v>
      </c>
      <c r="BH78" s="84" t="str">
        <f t="shared" si="210"/>
        <v>-</v>
      </c>
      <c r="BI78" s="84" t="str">
        <f t="shared" si="211"/>
        <v>-</v>
      </c>
      <c r="BJ78" s="84" t="str">
        <f t="shared" si="212"/>
        <v>-</v>
      </c>
      <c r="BK78" s="84" t="str">
        <f t="shared" si="213"/>
        <v>-</v>
      </c>
      <c r="BL78" s="84" t="str">
        <f t="shared" si="214"/>
        <v>-</v>
      </c>
      <c r="BM78" s="84" t="str">
        <f t="shared" si="215"/>
        <v>-</v>
      </c>
      <c r="BN78" s="84" t="str">
        <f t="shared" si="216"/>
        <v>-</v>
      </c>
      <c r="BO78" s="84" t="str">
        <f t="shared" si="217"/>
        <v>-</v>
      </c>
      <c r="BP78" s="84" t="str">
        <f t="shared" si="218"/>
        <v>-</v>
      </c>
      <c r="BQ78" s="84" t="str">
        <f t="shared" si="219"/>
        <v>-</v>
      </c>
    </row>
    <row r="79" spans="1:69" x14ac:dyDescent="0.25">
      <c r="A79" s="16" t="s">
        <v>138</v>
      </c>
      <c r="B79" s="16" t="s">
        <v>46</v>
      </c>
      <c r="C79" s="81">
        <f t="shared" si="220"/>
        <v>0</v>
      </c>
      <c r="D79" s="81">
        <f t="shared" si="221"/>
        <v>0</v>
      </c>
      <c r="E79" s="81">
        <f t="shared" si="222"/>
        <v>0</v>
      </c>
      <c r="F79" s="65" t="str">
        <f t="shared" si="223"/>
        <v/>
      </c>
      <c r="H79" s="4">
        <f t="shared" si="224"/>
        <v>0</v>
      </c>
      <c r="I79" s="4">
        <f t="shared" si="225"/>
        <v>0</v>
      </c>
      <c r="J79" s="4">
        <f t="shared" si="226"/>
        <v>0</v>
      </c>
      <c r="K79" s="69">
        <f t="shared" si="227"/>
        <v>0</v>
      </c>
      <c r="L79" s="4">
        <f t="shared" si="228"/>
        <v>0</v>
      </c>
      <c r="M79" s="4">
        <f t="shared" si="229"/>
        <v>0</v>
      </c>
      <c r="N79" s="4">
        <f t="shared" si="230"/>
        <v>0</v>
      </c>
      <c r="O79" s="4">
        <f t="shared" si="231"/>
        <v>0</v>
      </c>
      <c r="P79" s="4">
        <f t="shared" si="232"/>
        <v>0</v>
      </c>
      <c r="Q79" s="4">
        <f t="shared" si="233"/>
        <v>0</v>
      </c>
      <c r="R79" s="4">
        <f t="shared" si="234"/>
        <v>0</v>
      </c>
      <c r="S79" s="69" t="str">
        <f t="shared" si="235"/>
        <v>-</v>
      </c>
      <c r="U79" s="4" t="n">
        <v>296.0</v>
      </c>
      <c r="V79" t="n">
        <v>430.0</v>
      </c>
      <c r="W79" t="n">
        <v>439.0</v>
      </c>
      <c r="X79" t="n">
        <v>270.0</v>
      </c>
      <c r="Y79" t="n">
        <v>256.0</v>
      </c>
      <c r="Z79" t="n">
        <v>435.0</v>
      </c>
      <c r="AA79" t="n">
        <v>430.0</v>
      </c>
      <c r="AB79" t="n">
        <v>430.0</v>
      </c>
      <c r="AC79" t="n">
        <v>414.0</v>
      </c>
      <c r="AD79" t="n">
        <v>397.0</v>
      </c>
      <c r="AE79" t="n">
        <v>398.0</v>
      </c>
      <c r="AF79" t="n">
        <v>350.0</v>
      </c>
      <c r="AG79" t="n">
        <v>464.0</v>
      </c>
      <c r="AH79" t="n">
        <v>530.0</v>
      </c>
      <c r="AI79" t="n">
        <v>292.0</v>
      </c>
      <c r="AJ79" t="n">
        <v>140.0</v>
      </c>
      <c r="AK79" t="n">
        <v>384.0</v>
      </c>
      <c r="AL79" t="n">
        <v>492.0</v>
      </c>
      <c r="AM79" t="n">
        <v>400.0</v>
      </c>
      <c r="AN79" t="n">
        <v>499.0</v>
      </c>
      <c r="AO79" t="n">
        <v>525.0</v>
      </c>
      <c r="AP79" t="n">
        <v>462.0</v>
      </c>
      <c r="AQ79" t="n">
        <v>538.0</v>
      </c>
      <c r="AR79" t="n">
        <v>603.0</v>
      </c>
      <c r="AS79" s="15" t="n">
        <v>658.0</v>
      </c>
      <c r="AT79" s="15" t="n">
        <v>750.0</v>
      </c>
      <c r="AU79" s="15" t="n">
        <v>561.0</v>
      </c>
      <c r="AV79" s="15" t="n">
        <v>516.0</v>
      </c>
      <c r="AW79" s="15" t="n">
        <v>670.0</v>
      </c>
      <c r="AX79" s="15" t="n">
        <v>579.0</v>
      </c>
      <c r="AY79" s="15" t="n">
        <v>535.0</v>
      </c>
      <c r="AZ79" s="15" t="n">
        <v>680.0</v>
      </c>
      <c r="BA79" s="15"/>
      <c r="BB79" s="15"/>
      <c r="BC79" s="15"/>
      <c r="BD79" s="15"/>
      <c r="BF79" s="84" t="str">
        <f t="shared" si="208"/>
        <v>-</v>
      </c>
      <c r="BG79" s="84" t="str">
        <f t="shared" si="209"/>
        <v>-</v>
      </c>
      <c r="BH79" s="84" t="str">
        <f t="shared" si="210"/>
        <v>-</v>
      </c>
      <c r="BI79" s="84" t="str">
        <f t="shared" si="211"/>
        <v>-</v>
      </c>
      <c r="BJ79" s="84" t="str">
        <f t="shared" si="212"/>
        <v>-</v>
      </c>
      <c r="BK79" s="84" t="str">
        <f t="shared" si="213"/>
        <v>-</v>
      </c>
      <c r="BL79" s="84" t="str">
        <f t="shared" si="214"/>
        <v>-</v>
      </c>
      <c r="BM79" s="84" t="str">
        <f t="shared" si="215"/>
        <v>-</v>
      </c>
      <c r="BN79" s="84" t="str">
        <f t="shared" si="216"/>
        <v>-</v>
      </c>
      <c r="BO79" s="84" t="str">
        <f t="shared" si="217"/>
        <v>-</v>
      </c>
      <c r="BP79" s="84" t="str">
        <f t="shared" si="218"/>
        <v>-</v>
      </c>
      <c r="BQ79" s="84" t="str">
        <f t="shared" si="219"/>
        <v>-</v>
      </c>
    </row>
    <row r="80" spans="1:69" x14ac:dyDescent="0.25">
      <c r="A80" s="16" t="s">
        <v>139</v>
      </c>
      <c r="B80" s="16" t="s">
        <v>47</v>
      </c>
      <c r="C80" s="81">
        <f t="shared" si="220"/>
        <v>0</v>
      </c>
      <c r="D80" s="81">
        <f t="shared" si="221"/>
        <v>0</v>
      </c>
      <c r="E80" s="81">
        <f t="shared" si="222"/>
        <v>0</v>
      </c>
      <c r="F80" s="65" t="str">
        <f t="shared" si="223"/>
        <v/>
      </c>
      <c r="H80" s="4">
        <f t="shared" si="224"/>
        <v>0</v>
      </c>
      <c r="I80" s="4">
        <f t="shared" si="225"/>
        <v>0</v>
      </c>
      <c r="J80" s="4">
        <f t="shared" si="226"/>
        <v>0</v>
      </c>
      <c r="K80" s="69">
        <f t="shared" si="227"/>
        <v>0</v>
      </c>
      <c r="L80" s="4">
        <f t="shared" si="228"/>
        <v>0</v>
      </c>
      <c r="M80" s="4">
        <f t="shared" si="229"/>
        <v>0</v>
      </c>
      <c r="N80" s="4">
        <f t="shared" si="230"/>
        <v>0</v>
      </c>
      <c r="O80" s="4">
        <f t="shared" si="231"/>
        <v>0</v>
      </c>
      <c r="P80" s="4">
        <f t="shared" si="232"/>
        <v>0</v>
      </c>
      <c r="Q80" s="4">
        <f t="shared" si="233"/>
        <v>0</v>
      </c>
      <c r="R80" s="4">
        <f t="shared" si="234"/>
        <v>0</v>
      </c>
      <c r="S80" s="69" t="str">
        <f t="shared" si="235"/>
        <v>-</v>
      </c>
      <c r="U80" s="4" t="n">
        <v>288.0</v>
      </c>
      <c r="V80" t="n">
        <v>289.0</v>
      </c>
      <c r="W80" t="n">
        <v>313.0</v>
      </c>
      <c r="X80" t="n">
        <v>357.0</v>
      </c>
      <c r="Y80" t="n">
        <v>348.0</v>
      </c>
      <c r="Z80" t="n">
        <v>247.0</v>
      </c>
      <c r="AA80" t="n">
        <v>247.0</v>
      </c>
      <c r="AB80" t="n">
        <v>351.0</v>
      </c>
      <c r="AC80" t="n">
        <v>390.0</v>
      </c>
      <c r="AD80" t="n">
        <v>419.0</v>
      </c>
      <c r="AE80" t="n">
        <v>347.0</v>
      </c>
      <c r="AF80" t="n">
        <v>341.0</v>
      </c>
      <c r="AG80" t="n">
        <v>371.0</v>
      </c>
      <c r="AH80" t="n">
        <v>387.0</v>
      </c>
      <c r="AI80" t="n">
        <v>479.0</v>
      </c>
      <c r="AJ80" t="n">
        <v>490.0</v>
      </c>
      <c r="AK80" t="n">
        <v>409.0</v>
      </c>
      <c r="AL80" t="n">
        <v>238.0</v>
      </c>
      <c r="AM80" t="n">
        <v>354.0</v>
      </c>
      <c r="AN80" t="n">
        <v>461.0</v>
      </c>
      <c r="AO80" t="n">
        <v>509.0</v>
      </c>
      <c r="AP80" t="n">
        <v>571.0</v>
      </c>
      <c r="AQ80" t="n">
        <v>599.0</v>
      </c>
      <c r="AR80" t="n">
        <v>540.0</v>
      </c>
      <c r="AS80" s="15" t="n">
        <v>563.0</v>
      </c>
      <c r="AT80" s="15" t="n">
        <v>444.0</v>
      </c>
      <c r="AU80" s="15" t="n">
        <v>481.0</v>
      </c>
      <c r="AV80" s="15" t="n">
        <v>387.0</v>
      </c>
      <c r="AW80" s="15" t="n">
        <v>293.0</v>
      </c>
      <c r="AX80" s="15" t="n">
        <v>291.0</v>
      </c>
      <c r="AY80" s="15" t="n">
        <v>231.0</v>
      </c>
      <c r="AZ80" s="15" t="n">
        <v>232.0</v>
      </c>
      <c r="BA80" s="15"/>
      <c r="BB80" s="15"/>
      <c r="BC80" s="15"/>
      <c r="BD80" s="15"/>
      <c r="BF80" s="84" t="str">
        <f t="shared" si="208"/>
        <v>-</v>
      </c>
      <c r="BG80" s="84" t="str">
        <f t="shared" si="209"/>
        <v>-</v>
      </c>
      <c r="BH80" s="84" t="str">
        <f t="shared" si="210"/>
        <v>-</v>
      </c>
      <c r="BI80" s="84" t="str">
        <f t="shared" si="211"/>
        <v>-</v>
      </c>
      <c r="BJ80" s="84" t="str">
        <f t="shared" si="212"/>
        <v>-</v>
      </c>
      <c r="BK80" s="84" t="str">
        <f t="shared" si="213"/>
        <v>-</v>
      </c>
      <c r="BL80" s="84" t="str">
        <f t="shared" si="214"/>
        <v>-</v>
      </c>
      <c r="BM80" s="84" t="str">
        <f t="shared" si="215"/>
        <v>-</v>
      </c>
      <c r="BN80" s="84" t="str">
        <f t="shared" si="216"/>
        <v>-</v>
      </c>
      <c r="BO80" s="84" t="str">
        <f t="shared" si="217"/>
        <v>-</v>
      </c>
      <c r="BP80" s="84" t="str">
        <f t="shared" si="218"/>
        <v>-</v>
      </c>
      <c r="BQ80" s="84" t="str">
        <f t="shared" si="219"/>
        <v>-</v>
      </c>
    </row>
    <row r="81" spans="1:69" x14ac:dyDescent="0.25">
      <c r="A81" s="16" t="s">
        <v>140</v>
      </c>
      <c r="B81" s="16" t="s">
        <v>48</v>
      </c>
      <c r="C81" s="81">
        <f>INDEX(U81:AF81,$B$2)</f>
        <v>0</v>
      </c>
      <c r="D81" s="81">
        <f t="shared" si="221"/>
        <v>0</v>
      </c>
      <c r="E81" s="81">
        <f t="shared" si="222"/>
        <v>0</v>
      </c>
      <c r="F81" s="65" t="str">
        <f t="shared" si="223"/>
        <v/>
      </c>
      <c r="H81" s="4">
        <f t="shared" si="224"/>
        <v>0</v>
      </c>
      <c r="I81" s="4">
        <f t="shared" si="225"/>
        <v>0</v>
      </c>
      <c r="J81" s="4">
        <f t="shared" si="226"/>
        <v>0</v>
      </c>
      <c r="K81" s="69">
        <f t="shared" si="227"/>
        <v>0</v>
      </c>
      <c r="L81" s="4">
        <f t="shared" si="228"/>
        <v>0</v>
      </c>
      <c r="M81" s="4">
        <f t="shared" si="229"/>
        <v>0</v>
      </c>
      <c r="N81" s="4">
        <f t="shared" si="230"/>
        <v>0</v>
      </c>
      <c r="O81" s="4">
        <f t="shared" si="231"/>
        <v>0</v>
      </c>
      <c r="P81" s="4">
        <f t="shared" si="232"/>
        <v>0</v>
      </c>
      <c r="Q81" s="4">
        <f t="shared" si="233"/>
        <v>0</v>
      </c>
      <c r="R81" s="4">
        <f t="shared" si="234"/>
        <v>0</v>
      </c>
      <c r="S81" s="69" t="str">
        <f t="shared" si="235"/>
        <v>-</v>
      </c>
      <c r="U81" s="4" t="n">
        <v>198.0</v>
      </c>
      <c r="V81" t="n">
        <v>253.0</v>
      </c>
      <c r="W81" t="n">
        <v>299.0</v>
      </c>
      <c r="X81" t="n">
        <v>341.0</v>
      </c>
      <c r="Y81" t="n">
        <v>320.0</v>
      </c>
      <c r="Z81" t="n">
        <v>295.0</v>
      </c>
      <c r="AA81" t="n">
        <v>306.0</v>
      </c>
      <c r="AB81" t="n">
        <v>308.0</v>
      </c>
      <c r="AC81" t="n">
        <v>269.0</v>
      </c>
      <c r="AD81" t="n">
        <v>339.0</v>
      </c>
      <c r="AE81" t="n">
        <v>411.0</v>
      </c>
      <c r="AF81" t="n">
        <v>413.0</v>
      </c>
      <c r="AG81" t="n">
        <v>432.0</v>
      </c>
      <c r="AH81" t="n">
        <v>480.0</v>
      </c>
      <c r="AI81" t="n">
        <v>504.0</v>
      </c>
      <c r="AJ81" t="n">
        <v>517.0</v>
      </c>
      <c r="AK81" t="n">
        <v>466.0</v>
      </c>
      <c r="AL81" t="n">
        <v>509.0</v>
      </c>
      <c r="AM81" t="n">
        <v>512.0</v>
      </c>
      <c r="AN81" t="n">
        <v>471.0</v>
      </c>
      <c r="AO81" t="n">
        <v>417.0</v>
      </c>
      <c r="AP81" t="n">
        <v>496.0</v>
      </c>
      <c r="AQ81" t="n">
        <v>551.0</v>
      </c>
      <c r="AR81" t="n">
        <v>533.0</v>
      </c>
      <c r="AS81" s="15" t="n">
        <v>609.0</v>
      </c>
      <c r="AT81" s="15" t="n">
        <v>327.0</v>
      </c>
      <c r="AU81" s="15" t="n">
        <v>310.0</v>
      </c>
      <c r="AV81" s="15" t="n">
        <v>243.0</v>
      </c>
      <c r="AW81" s="15" t="n">
        <v>281.0</v>
      </c>
      <c r="AX81" s="15" t="n">
        <v>339.0</v>
      </c>
      <c r="AY81" s="15" t="n">
        <v>326.0</v>
      </c>
      <c r="AZ81" s="15" t="n">
        <v>301.0</v>
      </c>
      <c r="BA81" s="15"/>
      <c r="BB81" s="15"/>
      <c r="BC81" s="15"/>
      <c r="BD81" s="15"/>
      <c r="BF81" s="84" t="str">
        <f t="shared" si="208"/>
        <v>-</v>
      </c>
      <c r="BG81" s="84" t="str">
        <f t="shared" si="209"/>
        <v>-</v>
      </c>
      <c r="BH81" s="84" t="str">
        <f t="shared" si="210"/>
        <v>-</v>
      </c>
      <c r="BI81" s="84" t="str">
        <f t="shared" si="211"/>
        <v>-</v>
      </c>
      <c r="BJ81" s="84" t="str">
        <f t="shared" si="212"/>
        <v>-</v>
      </c>
      <c r="BK81" s="84" t="str">
        <f t="shared" si="213"/>
        <v>-</v>
      </c>
      <c r="BL81" s="84" t="str">
        <f t="shared" si="214"/>
        <v>-</v>
      </c>
      <c r="BM81" s="84" t="str">
        <f t="shared" si="215"/>
        <v>-</v>
      </c>
      <c r="BN81" s="84" t="str">
        <f t="shared" si="216"/>
        <v>-</v>
      </c>
      <c r="BO81" s="84" t="str">
        <f t="shared" si="217"/>
        <v>-</v>
      </c>
      <c r="BP81" s="84" t="str">
        <f t="shared" si="218"/>
        <v>-</v>
      </c>
      <c r="BQ81" s="84" t="str">
        <f t="shared" si="219"/>
        <v>-</v>
      </c>
    </row>
    <row r="82" spans="1:69" x14ac:dyDescent="0.25">
      <c r="A82" s="16" t="s">
        <v>141</v>
      </c>
      <c r="B82" s="16" t="s">
        <v>49</v>
      </c>
      <c r="C82" s="81">
        <f t="shared" si="220"/>
        <v>0</v>
      </c>
      <c r="D82" s="81">
        <f t="shared" si="221"/>
        <v>0</v>
      </c>
      <c r="E82" s="81">
        <f t="shared" si="222"/>
        <v>0</v>
      </c>
      <c r="F82" s="65" t="str">
        <f t="shared" si="223"/>
        <v/>
      </c>
      <c r="H82" s="4">
        <f t="shared" si="224"/>
        <v>0</v>
      </c>
      <c r="I82" s="4">
        <f t="shared" si="225"/>
        <v>0</v>
      </c>
      <c r="J82" s="4">
        <f t="shared" si="226"/>
        <v>0</v>
      </c>
      <c r="K82" s="69">
        <f t="shared" si="227"/>
        <v>0</v>
      </c>
      <c r="L82" s="4">
        <f t="shared" si="228"/>
        <v>0</v>
      </c>
      <c r="M82" s="4">
        <f t="shared" si="229"/>
        <v>0</v>
      </c>
      <c r="N82" s="4">
        <f t="shared" si="230"/>
        <v>0</v>
      </c>
      <c r="O82" s="4">
        <f t="shared" si="231"/>
        <v>0</v>
      </c>
      <c r="P82" s="4">
        <f t="shared" si="232"/>
        <v>0</v>
      </c>
      <c r="Q82" s="4">
        <f t="shared" si="233"/>
        <v>0</v>
      </c>
      <c r="R82" s="4">
        <f t="shared" si="234"/>
        <v>0</v>
      </c>
      <c r="S82" s="69" t="str">
        <f t="shared" si="235"/>
        <v>-</v>
      </c>
      <c r="U82" s="4" t="n">
        <v>86.0</v>
      </c>
      <c r="V82" t="n">
        <v>90.0</v>
      </c>
      <c r="W82" t="n">
        <v>88.0</v>
      </c>
      <c r="X82" t="n">
        <v>88.0</v>
      </c>
      <c r="Y82" t="n">
        <v>93.0</v>
      </c>
      <c r="Z82" t="n">
        <v>115.0</v>
      </c>
      <c r="AA82" t="n">
        <v>128.0</v>
      </c>
      <c r="AB82" t="n">
        <v>146.0</v>
      </c>
      <c r="AC82" t="n">
        <v>164.0</v>
      </c>
      <c r="AD82" t="n">
        <v>183.0</v>
      </c>
      <c r="AE82" t="n">
        <v>194.0</v>
      </c>
      <c r="AF82" t="n">
        <v>217.0</v>
      </c>
      <c r="AG82" t="n">
        <v>273.0</v>
      </c>
      <c r="AH82" t="n">
        <v>315.0</v>
      </c>
      <c r="AI82" t="n">
        <v>319.0</v>
      </c>
      <c r="AJ82" t="n">
        <v>367.0</v>
      </c>
      <c r="AK82" t="n">
        <v>439.0</v>
      </c>
      <c r="AL82" t="n">
        <v>449.0</v>
      </c>
      <c r="AM82" t="n">
        <v>482.0</v>
      </c>
      <c r="AN82" t="n">
        <v>516.0</v>
      </c>
      <c r="AO82" t="n">
        <v>541.0</v>
      </c>
      <c r="AP82" t="n">
        <v>582.0</v>
      </c>
      <c r="AQ82" t="n">
        <v>597.0</v>
      </c>
      <c r="AR82" t="n">
        <v>649.0</v>
      </c>
      <c r="AS82" s="15" t="n">
        <v>725.0</v>
      </c>
      <c r="AT82" s="15" t="n">
        <v>380.0</v>
      </c>
      <c r="AU82" s="15" t="n">
        <v>362.0</v>
      </c>
      <c r="AV82" s="15" t="n">
        <v>322.0</v>
      </c>
      <c r="AW82" s="15" t="n">
        <v>318.0</v>
      </c>
      <c r="AX82" s="15" t="n">
        <v>319.0</v>
      </c>
      <c r="AY82" s="15" t="n">
        <v>342.0</v>
      </c>
      <c r="AZ82" s="15" t="n">
        <v>298.0</v>
      </c>
      <c r="BA82" s="15"/>
      <c r="BB82" s="15"/>
      <c r="BC82" s="15"/>
      <c r="BD82" s="15"/>
      <c r="BF82" s="84" t="str">
        <f t="shared" si="208"/>
        <v>-</v>
      </c>
      <c r="BG82" s="84" t="str">
        <f t="shared" si="209"/>
        <v>-</v>
      </c>
      <c r="BH82" s="84" t="str">
        <f t="shared" si="210"/>
        <v>-</v>
      </c>
      <c r="BI82" s="84" t="str">
        <f t="shared" si="211"/>
        <v>-</v>
      </c>
      <c r="BJ82" s="84" t="str">
        <f t="shared" si="212"/>
        <v>-</v>
      </c>
      <c r="BK82" s="84" t="str">
        <f t="shared" si="213"/>
        <v>-</v>
      </c>
      <c r="BL82" s="84" t="str">
        <f t="shared" si="214"/>
        <v>-</v>
      </c>
      <c r="BM82" s="84" t="str">
        <f t="shared" si="215"/>
        <v>-</v>
      </c>
      <c r="BN82" s="84" t="str">
        <f t="shared" si="216"/>
        <v>-</v>
      </c>
      <c r="BO82" s="84" t="str">
        <f t="shared" si="217"/>
        <v>-</v>
      </c>
      <c r="BP82" s="84" t="str">
        <f t="shared" si="218"/>
        <v>-</v>
      </c>
      <c r="BQ82" s="84" t="str">
        <f t="shared" si="219"/>
        <v>-</v>
      </c>
    </row>
    <row r="83" spans="1:69" x14ac:dyDescent="0.25">
      <c r="A83" s="16" t="s">
        <v>142</v>
      </c>
      <c r="B83" s="16" t="s">
        <v>50</v>
      </c>
      <c r="C83" s="81">
        <f t="shared" si="220"/>
        <v>0</v>
      </c>
      <c r="D83" s="81">
        <f t="shared" si="221"/>
        <v>0</v>
      </c>
      <c r="E83" s="81">
        <f t="shared" si="222"/>
        <v>0</v>
      </c>
      <c r="F83" s="65" t="str">
        <f t="shared" si="223"/>
        <v/>
      </c>
      <c r="G83" s="11"/>
      <c r="H83" s="4">
        <f t="shared" si="224"/>
        <v>0</v>
      </c>
      <c r="I83" s="4">
        <f t="shared" si="225"/>
        <v>0</v>
      </c>
      <c r="J83" s="4">
        <f t="shared" si="226"/>
        <v>0</v>
      </c>
      <c r="K83" s="69">
        <f t="shared" si="227"/>
        <v>0</v>
      </c>
      <c r="L83" s="4">
        <f t="shared" si="228"/>
        <v>0</v>
      </c>
      <c r="M83" s="4">
        <f t="shared" si="229"/>
        <v>0</v>
      </c>
      <c r="N83" s="4">
        <f t="shared" si="230"/>
        <v>0</v>
      </c>
      <c r="O83" s="4">
        <f t="shared" si="231"/>
        <v>0</v>
      </c>
      <c r="P83" s="4">
        <f t="shared" si="232"/>
        <v>0</v>
      </c>
      <c r="Q83" s="4">
        <f t="shared" si="233"/>
        <v>0</v>
      </c>
      <c r="R83" s="4">
        <f t="shared" si="234"/>
        <v>0</v>
      </c>
      <c r="S83" s="69" t="str">
        <f t="shared" si="235"/>
        <v>-</v>
      </c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 t="n">
        <v>799.0</v>
      </c>
      <c r="AU83" s="11" t="n">
        <v>902.0</v>
      </c>
      <c r="AV83" s="11" t="n">
        <v>1130.0</v>
      </c>
      <c r="AW83" s="11" t="n">
        <v>1301.0</v>
      </c>
      <c r="AX83" s="11" t="n">
        <v>1550.0</v>
      </c>
      <c r="AY83" s="11" t="n">
        <v>1761.0</v>
      </c>
      <c r="AZ83" s="11" t="n">
        <v>1937.0</v>
      </c>
      <c r="BA83" s="11"/>
      <c r="BB83" s="11"/>
      <c r="BC83" s="11"/>
      <c r="BD83" s="11"/>
      <c r="BE83" s="11"/>
      <c r="BF83" s="84" t="str">
        <f t="shared" si="208"/>
        <v>-</v>
      </c>
      <c r="BG83" s="84" t="str">
        <f t="shared" si="209"/>
        <v>-</v>
      </c>
      <c r="BH83" s="84" t="str">
        <f t="shared" si="210"/>
        <v>-</v>
      </c>
      <c r="BI83" s="84" t="str">
        <f t="shared" si="211"/>
        <v>-</v>
      </c>
      <c r="BJ83" s="84" t="str">
        <f t="shared" si="212"/>
        <v>-</v>
      </c>
      <c r="BK83" s="84" t="str">
        <f t="shared" si="213"/>
        <v>-</v>
      </c>
      <c r="BL83" s="84" t="str">
        <f t="shared" si="214"/>
        <v>-</v>
      </c>
      <c r="BM83" s="84" t="str">
        <f t="shared" si="215"/>
        <v>-</v>
      </c>
      <c r="BN83" s="84" t="str">
        <f t="shared" si="216"/>
        <v>-</v>
      </c>
      <c r="BO83" s="84" t="str">
        <f t="shared" si="217"/>
        <v>-</v>
      </c>
      <c r="BP83" s="84" t="str">
        <f t="shared" si="218"/>
        <v>-</v>
      </c>
      <c r="BQ83" s="84" t="str">
        <f t="shared" si="219"/>
        <v>-</v>
      </c>
    </row>
    <row r="84" spans="1:69" x14ac:dyDescent="0.25">
      <c r="A84" s="3"/>
      <c r="B84" s="3" t="s">
        <v>153</v>
      </c>
      <c r="C84" s="81">
        <f>SUM(C76:C82)</f>
        <v>0</v>
      </c>
      <c r="D84" s="81">
        <f t="shared" ref="D84:E84" si="236">SUM(D76:D82)</f>
        <v>0</v>
      </c>
      <c r="E84" s="81">
        <f t="shared" si="236"/>
        <v>0</v>
      </c>
      <c r="F84" s="65" t="str">
        <f>IFERROR(E84/D84,"")</f>
        <v/>
      </c>
      <c r="G84" s="11"/>
      <c r="H84" s="4">
        <f t="shared" si="224"/>
        <v>0</v>
      </c>
      <c r="I84" s="4">
        <f t="shared" si="225"/>
        <v>0</v>
      </c>
      <c r="J84" s="4">
        <f t="shared" si="226"/>
        <v>0</v>
      </c>
      <c r="K84" s="69">
        <f t="shared" si="227"/>
        <v>0</v>
      </c>
      <c r="L84" s="4">
        <f t="shared" si="228"/>
        <v>0</v>
      </c>
      <c r="M84" s="4">
        <f t="shared" si="229"/>
        <v>0</v>
      </c>
      <c r="N84" s="4">
        <f t="shared" si="230"/>
        <v>0</v>
      </c>
      <c r="O84" s="4">
        <f t="shared" si="231"/>
        <v>0</v>
      </c>
      <c r="P84" s="4">
        <f t="shared" si="232"/>
        <v>0</v>
      </c>
      <c r="Q84" s="4">
        <f t="shared" si="233"/>
        <v>0</v>
      </c>
      <c r="R84" s="4">
        <f t="shared" si="234"/>
        <v>0</v>
      </c>
      <c r="S84" s="69" t="str">
        <f t="shared" si="235"/>
        <v>-</v>
      </c>
      <c r="T84" s="11"/>
      <c r="U84" s="61">
        <f>SUM(U76:U82)</f>
        <v>0</v>
      </c>
      <c r="V84" s="61">
        <f>SUM(V76:V82)</f>
        <v>0</v>
      </c>
      <c r="W84" s="61">
        <f t="shared" ref="W84:BD84" si="237">SUM(W76:W82)</f>
        <v>0</v>
      </c>
      <c r="X84" s="61">
        <f t="shared" si="237"/>
        <v>0</v>
      </c>
      <c r="Y84" s="61">
        <f t="shared" si="237"/>
        <v>0</v>
      </c>
      <c r="Z84" s="61">
        <f t="shared" si="237"/>
        <v>0</v>
      </c>
      <c r="AA84" s="61">
        <f t="shared" si="237"/>
        <v>0</v>
      </c>
      <c r="AB84" s="61">
        <f t="shared" si="237"/>
        <v>0</v>
      </c>
      <c r="AC84" s="61">
        <f t="shared" si="237"/>
        <v>0</v>
      </c>
      <c r="AD84" s="61">
        <f t="shared" si="237"/>
        <v>0</v>
      </c>
      <c r="AE84" s="61">
        <f t="shared" si="237"/>
        <v>0</v>
      </c>
      <c r="AF84" s="61">
        <f t="shared" si="237"/>
        <v>0</v>
      </c>
      <c r="AG84" s="61">
        <f t="shared" si="237"/>
        <v>0</v>
      </c>
      <c r="AH84" s="61">
        <f t="shared" si="237"/>
        <v>0</v>
      </c>
      <c r="AI84" s="61">
        <f t="shared" si="237"/>
        <v>0</v>
      </c>
      <c r="AJ84" s="61">
        <f>SUM(AJ76:AJ82)</f>
        <v>0</v>
      </c>
      <c r="AK84" s="61">
        <f t="shared" si="237"/>
        <v>0</v>
      </c>
      <c r="AL84" s="61">
        <f t="shared" si="237"/>
        <v>0</v>
      </c>
      <c r="AM84" s="61">
        <f t="shared" si="237"/>
        <v>0</v>
      </c>
      <c r="AN84" s="61">
        <f t="shared" si="237"/>
        <v>0</v>
      </c>
      <c r="AO84" s="61">
        <f t="shared" si="237"/>
        <v>0</v>
      </c>
      <c r="AP84" s="61">
        <f t="shared" si="237"/>
        <v>0</v>
      </c>
      <c r="AQ84" s="61">
        <f t="shared" si="237"/>
        <v>0</v>
      </c>
      <c r="AR84" s="61">
        <f t="shared" si="237"/>
        <v>0</v>
      </c>
      <c r="AS84" s="61">
        <f t="shared" si="237"/>
        <v>0</v>
      </c>
      <c r="AT84" s="61">
        <f t="shared" si="237"/>
        <v>0</v>
      </c>
      <c r="AU84" s="61">
        <f t="shared" si="237"/>
        <v>0</v>
      </c>
      <c r="AV84" s="61">
        <f t="shared" si="237"/>
        <v>0</v>
      </c>
      <c r="AW84" s="61">
        <f t="shared" si="237"/>
        <v>0</v>
      </c>
      <c r="AX84" s="61">
        <f t="shared" si="237"/>
        <v>0</v>
      </c>
      <c r="AY84" s="61">
        <f t="shared" si="237"/>
        <v>0</v>
      </c>
      <c r="AZ84" s="61">
        <f t="shared" si="237"/>
        <v>0</v>
      </c>
      <c r="BA84" s="61">
        <f t="shared" si="237"/>
        <v>0</v>
      </c>
      <c r="BB84" s="61">
        <f t="shared" si="237"/>
        <v>0</v>
      </c>
      <c r="BC84" s="61">
        <f t="shared" si="237"/>
        <v>0</v>
      </c>
      <c r="BD84" s="61">
        <f t="shared" si="237"/>
        <v>0</v>
      </c>
      <c r="BE84" s="11"/>
      <c r="BF84" s="84" t="str">
        <f t="shared" si="208"/>
        <v>-</v>
      </c>
      <c r="BG84" s="84" t="str">
        <f t="shared" si="209"/>
        <v>-</v>
      </c>
      <c r="BH84" s="84" t="str">
        <f t="shared" si="210"/>
        <v>-</v>
      </c>
      <c r="BI84" s="84" t="str">
        <f t="shared" si="211"/>
        <v>-</v>
      </c>
      <c r="BJ84" s="84" t="str">
        <f t="shared" si="212"/>
        <v>-</v>
      </c>
      <c r="BK84" s="84" t="str">
        <f t="shared" si="213"/>
        <v>-</v>
      </c>
      <c r="BL84" s="84" t="str">
        <f t="shared" si="214"/>
        <v>-</v>
      </c>
      <c r="BM84" s="84" t="str">
        <f t="shared" si="215"/>
        <v>-</v>
      </c>
      <c r="BN84" s="84" t="str">
        <f t="shared" si="216"/>
        <v>-</v>
      </c>
      <c r="BO84" s="84" t="str">
        <f t="shared" si="217"/>
        <v>-</v>
      </c>
      <c r="BP84" s="84" t="str">
        <f t="shared" si="218"/>
        <v>-</v>
      </c>
      <c r="BQ84" s="84" t="str">
        <f t="shared" si="219"/>
        <v>-</v>
      </c>
    </row>
    <row r="85" spans="1:69" x14ac:dyDescent="0.25">
      <c r="A85" s="3" t="s">
        <v>113</v>
      </c>
      <c r="B85" s="3" t="s">
        <v>61</v>
      </c>
      <c r="C85" s="81">
        <f>SUM(C76:C83)</f>
        <v>0</v>
      </c>
      <c r="D85" s="81">
        <f>SUM(D76:D83)</f>
        <v>0</v>
      </c>
      <c r="E85" s="81">
        <f>SUM(E76:E83)</f>
        <v>0</v>
      </c>
      <c r="F85" s="65" t="str">
        <f>IFERROR(E85/D85,"")</f>
        <v/>
      </c>
      <c r="G85" s="33"/>
      <c r="H85" s="4">
        <f t="shared" si="224"/>
        <v>0</v>
      </c>
      <c r="I85" s="4">
        <f t="shared" si="225"/>
        <v>0</v>
      </c>
      <c r="J85" s="4">
        <f t="shared" si="226"/>
        <v>0</v>
      </c>
      <c r="K85" s="69">
        <f t="shared" si="227"/>
        <v>0</v>
      </c>
      <c r="L85" s="4">
        <f t="shared" si="228"/>
        <v>0</v>
      </c>
      <c r="M85" s="4">
        <f t="shared" si="229"/>
        <v>0</v>
      </c>
      <c r="N85" s="4">
        <f t="shared" si="230"/>
        <v>0</v>
      </c>
      <c r="O85" s="4">
        <f t="shared" si="231"/>
        <v>0</v>
      </c>
      <c r="P85" s="4">
        <f t="shared" si="232"/>
        <v>0</v>
      </c>
      <c r="Q85" s="4">
        <f t="shared" si="233"/>
        <v>0</v>
      </c>
      <c r="R85" s="4">
        <f>IFERROR(INDEX(AY85:BA85,IF($B$2&gt;9,3,$B$2-6)),"-")</f>
        <v>0</v>
      </c>
      <c r="S85" s="69" t="str">
        <f t="shared" si="235"/>
        <v>-</v>
      </c>
      <c r="T85" s="35"/>
      <c r="U85" s="36" t="n">
        <v>1354.0</v>
      </c>
      <c r="V85" s="36" t="n">
        <v>1383.0</v>
      </c>
      <c r="W85" s="36" t="n">
        <v>1476.0</v>
      </c>
      <c r="X85" s="36" t="n">
        <v>1632.0</v>
      </c>
      <c r="Y85" s="36" t="n">
        <v>1590.0</v>
      </c>
      <c r="Z85" s="36" t="n">
        <v>1621.0</v>
      </c>
      <c r="AA85" s="36" t="n">
        <v>1650.0</v>
      </c>
      <c r="AB85" s="36" t="n">
        <v>1751.0</v>
      </c>
      <c r="AC85" s="36" t="n">
        <v>1734.0</v>
      </c>
      <c r="AD85" s="36" t="n">
        <v>1802.0</v>
      </c>
      <c r="AE85" s="36" t="n">
        <v>1897.0</v>
      </c>
      <c r="AF85" s="36" t="n">
        <v>1928.0</v>
      </c>
      <c r="AG85" s="36" t="n">
        <v>1939.0</v>
      </c>
      <c r="AH85" s="36" t="n">
        <v>1938.0</v>
      </c>
      <c r="AI85" s="36" t="n">
        <v>2068.0</v>
      </c>
      <c r="AJ85" s="36" t="n">
        <v>2121.0</v>
      </c>
      <c r="AK85" s="36" t="n">
        <v>2197.0</v>
      </c>
      <c r="AL85" s="36" t="n">
        <v>2295.0</v>
      </c>
      <c r="AM85" s="36" t="n">
        <v>2378.0</v>
      </c>
      <c r="AN85" s="36" t="n">
        <v>2500.0</v>
      </c>
      <c r="AO85" s="36" t="n">
        <v>2624.0</v>
      </c>
      <c r="AP85" s="36" t="n">
        <v>2812.0</v>
      </c>
      <c r="AQ85" s="36" t="n">
        <v>3031.0</v>
      </c>
      <c r="AR85" s="36" t="n">
        <v>3144.0</v>
      </c>
      <c r="AS85" s="14" t="n">
        <v>3220.0</v>
      </c>
      <c r="AT85" s="14" t="n">
        <v>3363.0</v>
      </c>
      <c r="AU85" s="14" t="n">
        <v>3436.0</v>
      </c>
      <c r="AV85" s="14" t="n">
        <v>3457.0</v>
      </c>
      <c r="AW85" s="14" t="n">
        <v>3737.0</v>
      </c>
      <c r="AX85" s="14" t="n">
        <v>4041.0</v>
      </c>
      <c r="AY85" s="14" t="n">
        <v>4171.0</v>
      </c>
      <c r="AZ85" s="14" t="n">
        <v>4466.0</v>
      </c>
      <c r="BA85" s="14"/>
      <c r="BB85" s="14"/>
      <c r="BC85" s="14"/>
      <c r="BD85" s="14"/>
      <c r="BE85" s="33"/>
      <c r="BF85" s="84" t="str">
        <f t="shared" si="208"/>
        <v>-</v>
      </c>
      <c r="BG85" s="84" t="str">
        <f t="shared" si="209"/>
        <v>-</v>
      </c>
      <c r="BH85" s="84" t="str">
        <f t="shared" si="210"/>
        <v>-</v>
      </c>
      <c r="BI85" s="84" t="str">
        <f t="shared" si="211"/>
        <v>-</v>
      </c>
      <c r="BJ85" s="84" t="str">
        <f t="shared" si="212"/>
        <v>-</v>
      </c>
      <c r="BK85" s="84" t="str">
        <f t="shared" si="213"/>
        <v>-</v>
      </c>
      <c r="BL85" s="84" t="str">
        <f t="shared" si="214"/>
        <v>-</v>
      </c>
      <c r="BM85" s="84" t="str">
        <f t="shared" si="215"/>
        <v>-</v>
      </c>
      <c r="BN85" s="84" t="str">
        <f t="shared" si="216"/>
        <v>-</v>
      </c>
      <c r="BO85" s="84" t="str">
        <f t="shared" si="217"/>
        <v>-</v>
      </c>
      <c r="BP85" s="84" t="str">
        <f t="shared" si="218"/>
        <v>-</v>
      </c>
      <c r="BQ85" s="84" t="str">
        <f t="shared" si="219"/>
        <v>-</v>
      </c>
    </row>
    <row r="86" spans="1:69" x14ac:dyDescent="0.25">
      <c r="A86" s="42" t="s">
        <v>33</v>
      </c>
    </row>
    <row r="87" spans="1:69" x14ac:dyDescent="0.25">
      <c r="A87" s="43" t="s">
        <v>32</v>
      </c>
      <c r="B87" s="23" t="s">
        <v>52</v>
      </c>
      <c r="C87" s="21" t="str">
        <f>$C$3</f>
        <v>YTD '15</v>
      </c>
      <c r="D87" s="21" t="str">
        <f>$D$3</f>
        <v>YTD '16</v>
      </c>
      <c r="E87" s="21" t="str">
        <f>$E$3</f>
        <v>YTD '17</v>
      </c>
      <c r="F87" s="21" t="str">
        <f>$F$3</f>
        <v>YoY</v>
      </c>
      <c r="G87" s="2" t="s">
        <v>33</v>
      </c>
      <c r="H87" s="27" t="str">
        <f>$H$3</f>
        <v>Q1 '15</v>
      </c>
      <c r="I87" s="27" t="str">
        <f>$I$3</f>
        <v>Q2 '15</v>
      </c>
      <c r="J87" s="27" t="str">
        <f>$J$3</f>
        <v>Q3 '15</v>
      </c>
      <c r="K87" s="27" t="str">
        <f>$K$3</f>
        <v>Q4 '15</v>
      </c>
      <c r="L87" s="30" t="str">
        <f>$L$3</f>
        <v>Q1 '16</v>
      </c>
      <c r="M87" s="30" t="str">
        <f>$M$3</f>
        <v>Q2 '16</v>
      </c>
      <c r="N87" s="30" t="str">
        <f>$N$3</f>
        <v>Q3 '16</v>
      </c>
      <c r="O87" s="30" t="str">
        <f>$O$3</f>
        <v>Q4 '16</v>
      </c>
      <c r="P87" s="27" t="str">
        <f>$P$3</f>
        <v>Q1 '17</v>
      </c>
      <c r="Q87" s="27" t="str">
        <f>$Q$3</f>
        <v>Q2 '17</v>
      </c>
      <c r="R87" s="27" t="str">
        <f>$R$3</f>
        <v>Q3 '17</v>
      </c>
      <c r="S87" s="27" t="str">
        <f>$S$3</f>
        <v>Q4 '17</v>
      </c>
      <c r="T87" s="17" t="s">
        <v>33</v>
      </c>
      <c r="U87" s="27" t="s">
        <v>1</v>
      </c>
      <c r="V87" s="27" t="s">
        <v>2</v>
      </c>
      <c r="W87" s="27" t="s">
        <v>3</v>
      </c>
      <c r="X87" s="27" t="s">
        <v>4</v>
      </c>
      <c r="Y87" s="27" t="s">
        <v>5</v>
      </c>
      <c r="Z87" s="27" t="s">
        <v>6</v>
      </c>
      <c r="AA87" s="27" t="s">
        <v>7</v>
      </c>
      <c r="AB87" s="27" t="s">
        <v>8</v>
      </c>
      <c r="AC87" s="27" t="s">
        <v>9</v>
      </c>
      <c r="AD87" s="27" t="s">
        <v>10</v>
      </c>
      <c r="AE87" s="27" t="s">
        <v>11</v>
      </c>
      <c r="AF87" s="27" t="s">
        <v>12</v>
      </c>
      <c r="AG87" s="29" t="s">
        <v>13</v>
      </c>
      <c r="AH87" s="29" t="s">
        <v>14</v>
      </c>
      <c r="AI87" s="29" t="s">
        <v>15</v>
      </c>
      <c r="AJ87" s="29" t="s">
        <v>16</v>
      </c>
      <c r="AK87" s="29" t="s">
        <v>17</v>
      </c>
      <c r="AL87" s="29" t="s">
        <v>18</v>
      </c>
      <c r="AM87" s="29" t="s">
        <v>19</v>
      </c>
      <c r="AN87" s="29" t="s">
        <v>20</v>
      </c>
      <c r="AO87" s="29" t="s">
        <v>21</v>
      </c>
      <c r="AP87" s="29" t="s">
        <v>22</v>
      </c>
      <c r="AQ87" s="29" t="s">
        <v>23</v>
      </c>
      <c r="AR87" s="29" t="s">
        <v>24</v>
      </c>
      <c r="AS87" s="25" t="s">
        <v>25</v>
      </c>
      <c r="AT87" s="25" t="s">
        <v>26</v>
      </c>
      <c r="AU87" s="25" t="s">
        <v>27</v>
      </c>
      <c r="AV87" s="25" t="s">
        <v>28</v>
      </c>
      <c r="AW87" s="25" t="s">
        <v>29</v>
      </c>
      <c r="AX87" s="25" t="s">
        <v>30</v>
      </c>
      <c r="AY87" s="31" t="s">
        <v>99</v>
      </c>
      <c r="AZ87" s="31" t="s">
        <v>100</v>
      </c>
      <c r="BA87" s="31" t="s">
        <v>101</v>
      </c>
      <c r="BB87" s="31" t="s">
        <v>102</v>
      </c>
      <c r="BC87" s="31" t="s">
        <v>103</v>
      </c>
      <c r="BD87" s="31" t="s">
        <v>104</v>
      </c>
      <c r="BF87" s="32">
        <v>42736</v>
      </c>
      <c r="BG87" s="32">
        <v>42767</v>
      </c>
      <c r="BH87" s="32">
        <v>42795</v>
      </c>
      <c r="BI87" s="32">
        <v>42826</v>
      </c>
      <c r="BJ87" s="32">
        <v>42856</v>
      </c>
      <c r="BK87" s="32">
        <v>42887</v>
      </c>
      <c r="BL87" s="32">
        <v>42917</v>
      </c>
      <c r="BM87" s="32">
        <v>42948</v>
      </c>
      <c r="BN87" s="32">
        <v>42979</v>
      </c>
      <c r="BO87" s="32">
        <v>43009</v>
      </c>
      <c r="BP87" s="32">
        <v>43040</v>
      </c>
      <c r="BQ87" s="32">
        <v>43070</v>
      </c>
    </row>
    <row r="88" spans="1:69" x14ac:dyDescent="0.25">
      <c r="A88" s="16" t="s">
        <v>143</v>
      </c>
      <c r="B88" s="16" t="s">
        <v>58</v>
      </c>
      <c r="C88" s="71">
        <f>SUM(U88                                               : INDEX(U88:AF88,$B$2))</f>
        <v>0</v>
      </c>
      <c r="D88" s="71">
        <f>SUM(AG88                                                : INDEX(AG88:AR88,$B$2))</f>
        <v>0</v>
      </c>
      <c r="E88" s="71">
        <f>SUM(AS88                                                 : INDEX(AS88:BD88,$B$2))</f>
        <v>0</v>
      </c>
      <c r="F88" s="65" t="str">
        <f t="shared" ref="F88:F95" si="238">IFERROR(E88/D88,"")</f>
        <v/>
      </c>
      <c r="G88" s="33"/>
      <c r="H88" s="4">
        <f>SUM(U88:W88)</f>
        <v>0</v>
      </c>
      <c r="I88" s="4">
        <f t="shared" ref="I88:I97" si="239">SUM(X88:Z88)</f>
        <v>0</v>
      </c>
      <c r="J88" s="4">
        <f>SUM(AA88:AC88)</f>
        <v>0</v>
      </c>
      <c r="K88" s="4">
        <f t="shared" ref="K88:K97" si="240">SUM(AD88:AF88)</f>
        <v>0</v>
      </c>
      <c r="L88" s="4">
        <f t="shared" ref="L88:L97" si="241">SUM(AG88:AI88)</f>
        <v>0</v>
      </c>
      <c r="M88" s="4">
        <f t="shared" ref="M88:M97" si="242">SUM(AJ88:AL88)</f>
        <v>0</v>
      </c>
      <c r="N88" s="4">
        <f t="shared" ref="N88:N97" si="243">SUM(AM88:AO88)</f>
        <v>0</v>
      </c>
      <c r="O88" s="4">
        <f t="shared" ref="O88:O97" si="244">SUM(AP88:AR88)</f>
        <v>0</v>
      </c>
      <c r="P88" s="4">
        <f t="shared" ref="P88:P97" si="245">SUM(AS88:AU88)</f>
        <v>0</v>
      </c>
      <c r="Q88" s="4">
        <f t="shared" ref="Q88:Q97" si="246">SUM(AV88:AX88)</f>
        <v>0</v>
      </c>
      <c r="R88" s="4">
        <f t="shared" ref="R88:R97" si="247">SUM(AY88:BA88)</f>
        <v>0</v>
      </c>
      <c r="S88" s="4">
        <f t="shared" ref="S88:S97" si="248">SUM(BB88:BD88)</f>
        <v>0</v>
      </c>
      <c r="U88" t="n">
        <v>27.0</v>
      </c>
      <c r="V88" t="n">
        <v>25.0</v>
      </c>
      <c r="W88" t="n">
        <v>30.0</v>
      </c>
      <c r="X88" t="n">
        <v>42.0</v>
      </c>
      <c r="Y88" t="n">
        <v>43.0</v>
      </c>
      <c r="Z88" t="n">
        <v>41.0</v>
      </c>
      <c r="AA88" t="n">
        <v>38.0</v>
      </c>
      <c r="AB88" t="n">
        <v>34.0</v>
      </c>
      <c r="AC88" t="n">
        <v>48.0</v>
      </c>
      <c r="AD88" t="n">
        <v>42.0</v>
      </c>
      <c r="AE88" t="n">
        <v>42.0</v>
      </c>
      <c r="AF88" t="n">
        <v>42.0</v>
      </c>
      <c r="AG88" t="n">
        <v>33.0</v>
      </c>
      <c r="AH88" t="n">
        <v>33.0</v>
      </c>
      <c r="AI88" t="n">
        <v>47.0</v>
      </c>
      <c r="AJ88" t="n">
        <v>38.0</v>
      </c>
      <c r="AK88" t="n">
        <v>37.0</v>
      </c>
      <c r="AL88" t="n">
        <v>49.0</v>
      </c>
      <c r="AM88" t="n">
        <v>31.0</v>
      </c>
      <c r="AN88" t="n">
        <v>35.0</v>
      </c>
      <c r="AO88" t="n">
        <v>38.0</v>
      </c>
      <c r="AP88" t="n">
        <v>31.0</v>
      </c>
      <c r="AQ88" t="n">
        <v>31.0</v>
      </c>
      <c r="AR88" s="4" t="n">
        <v>38.0</v>
      </c>
      <c r="AS88" s="4" t="n">
        <v>55.0</v>
      </c>
      <c r="AT88" s="4" t="n">
        <v>65.0</v>
      </c>
      <c r="AU88" s="4" t="n">
        <v>73.0</v>
      </c>
      <c r="AV88" s="4" t="n">
        <v>148.0</v>
      </c>
      <c r="AW88" s="4" t="n">
        <v>149.0</v>
      </c>
      <c r="AX88" s="4" t="n">
        <v>141.0</v>
      </c>
      <c r="AY88" s="4" t="n">
        <v>156.0</v>
      </c>
      <c r="AZ88" s="4" t="n">
        <v>154.0</v>
      </c>
      <c r="BA88" s="4"/>
      <c r="BB88" s="4"/>
      <c r="BC88" s="4"/>
      <c r="BD88" s="4"/>
      <c r="BF88" s="84" t="str">
        <f t="shared" ref="BF88:BF97" si="249">IFERROR(AS88/AG88,"-")</f>
        <v>-</v>
      </c>
      <c r="BG88" s="84" t="str">
        <f t="shared" ref="BG88:BG97" si="250">IFERROR(AT88/AH88,"-")</f>
        <v>-</v>
      </c>
      <c r="BH88" s="84" t="str">
        <f t="shared" ref="BH88:BH97" si="251">IFERROR(AU88/AI88,"-")</f>
        <v>-</v>
      </c>
      <c r="BI88" s="84" t="str">
        <f t="shared" ref="BI88:BI97" si="252">IFERROR(AV88/AJ88,"-")</f>
        <v>-</v>
      </c>
      <c r="BJ88" s="84" t="str">
        <f t="shared" ref="BJ88:BJ97" si="253">IFERROR(AW88/AK88,"-")</f>
        <v>-</v>
      </c>
      <c r="BK88" s="84" t="str">
        <f t="shared" ref="BK88:BK97" si="254">IFERROR(AX88/AL88,"-")</f>
        <v>-</v>
      </c>
      <c r="BL88" s="84" t="str">
        <f t="shared" ref="BL88:BL97" si="255">IFERROR(AY88/AM88,"-")</f>
        <v>-</v>
      </c>
      <c r="BM88" s="84" t="str">
        <f t="shared" ref="BM88:BM97" si="256">IFERROR(AZ88/AN88,"-")</f>
        <v>-</v>
      </c>
      <c r="BN88" s="84" t="str">
        <f t="shared" ref="BN88:BN97" si="257">IFERROR(BA88/AO88,"-")</f>
        <v>-</v>
      </c>
      <c r="BO88" s="84" t="str">
        <f t="shared" ref="BO88:BO97" si="258">IFERROR(BB88/AP88,"-")</f>
        <v>-</v>
      </c>
      <c r="BP88" s="84" t="str">
        <f t="shared" ref="BP88:BP97" si="259">IFERROR(BC88/AQ88,"-")</f>
        <v>-</v>
      </c>
      <c r="BQ88" s="84" t="str">
        <f t="shared" ref="BQ88:BQ97" si="260">IFERROR(BD88/AR88,"-")</f>
        <v>-</v>
      </c>
    </row>
    <row r="89" spans="1:69" x14ac:dyDescent="0.25">
      <c r="A89" s="16" t="s">
        <v>144</v>
      </c>
      <c r="B89" s="16" t="s">
        <v>44</v>
      </c>
      <c r="C89" s="71">
        <f>SUM(U89                                               : INDEX(U89:AF89,$B$2))</f>
        <v>0</v>
      </c>
      <c r="D89" s="71">
        <f>SUM(AG89                                                : INDEX(AG89:AR89,$B$2))</f>
        <v>0</v>
      </c>
      <c r="E89" s="71">
        <f>SUM(AS89                                                 : INDEX(AS89:BD89,$B$2))</f>
        <v>0</v>
      </c>
      <c r="F89" s="65" t="str">
        <f t="shared" si="238"/>
        <v/>
      </c>
      <c r="G89" s="33"/>
      <c r="H89" s="4">
        <f t="shared" ref="H89:H97" si="261">SUM(U89:W89)</f>
        <v>0</v>
      </c>
      <c r="I89" s="4">
        <f t="shared" si="239"/>
        <v>0</v>
      </c>
      <c r="J89" s="4">
        <f t="shared" ref="J89:J97" si="262">SUM(AA89:AC89)</f>
        <v>0</v>
      </c>
      <c r="K89" s="4">
        <f t="shared" si="240"/>
        <v>0</v>
      </c>
      <c r="L89" s="4">
        <f t="shared" si="241"/>
        <v>0</v>
      </c>
      <c r="M89" s="4">
        <f t="shared" si="242"/>
        <v>0</v>
      </c>
      <c r="N89" s="4">
        <f t="shared" si="243"/>
        <v>0</v>
      </c>
      <c r="O89" s="4">
        <f t="shared" si="244"/>
        <v>0</v>
      </c>
      <c r="P89" s="4">
        <f t="shared" si="245"/>
        <v>0</v>
      </c>
      <c r="Q89" s="4">
        <f t="shared" si="246"/>
        <v>0</v>
      </c>
      <c r="R89" s="4">
        <f t="shared" si="247"/>
        <v>0</v>
      </c>
      <c r="S89" s="4">
        <f t="shared" si="248"/>
        <v>0</v>
      </c>
      <c r="U89" t="n">
        <v>45.0</v>
      </c>
      <c r="V89" t="n">
        <v>20.0</v>
      </c>
      <c r="W89" t="n">
        <v>61.0</v>
      </c>
      <c r="X89" t="n">
        <v>76.0</v>
      </c>
      <c r="Y89" t="n">
        <v>73.0</v>
      </c>
      <c r="Z89" t="n">
        <v>107.0</v>
      </c>
      <c r="AA89" t="n">
        <v>95.0</v>
      </c>
      <c r="AB89" t="n">
        <v>76.0</v>
      </c>
      <c r="AC89" t="n">
        <v>79.0</v>
      </c>
      <c r="AD89" t="n">
        <v>71.0</v>
      </c>
      <c r="AE89" t="n">
        <v>120.0</v>
      </c>
      <c r="AF89" t="n">
        <v>115.0</v>
      </c>
      <c r="AG89" t="n">
        <v>13.0</v>
      </c>
      <c r="AH89" t="n">
        <v>23.0</v>
      </c>
      <c r="AI89" t="n">
        <v>114.0</v>
      </c>
      <c r="AJ89" t="n">
        <v>69.0</v>
      </c>
      <c r="AK89" t="n">
        <v>74.0</v>
      </c>
      <c r="AL89" t="n">
        <v>116.0</v>
      </c>
      <c r="AM89" t="n">
        <v>79.0</v>
      </c>
      <c r="AN89" t="n">
        <v>75.0</v>
      </c>
      <c r="AO89" t="n">
        <v>127.0</v>
      </c>
      <c r="AP89" t="n">
        <v>89.0</v>
      </c>
      <c r="AQ89" t="n">
        <v>127.0</v>
      </c>
      <c r="AR89" s="4" t="n">
        <v>174.0</v>
      </c>
      <c r="AS89" s="4" t="n">
        <v>47.0</v>
      </c>
      <c r="AT89" s="4" t="n">
        <v>122.0</v>
      </c>
      <c r="AU89" s="4" t="n">
        <v>143.0</v>
      </c>
      <c r="AV89" s="4" t="n">
        <v>143.0</v>
      </c>
      <c r="AW89" s="4" t="n">
        <v>154.0</v>
      </c>
      <c r="AX89" s="4" t="n">
        <v>208.0</v>
      </c>
      <c r="AY89" s="4" t="n">
        <v>155.0</v>
      </c>
      <c r="AZ89" s="4" t="n">
        <v>219.0</v>
      </c>
      <c r="BA89" s="4"/>
      <c r="BB89" s="4"/>
      <c r="BC89" s="4"/>
      <c r="BD89" s="4"/>
      <c r="BF89" s="84" t="str">
        <f t="shared" si="249"/>
        <v>-</v>
      </c>
      <c r="BG89" s="84" t="str">
        <f t="shared" si="250"/>
        <v>-</v>
      </c>
      <c r="BH89" s="84" t="str">
        <f t="shared" si="251"/>
        <v>-</v>
      </c>
      <c r="BI89" s="84" t="str">
        <f t="shared" si="252"/>
        <v>-</v>
      </c>
      <c r="BJ89" s="84" t="str">
        <f t="shared" si="253"/>
        <v>-</v>
      </c>
      <c r="BK89" s="84" t="str">
        <f t="shared" si="254"/>
        <v>-</v>
      </c>
      <c r="BL89" s="84" t="str">
        <f t="shared" si="255"/>
        <v>-</v>
      </c>
      <c r="BM89" s="84" t="str">
        <f t="shared" si="256"/>
        <v>-</v>
      </c>
      <c r="BN89" s="84" t="str">
        <f t="shared" si="257"/>
        <v>-</v>
      </c>
      <c r="BO89" s="84" t="str">
        <f t="shared" si="258"/>
        <v>-</v>
      </c>
      <c r="BP89" s="84" t="str">
        <f t="shared" si="259"/>
        <v>-</v>
      </c>
      <c r="BQ89" s="84" t="str">
        <f t="shared" si="260"/>
        <v>-</v>
      </c>
    </row>
    <row r="90" spans="1:69" x14ac:dyDescent="0.25">
      <c r="A90" s="16" t="s">
        <v>145</v>
      </c>
      <c r="B90" s="16" t="s">
        <v>45</v>
      </c>
      <c r="C90" s="71">
        <f>SUM(U90                                               : INDEX(U90:AF90,$B$2))</f>
        <v>0</v>
      </c>
      <c r="D90" s="71">
        <f>SUM(AG90                                                : INDEX(AG90:AR90,$B$2))</f>
        <v>0</v>
      </c>
      <c r="E90" s="71">
        <f>SUM(AS90                                                 : INDEX(AS90:BD90,$B$2))</f>
        <v>0</v>
      </c>
      <c r="F90" s="65" t="str">
        <f t="shared" si="238"/>
        <v/>
      </c>
      <c r="G90" s="33"/>
      <c r="H90" s="4">
        <f t="shared" si="261"/>
        <v>0</v>
      </c>
      <c r="I90" s="4">
        <f t="shared" si="239"/>
        <v>0</v>
      </c>
      <c r="J90" s="4">
        <f t="shared" si="262"/>
        <v>0</v>
      </c>
      <c r="K90" s="4">
        <f t="shared" si="240"/>
        <v>0</v>
      </c>
      <c r="L90" s="4">
        <f t="shared" si="241"/>
        <v>0</v>
      </c>
      <c r="M90" s="4">
        <f t="shared" si="242"/>
        <v>0</v>
      </c>
      <c r="N90" s="4">
        <f t="shared" si="243"/>
        <v>0</v>
      </c>
      <c r="O90" s="4">
        <f t="shared" si="244"/>
        <v>0</v>
      </c>
      <c r="P90" s="4">
        <f t="shared" si="245"/>
        <v>0</v>
      </c>
      <c r="Q90" s="4">
        <f t="shared" si="246"/>
        <v>0</v>
      </c>
      <c r="R90" s="4">
        <f t="shared" si="247"/>
        <v>0</v>
      </c>
      <c r="S90" s="4">
        <f t="shared" si="248"/>
        <v>0</v>
      </c>
      <c r="U90" t="n">
        <v>60.0</v>
      </c>
      <c r="V90" t="n">
        <v>42.0</v>
      </c>
      <c r="W90" t="n">
        <v>21.0</v>
      </c>
      <c r="X90" t="n">
        <v>72.0</v>
      </c>
      <c r="Y90" t="n">
        <v>80.0</v>
      </c>
      <c r="Z90" t="n">
        <v>71.0</v>
      </c>
      <c r="AA90" t="n">
        <v>79.0</v>
      </c>
      <c r="AB90" t="n">
        <v>49.0</v>
      </c>
      <c r="AC90" t="n">
        <v>63.0</v>
      </c>
      <c r="AD90" t="n">
        <v>63.0</v>
      </c>
      <c r="AE90" t="n">
        <v>48.0</v>
      </c>
      <c r="AF90" t="n">
        <v>125.0</v>
      </c>
      <c r="AG90" t="n">
        <v>37.0</v>
      </c>
      <c r="AH90" t="n">
        <v>14.0</v>
      </c>
      <c r="AI90" t="n">
        <v>24.0</v>
      </c>
      <c r="AJ90" t="n">
        <v>87.0</v>
      </c>
      <c r="AK90" t="n">
        <v>59.0</v>
      </c>
      <c r="AL90" t="n">
        <v>68.0</v>
      </c>
      <c r="AM90" t="n">
        <v>85.0</v>
      </c>
      <c r="AN90" t="n">
        <v>70.0</v>
      </c>
      <c r="AO90" t="n">
        <v>71.0</v>
      </c>
      <c r="AP90" t="n">
        <v>99.0</v>
      </c>
      <c r="AQ90" t="n">
        <v>106.0</v>
      </c>
      <c r="AR90" s="4" t="n">
        <v>106.0</v>
      </c>
      <c r="AS90" s="4" t="n">
        <v>55.0</v>
      </c>
      <c r="AT90" s="4" t="n">
        <v>46.0</v>
      </c>
      <c r="AU90" s="4" t="n">
        <v>95.0</v>
      </c>
      <c r="AV90" s="4" t="n">
        <v>74.0</v>
      </c>
      <c r="AW90" s="4" t="n">
        <v>76.0</v>
      </c>
      <c r="AX90" s="4" t="n">
        <v>88.0</v>
      </c>
      <c r="AY90" s="4" t="n">
        <v>56.0</v>
      </c>
      <c r="AZ90" s="4" t="n">
        <v>93.0</v>
      </c>
      <c r="BA90" s="4"/>
      <c r="BB90" s="4"/>
      <c r="BC90" s="4"/>
      <c r="BD90" s="4"/>
      <c r="BF90" s="84" t="str">
        <f t="shared" si="249"/>
        <v>-</v>
      </c>
      <c r="BG90" s="84" t="str">
        <f t="shared" si="250"/>
        <v>-</v>
      </c>
      <c r="BH90" s="84" t="str">
        <f t="shared" si="251"/>
        <v>-</v>
      </c>
      <c r="BI90" s="84" t="str">
        <f t="shared" si="252"/>
        <v>-</v>
      </c>
      <c r="BJ90" s="84" t="str">
        <f t="shared" si="253"/>
        <v>-</v>
      </c>
      <c r="BK90" s="84" t="str">
        <f t="shared" si="254"/>
        <v>-</v>
      </c>
      <c r="BL90" s="84" t="str">
        <f t="shared" si="255"/>
        <v>-</v>
      </c>
      <c r="BM90" s="84" t="str">
        <f t="shared" si="256"/>
        <v>-</v>
      </c>
      <c r="BN90" s="84" t="str">
        <f t="shared" si="257"/>
        <v>-</v>
      </c>
      <c r="BO90" s="84" t="str">
        <f t="shared" si="258"/>
        <v>-</v>
      </c>
      <c r="BP90" s="84" t="str">
        <f t="shared" si="259"/>
        <v>-</v>
      </c>
      <c r="BQ90" s="84" t="str">
        <f t="shared" si="260"/>
        <v>-</v>
      </c>
    </row>
    <row r="91" spans="1:69" x14ac:dyDescent="0.25">
      <c r="A91" s="16" t="s">
        <v>146</v>
      </c>
      <c r="B91" s="16" t="s">
        <v>46</v>
      </c>
      <c r="C91" s="71">
        <f>SUM(U91                                               : INDEX(U91:AF91,$B$2))</f>
        <v>0</v>
      </c>
      <c r="D91" s="71">
        <f>SUM(AG91                                                : INDEX(AG91:AR91,$B$2))</f>
        <v>0</v>
      </c>
      <c r="E91" s="71">
        <f>SUM(AS91                                                 : INDEX(AS91:BD91,$B$2))</f>
        <v>0</v>
      </c>
      <c r="F91" s="65" t="str">
        <f t="shared" si="238"/>
        <v/>
      </c>
      <c r="G91" s="33"/>
      <c r="H91" s="4">
        <f t="shared" si="261"/>
        <v>0</v>
      </c>
      <c r="I91" s="4">
        <f t="shared" si="239"/>
        <v>0</v>
      </c>
      <c r="J91" s="4">
        <f t="shared" si="262"/>
        <v>0</v>
      </c>
      <c r="K91" s="4">
        <f t="shared" si="240"/>
        <v>0</v>
      </c>
      <c r="L91" s="4">
        <f t="shared" si="241"/>
        <v>0</v>
      </c>
      <c r="M91" s="4">
        <f t="shared" si="242"/>
        <v>0</v>
      </c>
      <c r="N91" s="4">
        <f t="shared" si="243"/>
        <v>0</v>
      </c>
      <c r="O91" s="4">
        <f t="shared" si="244"/>
        <v>0</v>
      </c>
      <c r="P91" s="4">
        <f t="shared" si="245"/>
        <v>0</v>
      </c>
      <c r="Q91" s="4">
        <f t="shared" si="246"/>
        <v>0</v>
      </c>
      <c r="R91" s="4">
        <f t="shared" si="247"/>
        <v>0</v>
      </c>
      <c r="S91" s="4">
        <f t="shared" si="248"/>
        <v>0</v>
      </c>
      <c r="U91" t="n">
        <v>60.0</v>
      </c>
      <c r="V91" t="n">
        <v>62.0</v>
      </c>
      <c r="W91" t="n">
        <v>92.0</v>
      </c>
      <c r="X91" t="n">
        <v>52.0</v>
      </c>
      <c r="Y91" t="n">
        <v>72.0</v>
      </c>
      <c r="Z91" t="n">
        <v>138.0</v>
      </c>
      <c r="AA91" t="n">
        <v>123.0</v>
      </c>
      <c r="AB91" t="n">
        <v>74.0</v>
      </c>
      <c r="AC91" t="n">
        <v>110.0</v>
      </c>
      <c r="AD91" t="n">
        <v>76.0</v>
      </c>
      <c r="AE91" t="n">
        <v>107.0</v>
      </c>
      <c r="AF91" t="n">
        <v>121.0</v>
      </c>
      <c r="AG91" t="n">
        <v>50.0</v>
      </c>
      <c r="AH91" t="n">
        <v>56.0</v>
      </c>
      <c r="AI91" t="n">
        <v>54.0</v>
      </c>
      <c r="AJ91" t="n">
        <v>25.0</v>
      </c>
      <c r="AK91" t="n">
        <v>80.0</v>
      </c>
      <c r="AL91" t="n">
        <v>99.0</v>
      </c>
      <c r="AM91" t="n">
        <v>73.0</v>
      </c>
      <c r="AN91" t="n">
        <v>76.0</v>
      </c>
      <c r="AO91" t="n">
        <v>72.0</v>
      </c>
      <c r="AP91" t="n">
        <v>64.0</v>
      </c>
      <c r="AQ91" t="n">
        <v>107.0</v>
      </c>
      <c r="AR91" s="4" t="n">
        <v>166.0</v>
      </c>
      <c r="AS91" s="4" t="n">
        <v>84.0</v>
      </c>
      <c r="AT91" s="4" t="n">
        <v>124.0</v>
      </c>
      <c r="AU91" s="4" t="n">
        <v>87.0</v>
      </c>
      <c r="AV91" s="4" t="n">
        <v>67.0</v>
      </c>
      <c r="AW91" s="4" t="n">
        <v>81.0</v>
      </c>
      <c r="AX91" s="4" t="n">
        <v>86.0</v>
      </c>
      <c r="AY91" s="4" t="n">
        <v>60.0</v>
      </c>
      <c r="AZ91" s="4" t="n">
        <v>72.0</v>
      </c>
      <c r="BA91" s="4"/>
      <c r="BB91" s="4"/>
      <c r="BC91" s="4"/>
      <c r="BD91" s="4"/>
      <c r="BF91" s="84" t="str">
        <f t="shared" si="249"/>
        <v>-</v>
      </c>
      <c r="BG91" s="84" t="str">
        <f t="shared" si="250"/>
        <v>-</v>
      </c>
      <c r="BH91" s="84" t="str">
        <f t="shared" si="251"/>
        <v>-</v>
      </c>
      <c r="BI91" s="84" t="str">
        <f t="shared" si="252"/>
        <v>-</v>
      </c>
      <c r="BJ91" s="84" t="str">
        <f t="shared" si="253"/>
        <v>-</v>
      </c>
      <c r="BK91" s="84" t="str">
        <f t="shared" si="254"/>
        <v>-</v>
      </c>
      <c r="BL91" s="84" t="str">
        <f t="shared" si="255"/>
        <v>-</v>
      </c>
      <c r="BM91" s="84" t="str">
        <f t="shared" si="256"/>
        <v>-</v>
      </c>
      <c r="BN91" s="84" t="str">
        <f t="shared" si="257"/>
        <v>-</v>
      </c>
      <c r="BO91" s="84" t="str">
        <f t="shared" si="258"/>
        <v>-</v>
      </c>
      <c r="BP91" s="84" t="str">
        <f t="shared" si="259"/>
        <v>-</v>
      </c>
      <c r="BQ91" s="84" t="str">
        <f t="shared" si="260"/>
        <v>-</v>
      </c>
    </row>
    <row r="92" spans="1:69" x14ac:dyDescent="0.25">
      <c r="A92" s="16" t="s">
        <v>147</v>
      </c>
      <c r="B92" s="16" t="s">
        <v>47</v>
      </c>
      <c r="C92" s="71">
        <f>SUM(U92                                               : INDEX(U92:AF92,$B$2))</f>
        <v>0</v>
      </c>
      <c r="D92" s="71">
        <f>SUM(AG92                                                : INDEX(AG92:AR92,$B$2))</f>
        <v>0</v>
      </c>
      <c r="E92" s="71">
        <f>SUM(AS92                                                 : INDEX(AS92:BD92,$B$2))</f>
        <v>0</v>
      </c>
      <c r="F92" s="65" t="str">
        <f t="shared" si="238"/>
        <v/>
      </c>
      <c r="G92" s="33"/>
      <c r="H92" s="4">
        <f t="shared" si="261"/>
        <v>0</v>
      </c>
      <c r="I92" s="4">
        <f t="shared" si="239"/>
        <v>0</v>
      </c>
      <c r="J92" s="4">
        <f t="shared" si="262"/>
        <v>0</v>
      </c>
      <c r="K92" s="4">
        <f t="shared" si="240"/>
        <v>0</v>
      </c>
      <c r="L92" s="4">
        <f t="shared" si="241"/>
        <v>0</v>
      </c>
      <c r="M92" s="4">
        <f t="shared" si="242"/>
        <v>0</v>
      </c>
      <c r="N92" s="4">
        <f t="shared" si="243"/>
        <v>0</v>
      </c>
      <c r="O92" s="4">
        <f t="shared" si="244"/>
        <v>0</v>
      </c>
      <c r="P92" s="4">
        <f t="shared" si="245"/>
        <v>0</v>
      </c>
      <c r="Q92" s="4">
        <f t="shared" si="246"/>
        <v>0</v>
      </c>
      <c r="R92" s="4">
        <f t="shared" si="247"/>
        <v>0</v>
      </c>
      <c r="S92" s="4">
        <f t="shared" si="248"/>
        <v>0</v>
      </c>
      <c r="U92" t="n">
        <v>51.0</v>
      </c>
      <c r="V92" t="n">
        <v>35.0</v>
      </c>
      <c r="W92" t="n">
        <v>58.0</v>
      </c>
      <c r="X92" t="n">
        <v>80.0</v>
      </c>
      <c r="Y92" t="n">
        <v>97.0</v>
      </c>
      <c r="Z92" t="n">
        <v>70.0</v>
      </c>
      <c r="AA92" t="n">
        <v>71.0</v>
      </c>
      <c r="AB92" t="n">
        <v>83.0</v>
      </c>
      <c r="AC92" t="n">
        <v>137.0</v>
      </c>
      <c r="AD92" t="n">
        <v>99.0</v>
      </c>
      <c r="AE92" t="n">
        <v>91.0</v>
      </c>
      <c r="AF92" t="n">
        <v>125.0</v>
      </c>
      <c r="AG92" t="n">
        <v>36.0</v>
      </c>
      <c r="AH92" t="n">
        <v>35.0</v>
      </c>
      <c r="AI92" t="n">
        <v>84.0</v>
      </c>
      <c r="AJ92" t="n">
        <v>76.0</v>
      </c>
      <c r="AK92" t="n">
        <v>49.0</v>
      </c>
      <c r="AL92" t="n">
        <v>50.0</v>
      </c>
      <c r="AM92" t="n">
        <v>61.0</v>
      </c>
      <c r="AN92" t="n">
        <v>80.0</v>
      </c>
      <c r="AO92" t="n">
        <v>88.0</v>
      </c>
      <c r="AP92" t="n">
        <v>65.0</v>
      </c>
      <c r="AQ92" t="n">
        <v>48.0</v>
      </c>
      <c r="AR92" s="4" t="n">
        <v>91.0</v>
      </c>
      <c r="AS92" s="4" t="n">
        <v>41.0</v>
      </c>
      <c r="AT92" s="4" t="n">
        <v>87.0</v>
      </c>
      <c r="AU92" s="4" t="n">
        <v>148.0</v>
      </c>
      <c r="AV92" s="4" t="n">
        <v>50.0</v>
      </c>
      <c r="AW92" s="4" t="n">
        <v>39.0</v>
      </c>
      <c r="AX92" s="4" t="n">
        <v>37.0</v>
      </c>
      <c r="AY92" s="4" t="n">
        <v>29.0</v>
      </c>
      <c r="AZ92" s="4" t="n">
        <v>43.0</v>
      </c>
      <c r="BA92" s="4"/>
      <c r="BB92" s="4"/>
      <c r="BC92" s="4"/>
      <c r="BD92" s="4"/>
      <c r="BF92" s="84" t="str">
        <f t="shared" si="249"/>
        <v>-</v>
      </c>
      <c r="BG92" s="84" t="str">
        <f t="shared" si="250"/>
        <v>-</v>
      </c>
      <c r="BH92" s="84" t="str">
        <f t="shared" si="251"/>
        <v>-</v>
      </c>
      <c r="BI92" s="84" t="str">
        <f t="shared" si="252"/>
        <v>-</v>
      </c>
      <c r="BJ92" s="84" t="str">
        <f t="shared" si="253"/>
        <v>-</v>
      </c>
      <c r="BK92" s="84" t="str">
        <f t="shared" si="254"/>
        <v>-</v>
      </c>
      <c r="BL92" s="84" t="str">
        <f t="shared" si="255"/>
        <v>-</v>
      </c>
      <c r="BM92" s="84" t="str">
        <f t="shared" si="256"/>
        <v>-</v>
      </c>
      <c r="BN92" s="84" t="str">
        <f t="shared" si="257"/>
        <v>-</v>
      </c>
      <c r="BO92" s="84" t="str">
        <f t="shared" si="258"/>
        <v>-</v>
      </c>
      <c r="BP92" s="84" t="str">
        <f t="shared" si="259"/>
        <v>-</v>
      </c>
      <c r="BQ92" s="84" t="str">
        <f t="shared" si="260"/>
        <v>-</v>
      </c>
    </row>
    <row r="93" spans="1:69" x14ac:dyDescent="0.25">
      <c r="A93" s="16" t="s">
        <v>148</v>
      </c>
      <c r="B93" s="16" t="s">
        <v>48</v>
      </c>
      <c r="C93" s="71">
        <f>SUM(U93                                               : INDEX(U93:AF93,$B$2))</f>
        <v>0</v>
      </c>
      <c r="D93" s="71">
        <f>SUM(AG93                                                : INDEX(AG93:AR93,$B$2))</f>
        <v>0</v>
      </c>
      <c r="E93" s="71">
        <f>SUM(AS93                                                 : INDEX(AS93:BD93,$B$2))</f>
        <v>0</v>
      </c>
      <c r="F93" s="65" t="str">
        <f t="shared" si="238"/>
        <v/>
      </c>
      <c r="G93" s="33"/>
      <c r="H93" s="4">
        <f t="shared" si="261"/>
        <v>0</v>
      </c>
      <c r="I93" s="4">
        <f t="shared" si="239"/>
        <v>0</v>
      </c>
      <c r="J93" s="4">
        <f t="shared" si="262"/>
        <v>0</v>
      </c>
      <c r="K93" s="4">
        <f t="shared" si="240"/>
        <v>0</v>
      </c>
      <c r="L93" s="4">
        <f t="shared" si="241"/>
        <v>0</v>
      </c>
      <c r="M93" s="4">
        <f t="shared" si="242"/>
        <v>0</v>
      </c>
      <c r="N93" s="4">
        <f t="shared" si="243"/>
        <v>0</v>
      </c>
      <c r="O93" s="4">
        <f t="shared" si="244"/>
        <v>0</v>
      </c>
      <c r="P93" s="4">
        <f t="shared" si="245"/>
        <v>0</v>
      </c>
      <c r="Q93" s="4">
        <f t="shared" si="246"/>
        <v>0</v>
      </c>
      <c r="R93" s="4">
        <f t="shared" si="247"/>
        <v>0</v>
      </c>
      <c r="S93" s="4">
        <f t="shared" si="248"/>
        <v>0</v>
      </c>
      <c r="U93" t="n">
        <v>31.0</v>
      </c>
      <c r="V93" t="n">
        <v>32.0</v>
      </c>
      <c r="W93" t="n">
        <v>28.0</v>
      </c>
      <c r="X93" t="n">
        <v>60.0</v>
      </c>
      <c r="Y93" t="n">
        <v>75.0</v>
      </c>
      <c r="Z93" t="n">
        <v>91.0</v>
      </c>
      <c r="AA93" t="n">
        <v>86.0</v>
      </c>
      <c r="AB93" t="n">
        <v>75.0</v>
      </c>
      <c r="AC93" t="n">
        <v>101.0</v>
      </c>
      <c r="AD93" t="n">
        <v>92.0</v>
      </c>
      <c r="AE93" t="n">
        <v>131.0</v>
      </c>
      <c r="AF93" t="n">
        <v>142.0</v>
      </c>
      <c r="AG93" t="n">
        <v>45.0</v>
      </c>
      <c r="AH93" t="n">
        <v>44.0</v>
      </c>
      <c r="AI93" t="n">
        <v>81.0</v>
      </c>
      <c r="AJ93" t="n">
        <v>77.0</v>
      </c>
      <c r="AK93" t="n">
        <v>69.0</v>
      </c>
      <c r="AL93" t="n">
        <v>94.0</v>
      </c>
      <c r="AM93" t="n">
        <v>81.0</v>
      </c>
      <c r="AN93" t="n">
        <v>74.0</v>
      </c>
      <c r="AO93" t="n">
        <v>61.0</v>
      </c>
      <c r="AP93" t="n">
        <v>65.0</v>
      </c>
      <c r="AQ93" t="n">
        <v>80.0</v>
      </c>
      <c r="AR93" s="4" t="n">
        <v>112.0</v>
      </c>
      <c r="AS93" s="4" t="n">
        <v>28.0</v>
      </c>
      <c r="AT93" s="4" t="n">
        <v>34.0</v>
      </c>
      <c r="AU93" s="4" t="n">
        <v>55.0</v>
      </c>
      <c r="AV93" s="4" t="n">
        <v>45.0</v>
      </c>
      <c r="AW93" s="4" t="n">
        <v>53.0</v>
      </c>
      <c r="AX93" s="4" t="n">
        <v>55.0</v>
      </c>
      <c r="AY93" s="4" t="n">
        <v>34.0</v>
      </c>
      <c r="AZ93" s="4" t="n">
        <v>38.0</v>
      </c>
      <c r="BA93" s="4"/>
      <c r="BB93" s="4"/>
      <c r="BC93" s="4"/>
      <c r="BD93" s="4"/>
      <c r="BF93" s="84" t="str">
        <f t="shared" si="249"/>
        <v>-</v>
      </c>
      <c r="BG93" s="84" t="str">
        <f t="shared" si="250"/>
        <v>-</v>
      </c>
      <c r="BH93" s="84" t="str">
        <f t="shared" si="251"/>
        <v>-</v>
      </c>
      <c r="BI93" s="84" t="str">
        <f t="shared" si="252"/>
        <v>-</v>
      </c>
      <c r="BJ93" s="84" t="str">
        <f t="shared" si="253"/>
        <v>-</v>
      </c>
      <c r="BK93" s="84" t="str">
        <f t="shared" si="254"/>
        <v>-</v>
      </c>
      <c r="BL93" s="84" t="str">
        <f t="shared" si="255"/>
        <v>-</v>
      </c>
      <c r="BM93" s="84" t="str">
        <f t="shared" si="256"/>
        <v>-</v>
      </c>
      <c r="BN93" s="84" t="str">
        <f t="shared" si="257"/>
        <v>-</v>
      </c>
      <c r="BO93" s="84" t="str">
        <f t="shared" si="258"/>
        <v>-</v>
      </c>
      <c r="BP93" s="84" t="str">
        <f t="shared" si="259"/>
        <v>-</v>
      </c>
      <c r="BQ93" s="84" t="str">
        <f t="shared" si="260"/>
        <v>-</v>
      </c>
    </row>
    <row r="94" spans="1:69" x14ac:dyDescent="0.25">
      <c r="A94" s="16" t="s">
        <v>149</v>
      </c>
      <c r="B94" s="16" t="s">
        <v>49</v>
      </c>
      <c r="C94" s="71">
        <f>SUM(U94                                               : INDEX(U94:AF94,$B$2))</f>
        <v>0</v>
      </c>
      <c r="D94" s="71">
        <f>SUM(AG94                                                : INDEX(AG94:AR94,$B$2))</f>
        <v>0</v>
      </c>
      <c r="E94" s="71">
        <f>SUM(AS94                                                 : INDEX(AS94:BD94,$B$2))</f>
        <v>0</v>
      </c>
      <c r="F94" s="65" t="str">
        <f t="shared" si="238"/>
        <v/>
      </c>
      <c r="G94" s="33"/>
      <c r="H94" s="4">
        <f t="shared" si="261"/>
        <v>0</v>
      </c>
      <c r="I94" s="4">
        <f t="shared" si="239"/>
        <v>0</v>
      </c>
      <c r="J94" s="4">
        <f t="shared" si="262"/>
        <v>0</v>
      </c>
      <c r="K94" s="4">
        <f t="shared" si="240"/>
        <v>0</v>
      </c>
      <c r="L94" s="4">
        <f t="shared" si="241"/>
        <v>0</v>
      </c>
      <c r="M94" s="4">
        <f t="shared" si="242"/>
        <v>0</v>
      </c>
      <c r="N94" s="4">
        <f t="shared" si="243"/>
        <v>0</v>
      </c>
      <c r="O94" s="4">
        <f t="shared" si="244"/>
        <v>0</v>
      </c>
      <c r="P94" s="4">
        <f t="shared" si="245"/>
        <v>0</v>
      </c>
      <c r="Q94" s="4">
        <f t="shared" si="246"/>
        <v>0</v>
      </c>
      <c r="R94" s="4">
        <f t="shared" si="247"/>
        <v>0</v>
      </c>
      <c r="S94" s="4">
        <f t="shared" si="248"/>
        <v>0</v>
      </c>
      <c r="U94" t="n">
        <v>21.0</v>
      </c>
      <c r="V94" t="n">
        <v>11.0</v>
      </c>
      <c r="W94" t="n">
        <v>16.0</v>
      </c>
      <c r="X94" t="n">
        <v>18.0</v>
      </c>
      <c r="Y94" t="n">
        <v>26.0</v>
      </c>
      <c r="Z94" t="n">
        <v>27.0</v>
      </c>
      <c r="AA94" t="n">
        <v>24.0</v>
      </c>
      <c r="AB94" t="n">
        <v>30.0</v>
      </c>
      <c r="AC94" t="n">
        <v>61.0</v>
      </c>
      <c r="AD94" t="n">
        <v>51.0</v>
      </c>
      <c r="AE94" t="n">
        <v>71.0</v>
      </c>
      <c r="AF94" t="n">
        <v>90.0</v>
      </c>
      <c r="AG94" t="n">
        <v>27.0</v>
      </c>
      <c r="AH94" t="n">
        <v>28.0</v>
      </c>
      <c r="AI94" t="n">
        <v>57.0</v>
      </c>
      <c r="AJ94" t="n">
        <v>54.0</v>
      </c>
      <c r="AK94" t="n">
        <v>57.0</v>
      </c>
      <c r="AL94" t="n">
        <v>106.0</v>
      </c>
      <c r="AM94" t="n">
        <v>69.0</v>
      </c>
      <c r="AN94" t="n">
        <v>54.0</v>
      </c>
      <c r="AO94" t="n">
        <v>74.0</v>
      </c>
      <c r="AP94" t="n">
        <v>63.0</v>
      </c>
      <c r="AQ94" t="n">
        <v>75.0</v>
      </c>
      <c r="AR94" s="4" t="n">
        <v>135.0</v>
      </c>
      <c r="AS94" s="4" t="n">
        <v>50.0</v>
      </c>
      <c r="AT94" s="4" t="n">
        <v>44.0</v>
      </c>
      <c r="AU94" s="4" t="n">
        <v>68.0</v>
      </c>
      <c r="AV94" s="4" t="n">
        <v>58.0</v>
      </c>
      <c r="AW94" s="4" t="n">
        <v>51.0</v>
      </c>
      <c r="AX94" s="4" t="n">
        <v>47.0</v>
      </c>
      <c r="AY94" s="4" t="n">
        <v>50.0</v>
      </c>
      <c r="AZ94" s="4" t="n">
        <v>50.0</v>
      </c>
      <c r="BA94" s="4"/>
      <c r="BB94" s="4"/>
      <c r="BC94" s="4"/>
      <c r="BD94" s="4"/>
      <c r="BF94" s="84" t="str">
        <f t="shared" si="249"/>
        <v>-</v>
      </c>
      <c r="BG94" s="84" t="str">
        <f t="shared" si="250"/>
        <v>-</v>
      </c>
      <c r="BH94" s="84" t="str">
        <f t="shared" si="251"/>
        <v>-</v>
      </c>
      <c r="BI94" s="84" t="str">
        <f t="shared" si="252"/>
        <v>-</v>
      </c>
      <c r="BJ94" s="84" t="str">
        <f t="shared" si="253"/>
        <v>-</v>
      </c>
      <c r="BK94" s="84" t="str">
        <f t="shared" si="254"/>
        <v>-</v>
      </c>
      <c r="BL94" s="84" t="str">
        <f t="shared" si="255"/>
        <v>-</v>
      </c>
      <c r="BM94" s="84" t="str">
        <f t="shared" si="256"/>
        <v>-</v>
      </c>
      <c r="BN94" s="84" t="str">
        <f t="shared" si="257"/>
        <v>-</v>
      </c>
      <c r="BO94" s="84" t="str">
        <f t="shared" si="258"/>
        <v>-</v>
      </c>
      <c r="BP94" s="84" t="str">
        <f t="shared" si="259"/>
        <v>-</v>
      </c>
      <c r="BQ94" s="84" t="str">
        <f t="shared" si="260"/>
        <v>-</v>
      </c>
    </row>
    <row r="95" spans="1:69" x14ac:dyDescent="0.25">
      <c r="A95" s="16" t="s">
        <v>150</v>
      </c>
      <c r="B95" s="16" t="s">
        <v>50</v>
      </c>
      <c r="C95" s="71">
        <f>SUM(U95                                               : INDEX(U95:AF95,$B$2))</f>
        <v>0</v>
      </c>
      <c r="D95" s="71">
        <f>SUM(AG95                                                : INDEX(AG95:AR95,$B$2))</f>
        <v>0</v>
      </c>
      <c r="E95" s="71">
        <f>SUM(AS95                                                 : INDEX(AS95:BD95,$B$2))</f>
        <v>0</v>
      </c>
      <c r="F95" s="65" t="str">
        <f t="shared" si="238"/>
        <v/>
      </c>
      <c r="G95" s="33"/>
      <c r="H95" s="4">
        <f t="shared" si="261"/>
        <v>0</v>
      </c>
      <c r="I95" s="4">
        <f t="shared" si="239"/>
        <v>0</v>
      </c>
      <c r="J95" s="4">
        <f t="shared" si="262"/>
        <v>0</v>
      </c>
      <c r="K95" s="4">
        <f t="shared" si="240"/>
        <v>0</v>
      </c>
      <c r="L95" s="4">
        <f t="shared" si="241"/>
        <v>0</v>
      </c>
      <c r="M95" s="4">
        <f t="shared" si="242"/>
        <v>0</v>
      </c>
      <c r="N95" s="4">
        <f t="shared" si="243"/>
        <v>0</v>
      </c>
      <c r="O95" s="4">
        <f t="shared" si="244"/>
        <v>0</v>
      </c>
      <c r="P95" s="4">
        <f t="shared" si="245"/>
        <v>0</v>
      </c>
      <c r="Q95" s="4">
        <f t="shared" si="246"/>
        <v>0</v>
      </c>
      <c r="R95" s="4">
        <f t="shared" si="247"/>
        <v>0</v>
      </c>
      <c r="S95" s="4">
        <f t="shared" si="248"/>
        <v>0</v>
      </c>
      <c r="T95" s="7"/>
      <c r="AR95" s="4"/>
      <c r="AS95" s="4"/>
      <c r="AT95" s="4" t="n">
        <v>31.0</v>
      </c>
      <c r="AU95" s="4" t="n">
        <v>31.0</v>
      </c>
      <c r="AV95" s="4" t="n">
        <v>35.0</v>
      </c>
      <c r="AW95" s="4" t="n">
        <v>23.0</v>
      </c>
      <c r="AX95" s="4" t="n">
        <v>15.0</v>
      </c>
      <c r="AY95" s="4" t="n">
        <v>20.0</v>
      </c>
      <c r="AZ95" s="4" t="n">
        <v>33.0</v>
      </c>
      <c r="BA95" s="4"/>
      <c r="BB95" s="4"/>
      <c r="BC95" s="4"/>
      <c r="BD95" s="4"/>
      <c r="BF95" s="84" t="str">
        <f t="shared" si="249"/>
        <v>-</v>
      </c>
      <c r="BG95" s="84" t="str">
        <f t="shared" si="250"/>
        <v>-</v>
      </c>
      <c r="BH95" s="84" t="str">
        <f t="shared" si="251"/>
        <v>-</v>
      </c>
      <c r="BI95" s="84" t="str">
        <f t="shared" si="252"/>
        <v>-</v>
      </c>
      <c r="BJ95" s="84" t="str">
        <f t="shared" si="253"/>
        <v>-</v>
      </c>
      <c r="BK95" s="84" t="str">
        <f t="shared" si="254"/>
        <v>-</v>
      </c>
      <c r="BL95" s="84" t="str">
        <f t="shared" si="255"/>
        <v>-</v>
      </c>
      <c r="BM95" s="84" t="str">
        <f t="shared" si="256"/>
        <v>-</v>
      </c>
      <c r="BN95" s="84" t="str">
        <f t="shared" si="257"/>
        <v>-</v>
      </c>
      <c r="BO95" s="84" t="str">
        <f t="shared" si="258"/>
        <v>-</v>
      </c>
      <c r="BP95" s="84" t="str">
        <f t="shared" si="259"/>
        <v>-</v>
      </c>
      <c r="BQ95" s="84" t="str">
        <f t="shared" si="260"/>
        <v>-</v>
      </c>
    </row>
    <row r="96" spans="1:69" x14ac:dyDescent="0.25">
      <c r="A96" s="16" t="s">
        <v>151</v>
      </c>
      <c r="B96" s="3" t="s">
        <v>153</v>
      </c>
      <c r="C96" s="72">
        <f>SUM(C88:C94)</f>
        <v>0</v>
      </c>
      <c r="D96" s="72">
        <f t="shared" ref="D96" si="263">SUM(D88:D94)</f>
        <v>0</v>
      </c>
      <c r="E96" s="72">
        <f>SUM(E88:E94)</f>
        <v>0</v>
      </c>
      <c r="F96" s="65" t="str">
        <f>IFERROR(E96/D96,"")</f>
        <v/>
      </c>
      <c r="G96" s="33"/>
      <c r="H96" s="4">
        <f t="shared" si="261"/>
        <v>0</v>
      </c>
      <c r="I96" s="4">
        <f t="shared" si="239"/>
        <v>0</v>
      </c>
      <c r="J96" s="4">
        <f t="shared" si="262"/>
        <v>0</v>
      </c>
      <c r="K96" s="4">
        <f t="shared" si="240"/>
        <v>0</v>
      </c>
      <c r="L96" s="4">
        <f t="shared" si="241"/>
        <v>0</v>
      </c>
      <c r="M96" s="4">
        <f t="shared" si="242"/>
        <v>0</v>
      </c>
      <c r="N96" s="4">
        <f t="shared" si="243"/>
        <v>0</v>
      </c>
      <c r="O96" s="4">
        <f t="shared" si="244"/>
        <v>0</v>
      </c>
      <c r="P96" s="4">
        <f t="shared" si="245"/>
        <v>0</v>
      </c>
      <c r="Q96" s="4">
        <f t="shared" si="246"/>
        <v>0</v>
      </c>
      <c r="R96" s="4">
        <f t="shared" si="247"/>
        <v>0</v>
      </c>
      <c r="S96" s="4">
        <f t="shared" si="248"/>
        <v>0</v>
      </c>
      <c r="T96" s="7"/>
      <c r="U96" s="61" t="n">
        <f>SUM(U88:U94)</f>
        <v>295.0</v>
      </c>
      <c r="V96" s="61" t="n">
        <f t="shared" ref="V96:AY96" si="264">SUM(V88:V94)</f>
        <v>227.0</v>
      </c>
      <c r="W96" s="61" t="n">
        <f t="shared" si="264"/>
        <v>306.0</v>
      </c>
      <c r="X96" s="61" t="n">
        <f t="shared" si="264"/>
        <v>400.0</v>
      </c>
      <c r="Y96" s="61" t="n">
        <f t="shared" si="264"/>
        <v>466.0</v>
      </c>
      <c r="Z96" s="61" t="n">
        <f t="shared" si="264"/>
        <v>545.0</v>
      </c>
      <c r="AA96" s="61" t="n">
        <f t="shared" si="264"/>
        <v>516.0</v>
      </c>
      <c r="AB96" s="61" t="n">
        <f t="shared" si="264"/>
        <v>421.0</v>
      </c>
      <c r="AC96" s="61" t="n">
        <f t="shared" si="264"/>
        <v>599.0</v>
      </c>
      <c r="AD96" s="61" t="n">
        <f t="shared" si="264"/>
        <v>494.0</v>
      </c>
      <c r="AE96" s="61" t="n">
        <f t="shared" si="264"/>
        <v>610.0</v>
      </c>
      <c r="AF96" s="61" t="n">
        <f t="shared" si="264"/>
        <v>760.0</v>
      </c>
      <c r="AG96" s="61" t="n">
        <f t="shared" si="264"/>
        <v>241.0</v>
      </c>
      <c r="AH96" s="61" t="n">
        <f t="shared" si="264"/>
        <v>233.0</v>
      </c>
      <c r="AI96" s="61" t="n">
        <f t="shared" si="264"/>
        <v>461.0</v>
      </c>
      <c r="AJ96" s="61" t="n">
        <f>SUM(AJ88:AJ94)</f>
        <v>426.0</v>
      </c>
      <c r="AK96" s="61" t="n">
        <f t="shared" si="264"/>
        <v>425.0</v>
      </c>
      <c r="AL96" s="61" t="n">
        <f t="shared" si="264"/>
        <v>582.0</v>
      </c>
      <c r="AM96" s="61" t="n">
        <f t="shared" si="264"/>
        <v>479.0</v>
      </c>
      <c r="AN96" s="61" t="n">
        <f t="shared" si="264"/>
        <v>464.0</v>
      </c>
      <c r="AO96" s="61" t="n">
        <f t="shared" si="264"/>
        <v>531.0</v>
      </c>
      <c r="AP96" s="61" t="n">
        <f t="shared" si="264"/>
        <v>476.0</v>
      </c>
      <c r="AQ96" s="61" t="n">
        <f t="shared" si="264"/>
        <v>574.0</v>
      </c>
      <c r="AR96" s="61" t="n">
        <f t="shared" si="264"/>
        <v>822.0</v>
      </c>
      <c r="AS96" s="61" t="n">
        <f t="shared" si="264"/>
        <v>360.0</v>
      </c>
      <c r="AT96" s="61" t="n">
        <f t="shared" si="264"/>
        <v>522.0</v>
      </c>
      <c r="AU96" s="61" t="n">
        <f t="shared" si="264"/>
        <v>669.0</v>
      </c>
      <c r="AV96" s="61" t="n">
        <f t="shared" si="264"/>
        <v>585.0</v>
      </c>
      <c r="AW96" s="61" t="n">
        <f t="shared" si="264"/>
        <v>603.0</v>
      </c>
      <c r="AX96" s="61" t="n">
        <f t="shared" si="264"/>
        <v>662.0</v>
      </c>
      <c r="AY96" s="61" t="n">
        <f t="shared" si="264"/>
        <v>540.0</v>
      </c>
      <c r="AZ96" s="61" t="n">
        <v>669.0</v>
      </c>
      <c r="BA96" s="61"/>
      <c r="BB96" s="61"/>
      <c r="BC96" s="61"/>
      <c r="BD96" s="61"/>
      <c r="BF96" s="84" t="str">
        <f t="shared" si="249"/>
        <v>-</v>
      </c>
      <c r="BG96" s="84" t="str">
        <f t="shared" si="250"/>
        <v>-</v>
      </c>
      <c r="BH96" s="84" t="str">
        <f t="shared" si="251"/>
        <v>-</v>
      </c>
      <c r="BI96" s="84" t="str">
        <f t="shared" si="252"/>
        <v>-</v>
      </c>
      <c r="BJ96" s="84" t="str">
        <f t="shared" si="253"/>
        <v>-</v>
      </c>
      <c r="BK96" s="84" t="str">
        <f t="shared" si="254"/>
        <v>-</v>
      </c>
      <c r="BL96" s="84" t="str">
        <f t="shared" si="255"/>
        <v>-</v>
      </c>
      <c r="BM96" s="84" t="str">
        <f t="shared" si="256"/>
        <v>-</v>
      </c>
      <c r="BN96" s="84" t="str">
        <f t="shared" si="257"/>
        <v>-</v>
      </c>
      <c r="BO96" s="84" t="str">
        <f t="shared" si="258"/>
        <v>-</v>
      </c>
      <c r="BP96" s="84" t="str">
        <f t="shared" si="259"/>
        <v>-</v>
      </c>
      <c r="BQ96" s="84" t="str">
        <f t="shared" si="260"/>
        <v>-</v>
      </c>
    </row>
    <row r="97" spans="1:71" x14ac:dyDescent="0.25">
      <c r="A97" s="3" t="s">
        <v>152</v>
      </c>
      <c r="B97" s="3" t="s">
        <v>61</v>
      </c>
      <c r="C97" s="72">
        <f>SUM(C88:C95)</f>
        <v>0</v>
      </c>
      <c r="D97" s="72">
        <f t="shared" ref="D97:E97" si="265">SUM(D88:D95)</f>
        <v>0</v>
      </c>
      <c r="E97" s="72">
        <f t="shared" si="265"/>
        <v>0</v>
      </c>
      <c r="F97" s="65" t="str">
        <f>IFERROR(E97/D97,"")</f>
        <v/>
      </c>
      <c r="G97" s="33"/>
      <c r="H97" s="4">
        <f t="shared" si="261"/>
        <v>0</v>
      </c>
      <c r="I97" s="4">
        <f t="shared" si="239"/>
        <v>0</v>
      </c>
      <c r="J97" s="4">
        <f t="shared" si="262"/>
        <v>0</v>
      </c>
      <c r="K97" s="4">
        <f t="shared" si="240"/>
        <v>0</v>
      </c>
      <c r="L97" s="4">
        <f t="shared" si="241"/>
        <v>0</v>
      </c>
      <c r="M97" s="4">
        <f t="shared" si="242"/>
        <v>0</v>
      </c>
      <c r="N97" s="4">
        <f t="shared" si="243"/>
        <v>0</v>
      </c>
      <c r="O97" s="4">
        <f t="shared" si="244"/>
        <v>0</v>
      </c>
      <c r="P97" s="4">
        <f t="shared" si="245"/>
        <v>0</v>
      </c>
      <c r="Q97" s="4">
        <f t="shared" si="246"/>
        <v>0</v>
      </c>
      <c r="R97" s="4">
        <f t="shared" si="247"/>
        <v>0</v>
      </c>
      <c r="S97" s="4">
        <f t="shared" si="248"/>
        <v>0</v>
      </c>
      <c r="T97" s="19"/>
      <c r="U97" s="18" t="n">
        <v>295.0</v>
      </c>
      <c r="V97" s="18" t="n">
        <v>227.0</v>
      </c>
      <c r="W97" s="18" t="n">
        <v>306.0</v>
      </c>
      <c r="X97" s="18" t="n">
        <v>400.0</v>
      </c>
      <c r="Y97" s="18" t="n">
        <v>466.0</v>
      </c>
      <c r="Z97" s="18" t="n">
        <v>545.0</v>
      </c>
      <c r="AA97" s="18" t="n">
        <v>516.0</v>
      </c>
      <c r="AB97" s="18" t="n">
        <v>421.0</v>
      </c>
      <c r="AC97" s="18" t="n">
        <v>599.0</v>
      </c>
      <c r="AD97" s="18" t="n">
        <v>494.0</v>
      </c>
      <c r="AE97" s="18" t="n">
        <v>610.0</v>
      </c>
      <c r="AF97" s="18" t="n">
        <v>760.0</v>
      </c>
      <c r="AG97" s="18" t="n">
        <v>241.0</v>
      </c>
      <c r="AH97" s="18" t="n">
        <v>233.0</v>
      </c>
      <c r="AI97" s="18" t="n">
        <v>461.0</v>
      </c>
      <c r="AJ97" s="18" t="n">
        <v>426.0</v>
      </c>
      <c r="AK97" s="18" t="n">
        <v>425.0</v>
      </c>
      <c r="AL97" s="18" t="n">
        <v>582.0</v>
      </c>
      <c r="AM97" s="18" t="n">
        <v>479.0</v>
      </c>
      <c r="AN97" s="18" t="n">
        <v>464.0</v>
      </c>
      <c r="AO97" s="18" t="n">
        <v>531.0</v>
      </c>
      <c r="AP97" s="18" t="n">
        <v>476.0</v>
      </c>
      <c r="AQ97" s="18" t="n">
        <v>574.0</v>
      </c>
      <c r="AR97" s="18" t="n">
        <v>822.0</v>
      </c>
      <c r="AS97" s="63" t="n">
        <v>360.0</v>
      </c>
      <c r="AT97" s="63" t="n">
        <v>553.0</v>
      </c>
      <c r="AU97" s="63" t="n">
        <v>700.0</v>
      </c>
      <c r="AV97" s="63" t="n">
        <v>620.0</v>
      </c>
      <c r="AW97" s="63" t="n">
        <v>626.0</v>
      </c>
      <c r="AX97" s="63" t="n">
        <v>677.0</v>
      </c>
      <c r="AY97" s="63" t="n">
        <v>560.0</v>
      </c>
      <c r="AZ97" s="63" t="n">
        <v>702.0</v>
      </c>
      <c r="BA97" s="63"/>
      <c r="BB97" s="63"/>
      <c r="BC97" s="63"/>
      <c r="BD97" s="63"/>
      <c r="BE97" s="33"/>
      <c r="BF97" s="84" t="str">
        <f t="shared" si="249"/>
        <v>-</v>
      </c>
      <c r="BG97" s="84" t="str">
        <f t="shared" si="250"/>
        <v>-</v>
      </c>
      <c r="BH97" s="84" t="str">
        <f t="shared" si="251"/>
        <v>-</v>
      </c>
      <c r="BI97" s="84" t="str">
        <f t="shared" si="252"/>
        <v>-</v>
      </c>
      <c r="BJ97" s="84" t="str">
        <f t="shared" si="253"/>
        <v>-</v>
      </c>
      <c r="BK97" s="84" t="str">
        <f t="shared" si="254"/>
        <v>-</v>
      </c>
      <c r="BL97" s="84" t="str">
        <f t="shared" si="255"/>
        <v>-</v>
      </c>
      <c r="BM97" s="84" t="str">
        <f t="shared" si="256"/>
        <v>-</v>
      </c>
      <c r="BN97" s="84" t="str">
        <f t="shared" si="257"/>
        <v>-</v>
      </c>
      <c r="BO97" s="84" t="str">
        <f t="shared" si="258"/>
        <v>-</v>
      </c>
      <c r="BP97" s="84" t="str">
        <f t="shared" si="259"/>
        <v>-</v>
      </c>
      <c r="BQ97" s="84" t="str">
        <f t="shared" si="260"/>
        <v>-</v>
      </c>
    </row>
    <row r="98" spans="1:71" x14ac:dyDescent="0.25">
      <c r="A98" s="42" t="s">
        <v>33</v>
      </c>
    </row>
    <row r="99" spans="1:71" x14ac:dyDescent="0.25">
      <c r="A99" s="43" t="s">
        <v>31</v>
      </c>
      <c r="B99" s="23" t="s">
        <v>31</v>
      </c>
      <c r="C99" s="21" t="str">
        <f>$C$3</f>
        <v>YTD '15</v>
      </c>
      <c r="D99" s="21" t="str">
        <f>$D$3</f>
        <v>YTD '16</v>
      </c>
      <c r="E99" s="21" t="str">
        <f>$E$3</f>
        <v>YTD '17</v>
      </c>
      <c r="F99" s="21" t="str">
        <f>$F$3</f>
        <v>YoY</v>
      </c>
      <c r="G99" s="2" t="s">
        <v>33</v>
      </c>
      <c r="H99" s="27" t="str">
        <f>$H$3</f>
        <v>Q1 '15</v>
      </c>
      <c r="I99" s="27" t="str">
        <f>$I$3</f>
        <v>Q2 '15</v>
      </c>
      <c r="J99" s="27" t="str">
        <f>$J$3</f>
        <v>Q3 '15</v>
      </c>
      <c r="K99" s="27" t="str">
        <f>$K$3</f>
        <v>Q4 '15</v>
      </c>
      <c r="L99" s="30" t="str">
        <f>$L$3</f>
        <v>Q1 '16</v>
      </c>
      <c r="M99" s="30" t="str">
        <f>$M$3</f>
        <v>Q2 '16</v>
      </c>
      <c r="N99" s="30" t="str">
        <f>$N$3</f>
        <v>Q3 '16</v>
      </c>
      <c r="O99" s="30" t="str">
        <f>$O$3</f>
        <v>Q4 '16</v>
      </c>
      <c r="P99" s="27" t="str">
        <f>$P$3</f>
        <v>Q1 '17</v>
      </c>
      <c r="Q99" s="27" t="str">
        <f>$Q$3</f>
        <v>Q2 '17</v>
      </c>
      <c r="R99" s="27" t="str">
        <f>$R$3</f>
        <v>Q3 '17</v>
      </c>
      <c r="S99" s="27" t="str">
        <f>$S$3</f>
        <v>Q4 '17</v>
      </c>
      <c r="T99" s="17" t="s">
        <v>33</v>
      </c>
      <c r="U99" s="27" t="s">
        <v>1</v>
      </c>
      <c r="V99" s="27" t="s">
        <v>2</v>
      </c>
      <c r="W99" s="27" t="s">
        <v>3</v>
      </c>
      <c r="X99" s="27" t="s">
        <v>4</v>
      </c>
      <c r="Y99" s="27" t="s">
        <v>5</v>
      </c>
      <c r="Z99" s="27" t="s">
        <v>6</v>
      </c>
      <c r="AA99" s="27" t="s">
        <v>7</v>
      </c>
      <c r="AB99" s="27" t="s">
        <v>8</v>
      </c>
      <c r="AC99" s="27" t="s">
        <v>9</v>
      </c>
      <c r="AD99" s="27" t="s">
        <v>10</v>
      </c>
      <c r="AE99" s="27" t="s">
        <v>11</v>
      </c>
      <c r="AF99" s="27" t="s">
        <v>12</v>
      </c>
      <c r="AG99" s="29" t="s">
        <v>13</v>
      </c>
      <c r="AH99" s="29" t="s">
        <v>14</v>
      </c>
      <c r="AI99" s="29" t="s">
        <v>15</v>
      </c>
      <c r="AJ99" s="29" t="s">
        <v>16</v>
      </c>
      <c r="AK99" s="29" t="s">
        <v>17</v>
      </c>
      <c r="AL99" s="29" t="s">
        <v>18</v>
      </c>
      <c r="AM99" s="29" t="s">
        <v>19</v>
      </c>
      <c r="AN99" s="29" t="s">
        <v>20</v>
      </c>
      <c r="AO99" s="29" t="s">
        <v>21</v>
      </c>
      <c r="AP99" s="29" t="s">
        <v>22</v>
      </c>
      <c r="AQ99" s="29" t="s">
        <v>23</v>
      </c>
      <c r="AR99" s="29" t="s">
        <v>24</v>
      </c>
      <c r="AS99" s="25" t="s">
        <v>25</v>
      </c>
      <c r="AT99" s="25" t="s">
        <v>26</v>
      </c>
      <c r="AU99" s="25" t="s">
        <v>27</v>
      </c>
      <c r="AV99" s="25" t="s">
        <v>28</v>
      </c>
      <c r="AW99" s="25" t="s">
        <v>29</v>
      </c>
      <c r="AX99" s="25" t="s">
        <v>30</v>
      </c>
      <c r="AY99" s="31" t="s">
        <v>99</v>
      </c>
      <c r="AZ99" s="31" t="s">
        <v>100</v>
      </c>
      <c r="BA99" s="31" t="s">
        <v>101</v>
      </c>
      <c r="BB99" s="31" t="s">
        <v>102</v>
      </c>
      <c r="BC99" s="31" t="s">
        <v>103</v>
      </c>
      <c r="BD99" s="31" t="s">
        <v>104</v>
      </c>
      <c r="BF99" s="32">
        <v>42736</v>
      </c>
      <c r="BG99" s="32">
        <v>42767</v>
      </c>
      <c r="BH99" s="32">
        <v>42795</v>
      </c>
      <c r="BI99" s="32">
        <v>42826</v>
      </c>
      <c r="BJ99" s="32">
        <v>42856</v>
      </c>
      <c r="BK99" s="32">
        <v>42887</v>
      </c>
      <c r="BL99" s="32">
        <v>42917</v>
      </c>
      <c r="BM99" s="32">
        <v>42948</v>
      </c>
      <c r="BN99" s="32">
        <v>42979</v>
      </c>
      <c r="BO99" s="32">
        <v>43009</v>
      </c>
      <c r="BP99" s="32">
        <v>43040</v>
      </c>
      <c r="BQ99" s="32">
        <v>43070</v>
      </c>
    </row>
    <row r="100" spans="1:71" x14ac:dyDescent="0.25">
      <c r="A100" s="44" t="s">
        <v>154</v>
      </c>
      <c r="B100" s="16" t="s">
        <v>58</v>
      </c>
      <c r="C100" s="73" t="e">
        <f>2*SUM(U88:INDEX(U88:AF88,$B$2))/(SUM(U76:INDEX(U76:AF76,$B$2))*2+U76-INDEX(U76:AF76,$B$2))</f>
        <v>#DIV/0!</v>
      </c>
      <c r="D100" s="73" t="e">
        <f>2*SUM(AG88:INDEX(AG88:AR88,$B$2))/(SUM(AG76:INDEX(AG76:AR76,$B$2))*2+AF76-INDEX(AG76:AR76,$B$2))</f>
        <v>#DIV/0!</v>
      </c>
      <c r="E100" s="73" t="e">
        <f>2*SUM(AS88:INDEX(AS88:BD88,$B$2))/(SUM(AS76:INDEX(AS76:BD76,$B$2))*2+AR76-INDEX(AS76:BD76,$B$2))</f>
        <v>#DIV/0!</v>
      </c>
      <c r="F100" s="65" t="str">
        <f>IFERROR(E100/D100,"")</f>
        <v/>
      </c>
      <c r="G100" s="8"/>
      <c r="H100" s="8" t="str">
        <f>IFERROR(H88/(AVERAGE(U76,U76)+AVERAGE(U76,V76)+AVERAGE(V76,W76)),"")</f>
        <v/>
      </c>
      <c r="I100" s="8" t="str">
        <f>IFERROR(I88/(AVERAGE(W76,X76)+AVERAGE(X76,Y76)+AVERAGE(Y76,Z76)),"")</f>
        <v/>
      </c>
      <c r="J100" s="8" t="str">
        <f>IFERROR(J88/(AVERAGE(Z76,AA76)+AVERAGE(AA76,AB76)+AVERAGE(AB76,AC76)),"")</f>
        <v/>
      </c>
      <c r="K100" s="8" t="str">
        <f>IFERROR(K88/(AVERAGE(AC76,AD76)+AVERAGE(AD76,AE76)+AVERAGE(AE76,AF76)),"")</f>
        <v/>
      </c>
      <c r="L100" s="8" t="str">
        <f>IFERROR(L88/(AVERAGE(AF76,AG76)+AVERAGE(AG76,AH76)+AVERAGE(AH76,AI76)),"")</f>
        <v/>
      </c>
      <c r="M100" s="8" t="str">
        <f>IFERROR(M88/(AVERAGE(AI76,AJ76)+AVERAGE(AJ76,AK76)+AVERAGE(AK76,AL76)),"")</f>
        <v/>
      </c>
      <c r="N100" s="8" t="str">
        <f>IFERROR(N88/(AVERAGE(AL76,AM76)+AVERAGE(AM76,AN76)+AVERAGE(AN76,AO76)),"")</f>
        <v/>
      </c>
      <c r="O100" s="8" t="str">
        <f>IFERROR(O88/(AVERAGE(AO76,AP76)+AVERAGE(AP76,AQ76)+AVERAGE(AQ76,AR76)),"")</f>
        <v/>
      </c>
      <c r="P100" s="8" t="str">
        <f>IFERROR(P88/(AVERAGE(AR76,AS76)+AVERAGE(AS76,AT76)+AVERAGE(AT76,AU76)),"")</f>
        <v/>
      </c>
      <c r="Q100" s="8" t="str">
        <f>IFERROR(Q88/(AVERAGE(AU76,AV76)+AVERAGE(AV76,AW76)+AVERAGE(AW76,AX76)),"")</f>
        <v/>
      </c>
      <c r="R100" s="8" t="e">
        <f>2*SUM(AY88:INDEX(AY88:BA88,R$110))/(SUM(AY76:INDEX(AY76:BA76,R$110))*2+AX76-INDEX(AY76:BA76,R$110))</f>
        <v>#DIV/0!</v>
      </c>
      <c r="S100" s="8" t="str">
        <f>IFERROR(2*SUM(BB88:INDEX(BB88:BD88,S$110))/(SUM(BB76:INDEX(BB76:BD76,S$110))*2+BA76-INDEX(BB76:BD76,S$110)),"")</f>
        <v/>
      </c>
      <c r="T100" s="8"/>
      <c r="U100" s="8" t="n">
        <v>0.794117647058823</v>
      </c>
      <c r="V100" s="8" t="n">
        <v>0.641025641025641</v>
      </c>
      <c r="W100" s="8" t="n">
        <v>0.697674418604651</v>
      </c>
      <c r="X100" s="8" t="n">
        <v>0.84</v>
      </c>
      <c r="Y100" s="8" t="n">
        <v>0.826923076923077</v>
      </c>
      <c r="Z100" s="8" t="n">
        <v>0.773584905660377</v>
      </c>
      <c r="AA100" s="8" t="n">
        <v>0.716981132075472</v>
      </c>
      <c r="AB100" s="8" t="n">
        <v>0.641509433962264</v>
      </c>
      <c r="AC100" s="8" t="n">
        <v>0.905660377358491</v>
      </c>
      <c r="AD100" s="8" t="n">
        <v>0.792452830188679</v>
      </c>
      <c r="AE100" s="8" t="n">
        <v>0.84</v>
      </c>
      <c r="AF100" s="8" t="n">
        <v>0.823529411764706</v>
      </c>
      <c r="AG100" s="8" t="n">
        <v>0.50381679389313</v>
      </c>
      <c r="AH100" s="8" t="n">
        <v>0.4125</v>
      </c>
      <c r="AI100" s="8" t="n">
        <v>0.583850931677019</v>
      </c>
      <c r="AJ100" s="8" t="n">
        <v>0.469135802469136</v>
      </c>
      <c r="AK100" s="8" t="n">
        <v>0.459627329192547</v>
      </c>
      <c r="AL100" s="8" t="n">
        <v>0.624203821656051</v>
      </c>
      <c r="AM100" s="8" t="n">
        <v>0.421768707482993</v>
      </c>
      <c r="AN100" s="8" t="n">
        <v>0.5</v>
      </c>
      <c r="AO100" s="8" t="n">
        <v>0.550724637681159</v>
      </c>
      <c r="AP100" s="8" t="n">
        <v>0.459259259259259</v>
      </c>
      <c r="AQ100" s="8" t="n">
        <v>0.46969696969697</v>
      </c>
      <c r="AR100" s="8" t="n">
        <v>0.603174603174603</v>
      </c>
      <c r="AS100" s="8" t="n">
        <v>0.6962025316455697</v>
      </c>
      <c r="AT100" s="8" t="n">
        <v>0.677083333333333</v>
      </c>
      <c r="AU100" s="8" t="n">
        <v>0.768421052631579</v>
      </c>
      <c r="AV100" s="8" t="n">
        <v>0.5943775</v>
      </c>
      <c r="AW100" s="8" t="n">
        <f t="shared" ref="AW100:BD100" si="266">IF(ISBLANK(AW88)=FALSE,IFERROR(AW88/AVERAGE(AW76,AV76),""),"")</f>
        <v>0.61825726</v>
      </c>
      <c r="AX100" s="8" t="n">
        <f t="shared" si="266"/>
        <v>0.6025641</v>
      </c>
      <c r="AY100" s="8" t="n">
        <f t="shared" si="266"/>
        <v>0.63414634</v>
      </c>
      <c r="AZ100" s="8" t="n">
        <v>0.64435146</v>
      </c>
      <c r="BA100" s="8" t="str">
        <f t="shared" si="266"/>
        <v/>
      </c>
      <c r="BB100" s="8" t="str">
        <f t="shared" si="266"/>
        <v/>
      </c>
      <c r="BC100" s="8" t="str">
        <f t="shared" si="266"/>
        <v/>
      </c>
      <c r="BD100" s="8" t="str">
        <f t="shared" si="266"/>
        <v/>
      </c>
      <c r="BE100" s="8"/>
      <c r="BF100" s="84" t="str">
        <f t="shared" ref="BF100:BF107" si="267">IFERROR(AS100/AG100,"-")</f>
        <v>-</v>
      </c>
      <c r="BG100" s="84" t="str">
        <f t="shared" ref="BG100:BG107" si="268">IFERROR(AT100/AH100,"-")</f>
        <v>-</v>
      </c>
      <c r="BH100" s="84" t="str">
        <f t="shared" ref="BH100:BH107" si="269">IFERROR(AU100/AI100,"-")</f>
        <v>-</v>
      </c>
      <c r="BI100" s="84" t="str">
        <f t="shared" ref="BI100:BI107" si="270">IFERROR(AV100/AJ100,"-")</f>
        <v>-</v>
      </c>
      <c r="BJ100" s="84" t="str">
        <f t="shared" ref="BJ100:BJ107" si="271">IFERROR(AW100/AK100,"-")</f>
        <v>-</v>
      </c>
      <c r="BK100" s="84" t="str">
        <f t="shared" ref="BK100:BK107" si="272">IFERROR(AX100/AL100,"-")</f>
        <v>-</v>
      </c>
      <c r="BL100" s="84" t="str">
        <f t="shared" ref="BL100:BL107" si="273">IFERROR(AY100/AM100,"-")</f>
        <v>-</v>
      </c>
      <c r="BM100" s="84" t="str">
        <f t="shared" ref="BM100:BM107" si="274">IFERROR(AZ100/AN100,"-")</f>
        <v>-</v>
      </c>
      <c r="BN100" s="84" t="str">
        <f t="shared" ref="BN100:BN107" si="275">IFERROR(BA100/AO100,"-")</f>
        <v>-</v>
      </c>
      <c r="BO100" s="84" t="str">
        <f t="shared" ref="BO100:BO107" si="276">IFERROR(BB100/AP100,"-")</f>
        <v>-</v>
      </c>
      <c r="BP100" s="84" t="str">
        <f t="shared" ref="BP100:BP107" si="277">IFERROR(BC100/AQ100,"-")</f>
        <v>-</v>
      </c>
      <c r="BQ100" s="84" t="str">
        <f t="shared" ref="BQ100:BQ107" si="278">IFERROR(BD100/AR100,"-")</f>
        <v>-</v>
      </c>
      <c r="BR100" s="8"/>
      <c r="BS100" s="8"/>
    </row>
    <row r="101" spans="1:71" x14ac:dyDescent="0.25">
      <c r="A101" s="44" t="s">
        <v>155</v>
      </c>
      <c r="B101" s="22" t="s">
        <v>44</v>
      </c>
      <c r="C101" s="73" t="e">
        <f>2*SUM(U89:INDEX(U89:AF89,$B$2))/(SUM(U77:INDEX(U77:AF77,$B$2))*2+U77-INDEX(U77:AF77,$B$2))</f>
        <v>#DIV/0!</v>
      </c>
      <c r="D101" s="73" t="e">
        <f>2*SUM(AG89:INDEX(AG89:AR89,$B$2))/(SUM(AG77:INDEX(AG77:AR77,$B$2))*2+AF77-INDEX(AG77:AR77,$B$2))</f>
        <v>#DIV/0!</v>
      </c>
      <c r="E101" s="73" t="e">
        <f>2*SUM(AS89:INDEX(AS89:BD89,$B$2))/(SUM(AS77:INDEX(AS77:BD77,$B$2))*2+AR77-INDEX(AS77:BD77,$B$2))</f>
        <v>#DIV/0!</v>
      </c>
      <c r="F101" s="65" t="str">
        <f t="shared" ref="F101:F109" si="279">IFERROR(E101/D101,"")</f>
        <v/>
      </c>
      <c r="G101" s="8"/>
      <c r="H101" s="8" t="str">
        <f t="shared" ref="H101:H109" si="280">IFERROR(H89/(AVERAGE(U77,U77)+AVERAGE(U77,V77)+AVERAGE(V77,W77)),"")</f>
        <v/>
      </c>
      <c r="I101" s="8" t="str">
        <f t="shared" ref="I101:I109" si="281">IFERROR(I89/(AVERAGE(W77,X77)+AVERAGE(X77,Y77)+AVERAGE(Y77,Z77)),"")</f>
        <v/>
      </c>
      <c r="J101" s="8" t="str">
        <f t="shared" ref="J101:J109" si="282">IFERROR(J89/(AVERAGE(Z77,AA77)+AVERAGE(AA77,AB77)+AVERAGE(AB77,AC77)),"")</f>
        <v/>
      </c>
      <c r="K101" s="8" t="str">
        <f t="shared" ref="K101:K109" si="283">IFERROR(K89/(AVERAGE(AC77,AD77)+AVERAGE(AD77,AE77)+AVERAGE(AE77,AF77)),"")</f>
        <v/>
      </c>
      <c r="L101" s="8" t="str">
        <f t="shared" ref="L101:L109" si="284">IFERROR(L89/(AVERAGE(AF77,AG77)+AVERAGE(AG77,AH77)+AVERAGE(AH77,AI77)),"")</f>
        <v/>
      </c>
      <c r="M101" s="8" t="str">
        <f t="shared" ref="M101:M109" si="285">IFERROR(M89/(AVERAGE(AI77,AJ77)+AVERAGE(AJ77,AK77)+AVERAGE(AK77,AL77)),"")</f>
        <v/>
      </c>
      <c r="N101" s="8" t="str">
        <f t="shared" ref="N101:N109" si="286">IFERROR(N89/(AVERAGE(AL77,AM77)+AVERAGE(AM77,AN77)+AVERAGE(AN77,AO77)),"")</f>
        <v/>
      </c>
      <c r="O101" s="8" t="str">
        <f t="shared" ref="O101:O109" si="287">IFERROR(O89/(AVERAGE(AO77,AP77)+AVERAGE(AP77,AQ77)+AVERAGE(AQ77,AR77)),"")</f>
        <v/>
      </c>
      <c r="P101" s="8" t="str">
        <f t="shared" ref="P101:P108" si="288">IFERROR(P89/(AVERAGE(AR77,AS77)+AVERAGE(AS77,AT77)+AVERAGE(AT77,AU77)),"")</f>
        <v/>
      </c>
      <c r="Q101" s="8" t="str">
        <f t="shared" ref="Q101:Q109" si="289">IFERROR(Q89/(AVERAGE(AU77,AV77)+AVERAGE(AV77,AW77)+AVERAGE(AW77,AX77)),"")</f>
        <v/>
      </c>
      <c r="R101" s="8" t="e">
        <f>2*SUM(AY89:INDEX(AY89:BA89,R$110))/(SUM(AY77:INDEX(AY77:BA77,R$110))*2+AX77-INDEX(AY77:BA77,R$110))</f>
        <v>#DIV/0!</v>
      </c>
      <c r="S101" s="8" t="str">
        <f>IFERROR(2*SUM(BB89:INDEX(BB89:BD89,S$110))/(SUM(BB77:INDEX(BB77:BD77,S$110))*2+BA77-INDEX(BB77:BD77,S$110)),"")</f>
        <v/>
      </c>
      <c r="T101" s="8"/>
      <c r="U101" s="8" t="n">
        <v>0.209302325581395</v>
      </c>
      <c r="V101" s="8" t="n">
        <v>0.294117647058824</v>
      </c>
      <c r="W101" s="8" t="n">
        <v>0.272321428571429</v>
      </c>
      <c r="X101" s="8" t="n">
        <v>0.252491694352159</v>
      </c>
      <c r="Y101" s="8" t="n">
        <v>0.330316742081448</v>
      </c>
      <c r="Z101" s="8" t="n">
        <v>0.41796875</v>
      </c>
      <c r="AA101" s="8" t="n">
        <v>0.414847161572052</v>
      </c>
      <c r="AB101" s="8" t="n">
        <v>0.334801762114537</v>
      </c>
      <c r="AC101" s="8" t="n">
        <v>0.352678571428571</v>
      </c>
      <c r="AD101" s="8" t="n">
        <v>0.383783783783784</v>
      </c>
      <c r="AE101" s="8" t="n">
        <v>0.385852090032154</v>
      </c>
      <c r="AF101" s="8" t="n">
        <v>0.463709677419355</v>
      </c>
      <c r="AG101" s="8" t="n">
        <v>0.0815047021943574</v>
      </c>
      <c r="AH101" s="8" t="n">
        <v>0.317241379310345</v>
      </c>
      <c r="AI101" s="8" t="n">
        <v>0.578680203045685</v>
      </c>
      <c r="AJ101" s="8" t="n">
        <v>0.262357414448669</v>
      </c>
      <c r="AK101" s="8" t="n">
        <v>0.353221957040573</v>
      </c>
      <c r="AL101" s="8" t="n">
        <v>0.439393939393939</v>
      </c>
      <c r="AM101" s="8" t="n">
        <v>0.281639928698752</v>
      </c>
      <c r="AN101" s="8" t="n">
        <v>0.309917355371901</v>
      </c>
      <c r="AO101" s="8" t="n">
        <v>0.447183098591549</v>
      </c>
      <c r="AP101" s="8" t="n">
        <v>0.280314960629921</v>
      </c>
      <c r="AQ101" s="8" t="n">
        <v>0.372434017595308</v>
      </c>
      <c r="AR101" s="8" t="n">
        <v>0.45910290237467</v>
      </c>
      <c r="AS101" s="8" t="n">
        <v>0.1649122807017544</v>
      </c>
      <c r="AT101" s="8" t="n">
        <v>0.429577464788732</v>
      </c>
      <c r="AU101" s="8" t="n">
        <v>0.39448275862069</v>
      </c>
      <c r="AV101" s="8" t="n">
        <v>0.9896194</v>
      </c>
      <c r="AW101" s="8" t="n">
        <f t="shared" ref="AW101:AX107" si="290">IF(ISBLANK(AW89)=FALSE,IFERROR(AW89/AVERAGE(AW77,AV77),""),"")</f>
        <v>0.88760807</v>
      </c>
      <c r="AX101" s="8" t="n">
        <f t="shared" si="290"/>
        <v>1.02716049</v>
      </c>
      <c r="AY101" s="8" t="n">
        <v>0.91715976</v>
      </c>
      <c r="AZ101" s="8" t="n">
        <v>0.99095023</v>
      </c>
      <c r="BA101" s="8"/>
      <c r="BB101" s="8"/>
      <c r="BC101" s="8"/>
      <c r="BD101" s="8"/>
      <c r="BE101" s="8"/>
      <c r="BF101" s="84" t="str">
        <f t="shared" si="267"/>
        <v>-</v>
      </c>
      <c r="BG101" s="84" t="str">
        <f t="shared" si="268"/>
        <v>-</v>
      </c>
      <c r="BH101" s="84" t="str">
        <f t="shared" si="269"/>
        <v>-</v>
      </c>
      <c r="BI101" s="84" t="str">
        <f t="shared" si="270"/>
        <v>-</v>
      </c>
      <c r="BJ101" s="84" t="str">
        <f t="shared" si="271"/>
        <v>-</v>
      </c>
      <c r="BK101" s="84" t="str">
        <f t="shared" si="272"/>
        <v>-</v>
      </c>
      <c r="BL101" s="84" t="str">
        <f t="shared" si="273"/>
        <v>-</v>
      </c>
      <c r="BM101" s="84" t="str">
        <f t="shared" si="274"/>
        <v>-</v>
      </c>
      <c r="BN101" s="84" t="str">
        <f t="shared" si="275"/>
        <v>-</v>
      </c>
      <c r="BO101" s="84" t="str">
        <f t="shared" si="276"/>
        <v>-</v>
      </c>
      <c r="BP101" s="84" t="str">
        <f t="shared" si="277"/>
        <v>-</v>
      </c>
      <c r="BQ101" s="84" t="str">
        <f t="shared" si="278"/>
        <v>-</v>
      </c>
      <c r="BR101" s="8"/>
      <c r="BS101" s="8"/>
    </row>
    <row r="102" spans="1:71" x14ac:dyDescent="0.25">
      <c r="A102" s="44" t="s">
        <v>156</v>
      </c>
      <c r="B102" s="22" t="s">
        <v>45</v>
      </c>
      <c r="C102" s="73" t="e">
        <f>2*SUM(U90:INDEX(U90:AF90,$B$2))/(SUM(U78:INDEX(U78:AF78,$B$2))*2+U78-INDEX(U78:AF78,$B$2))</f>
        <v>#DIV/0!</v>
      </c>
      <c r="D102" s="73" t="e">
        <f>2*SUM(AG90:INDEX(AG90:AR90,$B$2))/(SUM(AG78:INDEX(AG78:AR78,$B$2))*2+AF78-INDEX(AG78:AR78,$B$2))</f>
        <v>#DIV/0!</v>
      </c>
      <c r="E102" s="73" t="e">
        <f>2*SUM(AS90:INDEX(AS90:BD90,$B$2))/(SUM(AS78:INDEX(AS78:BD78,$B$2))*2+AR78-INDEX(AS78:BD78,$B$2))</f>
        <v>#DIV/0!</v>
      </c>
      <c r="F102" s="65" t="str">
        <f t="shared" si="279"/>
        <v/>
      </c>
      <c r="G102" s="8"/>
      <c r="H102" s="8" t="str">
        <f t="shared" si="280"/>
        <v/>
      </c>
      <c r="I102" s="8" t="str">
        <f t="shared" si="281"/>
        <v/>
      </c>
      <c r="J102" s="8" t="str">
        <f t="shared" si="282"/>
        <v/>
      </c>
      <c r="K102" s="8" t="str">
        <f t="shared" si="283"/>
        <v/>
      </c>
      <c r="L102" s="8" t="str">
        <f t="shared" si="284"/>
        <v/>
      </c>
      <c r="M102" s="8" t="str">
        <f t="shared" si="285"/>
        <v/>
      </c>
      <c r="N102" s="8" t="str">
        <f t="shared" si="286"/>
        <v/>
      </c>
      <c r="O102" s="8" t="str">
        <f t="shared" si="287"/>
        <v/>
      </c>
      <c r="P102" s="8" t="str">
        <f t="shared" si="288"/>
        <v/>
      </c>
      <c r="Q102" s="8" t="str">
        <f t="shared" si="289"/>
        <v/>
      </c>
      <c r="R102" s="8" t="e">
        <f>2*SUM(AY90:INDEX(AY90:BA90,R$110))/(SUM(AY78:INDEX(AY78:BA78,R$110))*2+AX78-INDEX(AY78:BA78,R$110))</f>
        <v>#DIV/0!</v>
      </c>
      <c r="S102" s="8" t="str">
        <f>IFERROR(2*SUM(BB90:INDEX(BB90:BD90,S$110))/(SUM(BB78:INDEX(BB78:BD78,S$110))*2+BA78-INDEX(BB78:BD78,S$110)),"")</f>
        <v/>
      </c>
      <c r="T102" s="8"/>
      <c r="U102" s="8" t="n">
        <v>0.253164556962025</v>
      </c>
      <c r="V102" s="8" t="n">
        <v>0.196261682242991</v>
      </c>
      <c r="W102" s="8" t="n">
        <v>0.308823529411765</v>
      </c>
      <c r="X102" s="8" t="n">
        <v>0.322869955156951</v>
      </c>
      <c r="Y102" s="8" t="n">
        <v>0.269360269360269</v>
      </c>
      <c r="Z102" s="8" t="n">
        <v>0.330232558139535</v>
      </c>
      <c r="AA102" s="8" t="n">
        <v>0.317269076305221</v>
      </c>
      <c r="AB102" s="8" t="n">
        <v>0.214912280701754</v>
      </c>
      <c r="AC102" s="8" t="n">
        <v>0.293023255813953</v>
      </c>
      <c r="AD102" s="8" t="n">
        <v>0.283783783783784</v>
      </c>
      <c r="AE102" s="8" t="n">
        <v>0.265193370165746</v>
      </c>
      <c r="AF102" s="8" t="n">
        <v>0.409836065573771</v>
      </c>
      <c r="AG102" s="8" t="n">
        <v>0.134301270417423</v>
      </c>
      <c r="AH102" s="8" t="n">
        <v>0.0883280757097792</v>
      </c>
      <c r="AI102" s="8" t="n">
        <v>0.335664335664336</v>
      </c>
      <c r="AJ102" s="8" t="n">
        <v>0.445012787723785</v>
      </c>
      <c r="AK102" s="8" t="n">
        <v>0.224761904761905</v>
      </c>
      <c r="AL102" s="8" t="n">
        <v>0.324582338902148</v>
      </c>
      <c r="AM102" s="8" t="n">
        <v>0.32258064516129</v>
      </c>
      <c r="AN102" s="8" t="n">
        <v>0.250447227191413</v>
      </c>
      <c r="AO102" s="8" t="n">
        <v>0.296450939457203</v>
      </c>
      <c r="AP102" s="8" t="n">
        <v>0.351687388987567</v>
      </c>
      <c r="AQ102" s="8" t="n">
        <v>0.334913112164297</v>
      </c>
      <c r="AR102" s="8" t="n">
        <v>0.311306901615272</v>
      </c>
      <c r="AS102" s="8" t="n">
        <v>0.1455026455026455</v>
      </c>
      <c r="AT102" s="8" t="n">
        <v>0.161971830985915</v>
      </c>
      <c r="AU102" s="8" t="n">
        <v>0.334507042253521</v>
      </c>
      <c r="AV102" s="8" t="n">
        <v>0.2305296</v>
      </c>
      <c r="AW102" s="8" t="n">
        <f t="shared" si="290"/>
        <v>0.26573427</v>
      </c>
      <c r="AX102" s="8" t="n">
        <f t="shared" si="290"/>
        <v>0.27160494</v>
      </c>
      <c r="AY102" s="8" t="n">
        <v>0.14285714</v>
      </c>
      <c r="AZ102" s="8" t="n">
        <v>0.27596439</v>
      </c>
      <c r="BA102" s="8"/>
      <c r="BB102" s="8"/>
      <c r="BC102" s="8"/>
      <c r="BD102" s="8"/>
      <c r="BE102" s="8"/>
      <c r="BF102" s="84" t="str">
        <f t="shared" si="267"/>
        <v>-</v>
      </c>
      <c r="BG102" s="84" t="str">
        <f t="shared" si="268"/>
        <v>-</v>
      </c>
      <c r="BH102" s="84" t="str">
        <f t="shared" si="269"/>
        <v>-</v>
      </c>
      <c r="BI102" s="84" t="str">
        <f t="shared" si="270"/>
        <v>-</v>
      </c>
      <c r="BJ102" s="84" t="str">
        <f t="shared" si="271"/>
        <v>-</v>
      </c>
      <c r="BK102" s="84" t="str">
        <f t="shared" si="272"/>
        <v>-</v>
      </c>
      <c r="BL102" s="84" t="str">
        <f t="shared" si="273"/>
        <v>-</v>
      </c>
      <c r="BM102" s="84" t="str">
        <f t="shared" si="274"/>
        <v>-</v>
      </c>
      <c r="BN102" s="84" t="str">
        <f t="shared" si="275"/>
        <v>-</v>
      </c>
      <c r="BO102" s="84" t="str">
        <f t="shared" si="276"/>
        <v>-</v>
      </c>
      <c r="BP102" s="84" t="str">
        <f t="shared" si="277"/>
        <v>-</v>
      </c>
      <c r="BQ102" s="84" t="str">
        <f t="shared" si="278"/>
        <v>-</v>
      </c>
      <c r="BR102" s="8"/>
      <c r="BS102" s="8"/>
    </row>
    <row r="103" spans="1:71" x14ac:dyDescent="0.25">
      <c r="A103" s="44" t="s">
        <v>157</v>
      </c>
      <c r="B103" s="22" t="s">
        <v>46</v>
      </c>
      <c r="C103" s="73" t="e">
        <f>2*SUM(U91:INDEX(U91:AF91,$B$2))/(SUM(U79:INDEX(U79:AF79,$B$2))*2+U79-INDEX(U79:AF79,$B$2))</f>
        <v>#DIV/0!</v>
      </c>
      <c r="D103" s="73" t="e">
        <f>2*SUM(AG91:INDEX(AG91:AR91,$B$2))/(SUM(AG79:INDEX(AG79:AR79,$B$2))*2+AF79-INDEX(AG79:AR79,$B$2))</f>
        <v>#DIV/0!</v>
      </c>
      <c r="E103" s="73" t="e">
        <f>2*SUM(AS91:INDEX(AS91:BD91,$B$2))/(SUM(AS79:INDEX(AS79:BD79,$B$2))*2+AR79-INDEX(AS79:BD79,$B$2))</f>
        <v>#DIV/0!</v>
      </c>
      <c r="F103" s="65" t="str">
        <f t="shared" si="279"/>
        <v/>
      </c>
      <c r="G103" s="8"/>
      <c r="H103" s="8" t="str">
        <f t="shared" si="280"/>
        <v/>
      </c>
      <c r="I103" s="8" t="str">
        <f t="shared" si="281"/>
        <v/>
      </c>
      <c r="J103" s="8" t="str">
        <f t="shared" si="282"/>
        <v/>
      </c>
      <c r="K103" s="8" t="str">
        <f t="shared" si="283"/>
        <v/>
      </c>
      <c r="L103" s="8" t="str">
        <f t="shared" si="284"/>
        <v/>
      </c>
      <c r="M103" s="8" t="str">
        <f t="shared" si="285"/>
        <v/>
      </c>
      <c r="N103" s="8" t="str">
        <f t="shared" si="286"/>
        <v/>
      </c>
      <c r="O103" s="8" t="str">
        <f t="shared" si="287"/>
        <v/>
      </c>
      <c r="P103" s="8" t="str">
        <f t="shared" si="288"/>
        <v/>
      </c>
      <c r="Q103" s="8" t="str">
        <f t="shared" si="289"/>
        <v/>
      </c>
      <c r="R103" s="8" t="e">
        <f>2*SUM(AY91:INDEX(AY91:BA91,R$110))/(SUM(AY79:INDEX(AY79:BA79,R$110))*2+AX79-INDEX(AY79:BA79,R$110))</f>
        <v>#DIV/0!</v>
      </c>
      <c r="S103" s="8" t="str">
        <f>IFERROR(2*SUM(BB91:INDEX(BB91:BD91,S$110))/(SUM(BB79:INDEX(BB79:BD79,S$110))*2+BA79-INDEX(BB79:BD79,S$110)),"")</f>
        <v/>
      </c>
      <c r="T103" s="8"/>
      <c r="U103" s="8" t="n">
        <v>0.202702702702703</v>
      </c>
      <c r="V103" s="8" t="n">
        <v>0.144186046511628</v>
      </c>
      <c r="W103" s="8" t="n">
        <v>0.209567198177677</v>
      </c>
      <c r="X103" s="8" t="n">
        <v>0.192592592592593</v>
      </c>
      <c r="Y103" s="8" t="n">
        <v>0.28125</v>
      </c>
      <c r="Z103" s="8" t="n">
        <v>0.317241379310345</v>
      </c>
      <c r="AA103" s="8" t="n">
        <v>0.286046511627907</v>
      </c>
      <c r="AB103" s="8" t="n">
        <v>0.172093023255814</v>
      </c>
      <c r="AC103" s="8" t="n">
        <v>0.265700483091787</v>
      </c>
      <c r="AD103" s="8" t="n">
        <v>0.191435768261965</v>
      </c>
      <c r="AE103" s="8" t="n">
        <v>0.268844221105528</v>
      </c>
      <c r="AF103" s="8" t="n">
        <v>0.345714285714286</v>
      </c>
      <c r="AG103" s="8" t="n">
        <v>0.122850122850123</v>
      </c>
      <c r="AH103" s="8" t="n">
        <v>0.112676056338028</v>
      </c>
      <c r="AI103" s="8" t="n">
        <v>0.131386861313869</v>
      </c>
      <c r="AJ103" s="8" t="n">
        <v>0.115740740740741</v>
      </c>
      <c r="AK103" s="8" t="n">
        <v>0.305343511450382</v>
      </c>
      <c r="AL103" s="8" t="n">
        <v>0.226027397260274</v>
      </c>
      <c r="AM103" s="8" t="n">
        <v>0.163677130044843</v>
      </c>
      <c r="AN103" s="8" t="n">
        <v>0.169076751946607</v>
      </c>
      <c r="AO103" s="8" t="n">
        <v>0.140625</v>
      </c>
      <c r="AP103" s="8" t="n">
        <v>0.129685916919959</v>
      </c>
      <c r="AQ103" s="8" t="n">
        <v>0.214</v>
      </c>
      <c r="AR103" s="8" t="n">
        <v>0.290972830850131</v>
      </c>
      <c r="AS103" s="8" t="n">
        <v>0.13322759714512292</v>
      </c>
      <c r="AT103" s="8" t="n">
        <v>0.176136363636364</v>
      </c>
      <c r="AU103" s="8" t="n">
        <v>0.132723112128146</v>
      </c>
      <c r="AV103" s="8" t="n">
        <v>0.129845</v>
      </c>
      <c r="AW103" s="8" t="n">
        <f t="shared" si="290"/>
        <v>0.12089552</v>
      </c>
      <c r="AX103" s="8" t="n">
        <f t="shared" si="290"/>
        <v>0.14853195</v>
      </c>
      <c r="AY103" s="8" t="n">
        <v>0.11225444</v>
      </c>
      <c r="AZ103" s="8" t="n">
        <v>0.10588235</v>
      </c>
      <c r="BA103" s="8"/>
      <c r="BB103" s="8"/>
      <c r="BC103" s="8"/>
      <c r="BD103" s="8"/>
      <c r="BE103" s="8"/>
      <c r="BF103" s="84" t="str">
        <f t="shared" si="267"/>
        <v>-</v>
      </c>
      <c r="BG103" s="84" t="str">
        <f t="shared" si="268"/>
        <v>-</v>
      </c>
      <c r="BH103" s="84" t="str">
        <f t="shared" si="269"/>
        <v>-</v>
      </c>
      <c r="BI103" s="84" t="str">
        <f t="shared" si="270"/>
        <v>-</v>
      </c>
      <c r="BJ103" s="84" t="str">
        <f t="shared" si="271"/>
        <v>-</v>
      </c>
      <c r="BK103" s="84" t="str">
        <f t="shared" si="272"/>
        <v>-</v>
      </c>
      <c r="BL103" s="84" t="str">
        <f t="shared" si="273"/>
        <v>-</v>
      </c>
      <c r="BM103" s="84" t="str">
        <f t="shared" si="274"/>
        <v>-</v>
      </c>
      <c r="BN103" s="84" t="str">
        <f t="shared" si="275"/>
        <v>-</v>
      </c>
      <c r="BO103" s="84" t="str">
        <f t="shared" si="276"/>
        <v>-</v>
      </c>
      <c r="BP103" s="84" t="str">
        <f t="shared" si="277"/>
        <v>-</v>
      </c>
      <c r="BQ103" s="84" t="str">
        <f t="shared" si="278"/>
        <v>-</v>
      </c>
      <c r="BR103" s="8"/>
      <c r="BS103" s="8"/>
    </row>
    <row r="104" spans="1:71" x14ac:dyDescent="0.25">
      <c r="A104" s="44" t="s">
        <v>158</v>
      </c>
      <c r="B104" s="22" t="s">
        <v>47</v>
      </c>
      <c r="C104" s="73" t="e">
        <f>2*SUM(U92:INDEX(U92:AF92,$B$2))/(SUM(U80:INDEX(U80:AF80,$B$2))*2+U80-INDEX(U80:AF80,$B$2))</f>
        <v>#DIV/0!</v>
      </c>
      <c r="D104" s="73" t="e">
        <f>2*SUM(AG92:INDEX(AG92:AR92,$B$2))/(SUM(AG80:INDEX(AG80:AR80,$B$2))*2+AF80-INDEX(AG80:AR80,$B$2))</f>
        <v>#DIV/0!</v>
      </c>
      <c r="E104" s="73" t="e">
        <f>2*SUM(AS92:INDEX(AS92:BD92,$B$2))/(SUM(AS80:INDEX(AS80:BD80,$B$2))*2+AR80-INDEX(AS80:BD80,$B$2))</f>
        <v>#DIV/0!</v>
      </c>
      <c r="F104" s="65" t="str">
        <f t="shared" si="279"/>
        <v/>
      </c>
      <c r="G104" s="8"/>
      <c r="H104" s="8" t="str">
        <f t="shared" si="280"/>
        <v/>
      </c>
      <c r="I104" s="8" t="str">
        <f t="shared" si="281"/>
        <v/>
      </c>
      <c r="J104" s="8" t="str">
        <f t="shared" si="282"/>
        <v/>
      </c>
      <c r="K104" s="8" t="str">
        <f t="shared" si="283"/>
        <v/>
      </c>
      <c r="L104" s="8" t="str">
        <f t="shared" si="284"/>
        <v/>
      </c>
      <c r="M104" s="8" t="str">
        <f t="shared" si="285"/>
        <v/>
      </c>
      <c r="N104" s="8" t="str">
        <f t="shared" si="286"/>
        <v/>
      </c>
      <c r="O104" s="8" t="str">
        <f t="shared" si="287"/>
        <v/>
      </c>
      <c r="P104" s="8" t="str">
        <f t="shared" si="288"/>
        <v/>
      </c>
      <c r="Q104" s="8" t="str">
        <f t="shared" si="289"/>
        <v/>
      </c>
      <c r="R104" s="8" t="e">
        <f>2*SUM(AY92:INDEX(AY92:BA92,R$110))/(SUM(AY80:INDEX(AY80:BA80,R$110))*2+AX80-INDEX(AY80:BA80,R$110))</f>
        <v>#DIV/0!</v>
      </c>
      <c r="S104" s="8" t="str">
        <f>IFERROR(2*SUM(BB92:INDEX(BB92:BD92,S$110))/(SUM(BB80:INDEX(BB80:BD80,S$110))*2+BA80-INDEX(BB80:BD80,S$110)),"")</f>
        <v/>
      </c>
      <c r="T104" s="8"/>
      <c r="U104" s="8" t="n">
        <v>0.177083333333333</v>
      </c>
      <c r="V104" s="8" t="n">
        <v>0.121107266435986</v>
      </c>
      <c r="W104" s="8" t="n">
        <v>0.185303514376997</v>
      </c>
      <c r="X104" s="8" t="n">
        <v>0.224089635854342</v>
      </c>
      <c r="Y104" s="8" t="n">
        <v>0.278735632183908</v>
      </c>
      <c r="Z104" s="8" t="n">
        <v>0.283400809716599</v>
      </c>
      <c r="AA104" s="8" t="n">
        <v>0.287449392712551</v>
      </c>
      <c r="AB104" s="8" t="n">
        <v>0.236467236467236</v>
      </c>
      <c r="AC104" s="8" t="n">
        <v>0.351282051282051</v>
      </c>
      <c r="AD104" s="8" t="n">
        <v>0.236276849642005</v>
      </c>
      <c r="AE104" s="8" t="n">
        <v>0.262247838616715</v>
      </c>
      <c r="AF104" s="8" t="n">
        <v>0.366568914956012</v>
      </c>
      <c r="AG104" s="8" t="n">
        <v>0.101123595505618</v>
      </c>
      <c r="AH104" s="8" t="n">
        <v>0.0923482849604222</v>
      </c>
      <c r="AI104" s="8" t="n">
        <v>0.193995381062356</v>
      </c>
      <c r="AJ104" s="8" t="n">
        <v>0.156862745098039</v>
      </c>
      <c r="AK104" s="8" t="n">
        <v>0.109010011123471</v>
      </c>
      <c r="AL104" s="8" t="n">
        <v>0.154559505409583</v>
      </c>
      <c r="AM104" s="8" t="n">
        <v>0.206081081081081</v>
      </c>
      <c r="AN104" s="8" t="n">
        <v>0.196319018404908</v>
      </c>
      <c r="AO104" s="8" t="n">
        <v>0.181443298969072</v>
      </c>
      <c r="AP104" s="8" t="n">
        <v>0.12037037037037</v>
      </c>
      <c r="AQ104" s="8" t="n">
        <v>0.0820512820512821</v>
      </c>
      <c r="AR104" s="8" t="n">
        <v>0.159789288849868</v>
      </c>
      <c r="AS104" s="8" t="n">
        <v>0.0743427017225748</v>
      </c>
      <c r="AT104" s="8" t="n">
        <v>0.17279046673287</v>
      </c>
      <c r="AU104" s="8" t="n">
        <v>0.32</v>
      </c>
      <c r="AV104" s="8" t="n">
        <v>0.1293661</v>
      </c>
      <c r="AW104" s="8" t="n">
        <f t="shared" si="290"/>
        <v>0.1331058</v>
      </c>
      <c r="AX104" s="8" t="n">
        <f t="shared" si="290"/>
        <v>0.12758621</v>
      </c>
      <c r="AY104" s="8" t="n">
        <v>0.12554113</v>
      </c>
      <c r="AZ104" s="8" t="n">
        <v>0.18574514</v>
      </c>
      <c r="BA104" s="8"/>
      <c r="BB104" s="8"/>
      <c r="BC104" s="8"/>
      <c r="BD104" s="8"/>
      <c r="BE104" s="8"/>
      <c r="BF104" s="84" t="str">
        <f t="shared" si="267"/>
        <v>-</v>
      </c>
      <c r="BG104" s="84" t="str">
        <f t="shared" si="268"/>
        <v>-</v>
      </c>
      <c r="BH104" s="84" t="str">
        <f t="shared" si="269"/>
        <v>-</v>
      </c>
      <c r="BI104" s="84" t="str">
        <f t="shared" si="270"/>
        <v>-</v>
      </c>
      <c r="BJ104" s="84" t="str">
        <f t="shared" si="271"/>
        <v>-</v>
      </c>
      <c r="BK104" s="84" t="str">
        <f t="shared" si="272"/>
        <v>-</v>
      </c>
      <c r="BL104" s="84" t="str">
        <f t="shared" si="273"/>
        <v>-</v>
      </c>
      <c r="BM104" s="84" t="str">
        <f t="shared" si="274"/>
        <v>-</v>
      </c>
      <c r="BN104" s="84" t="str">
        <f t="shared" si="275"/>
        <v>-</v>
      </c>
      <c r="BO104" s="84" t="str">
        <f t="shared" si="276"/>
        <v>-</v>
      </c>
      <c r="BP104" s="84" t="str">
        <f t="shared" si="277"/>
        <v>-</v>
      </c>
      <c r="BQ104" s="84" t="str">
        <f t="shared" si="278"/>
        <v>-</v>
      </c>
      <c r="BR104" s="8"/>
      <c r="BS104" s="8"/>
    </row>
    <row r="105" spans="1:71" x14ac:dyDescent="0.25">
      <c r="A105" s="44" t="s">
        <v>159</v>
      </c>
      <c r="B105" s="22" t="s">
        <v>48</v>
      </c>
      <c r="C105" s="73" t="e">
        <f>2*SUM(U93:INDEX(U93:AF93,$B$2))/(SUM(U81:INDEX(U81:AF81,$B$2))*2+U81-INDEX(U81:AF81,$B$2))</f>
        <v>#DIV/0!</v>
      </c>
      <c r="D105" s="73" t="e">
        <f>2*SUM(AG93:INDEX(AG93:AR93,$B$2))/(SUM(AG81:INDEX(AG81:AR81,$B$2))*2+AF81-INDEX(AG81:AR81,$B$2))</f>
        <v>#DIV/0!</v>
      </c>
      <c r="E105" s="73" t="e">
        <f>2*SUM(AS93:INDEX(AS93:BD93,$B$2))/(SUM(AS81:INDEX(AS81:BD81,$B$2))*2+AR81-INDEX(AS81:BD81,$B$2))</f>
        <v>#DIV/0!</v>
      </c>
      <c r="F105" s="65" t="str">
        <f t="shared" si="279"/>
        <v/>
      </c>
      <c r="G105" s="8"/>
      <c r="H105" s="8" t="str">
        <f t="shared" si="280"/>
        <v/>
      </c>
      <c r="I105" s="8" t="str">
        <f t="shared" si="281"/>
        <v/>
      </c>
      <c r="J105" s="8" t="str">
        <f t="shared" si="282"/>
        <v/>
      </c>
      <c r="K105" s="8" t="str">
        <f t="shared" si="283"/>
        <v/>
      </c>
      <c r="L105" s="8" t="str">
        <f t="shared" si="284"/>
        <v/>
      </c>
      <c r="M105" s="8" t="str">
        <f t="shared" si="285"/>
        <v/>
      </c>
      <c r="N105" s="8" t="str">
        <f t="shared" si="286"/>
        <v/>
      </c>
      <c r="O105" s="8" t="str">
        <f t="shared" si="287"/>
        <v/>
      </c>
      <c r="P105" s="8" t="str">
        <f t="shared" si="288"/>
        <v/>
      </c>
      <c r="Q105" s="8" t="str">
        <f t="shared" si="289"/>
        <v/>
      </c>
      <c r="R105" s="8" t="e">
        <f>2*SUM(AY93:INDEX(AY93:BA93,R$110))/(SUM(AY81:INDEX(AY81:BA81,R$110))*2+AX81-INDEX(AY81:BA81,R$110))</f>
        <v>#DIV/0!</v>
      </c>
      <c r="S105" s="8" t="str">
        <f>IFERROR(2*SUM(BB93:INDEX(BB93:BD93,S$110))/(SUM(BB81:INDEX(BB81:BD81,S$110))*2+BA81-INDEX(BB81:BD81,S$110)),"")</f>
        <v/>
      </c>
      <c r="T105" s="8"/>
      <c r="U105" s="8" t="n">
        <v>0.156565656565657</v>
      </c>
      <c r="V105" s="8" t="n">
        <v>0.126482213438735</v>
      </c>
      <c r="W105" s="8" t="n">
        <v>0.0936454849498328</v>
      </c>
      <c r="X105" s="8" t="n">
        <v>0.175953079178886</v>
      </c>
      <c r="Y105" s="8" t="n">
        <v>0.234375</v>
      </c>
      <c r="Z105" s="8" t="n">
        <v>0.308474576271186</v>
      </c>
      <c r="AA105" s="8" t="n">
        <v>0.281045751633987</v>
      </c>
      <c r="AB105" s="8" t="n">
        <v>0.243506493506494</v>
      </c>
      <c r="AC105" s="8" t="n">
        <v>0.37546468401487</v>
      </c>
      <c r="AD105" s="8" t="n">
        <v>0.271386430678466</v>
      </c>
      <c r="AE105" s="8" t="n">
        <v>0.318734793187348</v>
      </c>
      <c r="AF105" s="8" t="n">
        <v>0.343825665859564</v>
      </c>
      <c r="AG105" s="8" t="n">
        <v>0.106508875739645</v>
      </c>
      <c r="AH105" s="8" t="n">
        <v>0.0964912280701754</v>
      </c>
      <c r="AI105" s="8" t="n">
        <v>0.164634146341463</v>
      </c>
      <c r="AJ105" s="8" t="n">
        <v>0.150832517140059</v>
      </c>
      <c r="AK105" s="8" t="n">
        <v>0.140386571719227</v>
      </c>
      <c r="AL105" s="8" t="n">
        <v>0.192820512820513</v>
      </c>
      <c r="AM105" s="8" t="n">
        <v>0.158667972575906</v>
      </c>
      <c r="AN105" s="8" t="n">
        <v>0.150559511698881</v>
      </c>
      <c r="AO105" s="8" t="n">
        <v>0.137387387387387</v>
      </c>
      <c r="AP105" s="8" t="n">
        <v>0.142387732749179</v>
      </c>
      <c r="AQ105" s="8" t="n">
        <v>0.152817574021012</v>
      </c>
      <c r="AR105" s="8" t="n">
        <v>0.206642066420664</v>
      </c>
      <c r="AS105" s="8" t="n">
        <v>0.04903677758318739</v>
      </c>
      <c r="AT105" s="8" t="n">
        <v>0.0726495726495727</v>
      </c>
      <c r="AU105" s="8" t="n">
        <v>0.172684458398744</v>
      </c>
      <c r="AV105" s="8" t="n">
        <v>0.185567</v>
      </c>
      <c r="AW105" s="8" t="n">
        <f t="shared" si="290"/>
        <v>0.18962433</v>
      </c>
      <c r="AX105" s="8" t="n">
        <f t="shared" si="290"/>
        <v>0.16248154</v>
      </c>
      <c r="AY105" s="8" t="n">
        <v>0.10429448</v>
      </c>
      <c r="AZ105" s="8" t="n">
        <v>0.12645591</v>
      </c>
      <c r="BA105" s="8"/>
      <c r="BB105" s="8"/>
      <c r="BC105" s="8"/>
      <c r="BD105" s="8"/>
      <c r="BE105" s="8"/>
      <c r="BF105" s="84" t="str">
        <f t="shared" si="267"/>
        <v>-</v>
      </c>
      <c r="BG105" s="84" t="str">
        <f t="shared" si="268"/>
        <v>-</v>
      </c>
      <c r="BH105" s="84" t="str">
        <f t="shared" si="269"/>
        <v>-</v>
      </c>
      <c r="BI105" s="84" t="str">
        <f t="shared" si="270"/>
        <v>-</v>
      </c>
      <c r="BJ105" s="84" t="str">
        <f t="shared" si="271"/>
        <v>-</v>
      </c>
      <c r="BK105" s="84" t="str">
        <f t="shared" si="272"/>
        <v>-</v>
      </c>
      <c r="BL105" s="84" t="str">
        <f t="shared" si="273"/>
        <v>-</v>
      </c>
      <c r="BM105" s="84" t="str">
        <f t="shared" si="274"/>
        <v>-</v>
      </c>
      <c r="BN105" s="84" t="str">
        <f t="shared" si="275"/>
        <v>-</v>
      </c>
      <c r="BO105" s="84" t="str">
        <f t="shared" si="276"/>
        <v>-</v>
      </c>
      <c r="BP105" s="84" t="str">
        <f t="shared" si="277"/>
        <v>-</v>
      </c>
      <c r="BQ105" s="84" t="str">
        <f t="shared" si="278"/>
        <v>-</v>
      </c>
      <c r="BR105" s="8"/>
      <c r="BS105" s="8"/>
    </row>
    <row r="106" spans="1:71" x14ac:dyDescent="0.25">
      <c r="A106" s="44" t="s">
        <v>160</v>
      </c>
      <c r="B106" s="22" t="s">
        <v>49</v>
      </c>
      <c r="C106" s="73" t="e">
        <f>2*SUM(U94:INDEX(U94:AF94,$B$2))/(SUM(U82:INDEX(U82:AF82,$B$2))*2+U82-INDEX(U82:AF82,$B$2))</f>
        <v>#DIV/0!</v>
      </c>
      <c r="D106" s="73" t="e">
        <f>2*SUM(AG94:INDEX(AG94:AR94,$B$2))/(SUM(AG82:INDEX(AG82:AR82,$B$2))*2+AF82-INDEX(AG82:AR82,$B$2))</f>
        <v>#DIV/0!</v>
      </c>
      <c r="E106" s="73" t="e">
        <f>2*SUM(AS94:INDEX(AS94:BD94,$B$2))/(SUM(AS82:INDEX(AS82:BD82,$B$2))*2+AR82-INDEX(AS82:BD82,$B$2))</f>
        <v>#DIV/0!</v>
      </c>
      <c r="F106" s="65" t="str">
        <f t="shared" si="279"/>
        <v/>
      </c>
      <c r="G106" s="8"/>
      <c r="H106" s="8" t="str">
        <f t="shared" si="280"/>
        <v/>
      </c>
      <c r="I106" s="8" t="str">
        <f t="shared" si="281"/>
        <v/>
      </c>
      <c r="J106" s="8" t="str">
        <f t="shared" si="282"/>
        <v/>
      </c>
      <c r="K106" s="8" t="str">
        <f t="shared" si="283"/>
        <v/>
      </c>
      <c r="L106" s="8" t="str">
        <f t="shared" si="284"/>
        <v/>
      </c>
      <c r="M106" s="8" t="str">
        <f t="shared" si="285"/>
        <v/>
      </c>
      <c r="N106" s="8" t="str">
        <f t="shared" si="286"/>
        <v/>
      </c>
      <c r="O106" s="8" t="str">
        <f t="shared" si="287"/>
        <v/>
      </c>
      <c r="P106" s="8" t="str">
        <f t="shared" si="288"/>
        <v/>
      </c>
      <c r="Q106" s="8" t="str">
        <f t="shared" si="289"/>
        <v/>
      </c>
      <c r="R106" s="8" t="e">
        <f>2*SUM(AY94:INDEX(AY94:BA94,R$110))/(SUM(AY82:INDEX(AY82:BA82,R$110))*2+AX82-INDEX(AY82:BA82,R$110))</f>
        <v>#DIV/0!</v>
      </c>
      <c r="S106" s="8" t="str">
        <f>IFERROR(2*SUM(BB94:INDEX(BB94:BD94,S$110))/(SUM(BB82:INDEX(BB82:BD82,S$110))*2+BA82-INDEX(BB82:BD82,S$110)),"")</f>
        <v/>
      </c>
      <c r="T106" s="8"/>
      <c r="U106" s="8" t="n">
        <v>0.244186046511628</v>
      </c>
      <c r="V106" s="8" t="n">
        <v>0.122222222222222</v>
      </c>
      <c r="W106" s="8" t="n">
        <v>0.181818181818182</v>
      </c>
      <c r="X106" s="8" t="n">
        <v>0.204545454545455</v>
      </c>
      <c r="Y106" s="8" t="n">
        <v>0.279569892473118</v>
      </c>
      <c r="Z106" s="8" t="n">
        <v>0.234782608695652</v>
      </c>
      <c r="AA106" s="8" t="n">
        <v>0.1875</v>
      </c>
      <c r="AB106" s="8" t="n">
        <v>0.205479452054795</v>
      </c>
      <c r="AC106" s="8" t="n">
        <v>0.371951219512195</v>
      </c>
      <c r="AD106" s="8" t="n">
        <v>0.278688524590164</v>
      </c>
      <c r="AE106" s="8" t="n">
        <v>0.365979381443299</v>
      </c>
      <c r="AF106" s="8" t="n">
        <v>0.414746543778802</v>
      </c>
      <c r="AG106" s="8" t="n">
        <v>0.110204081632653</v>
      </c>
      <c r="AH106" s="8" t="n">
        <v>0.0952380952380952</v>
      </c>
      <c r="AI106" s="8" t="n">
        <v>0.17981072555205</v>
      </c>
      <c r="AJ106" s="8" t="n">
        <v>0.157434402332362</v>
      </c>
      <c r="AK106" s="8" t="n">
        <v>0.141439205955335</v>
      </c>
      <c r="AL106" s="8" t="n">
        <v>0.238738738738739</v>
      </c>
      <c r="AM106" s="8" t="n">
        <v>0.148227712137487</v>
      </c>
      <c r="AN106" s="8" t="n">
        <v>0.108216432865731</v>
      </c>
      <c r="AO106" s="8" t="n">
        <v>0.140018921475875</v>
      </c>
      <c r="AP106" s="8" t="n">
        <v>0.11219946571683</v>
      </c>
      <c r="AQ106" s="8" t="n">
        <v>0.127226463104326</v>
      </c>
      <c r="AR106" s="8" t="n">
        <v>0.21669341894061</v>
      </c>
      <c r="AS106" s="8" t="n">
        <v>0.07278020378457059</v>
      </c>
      <c r="AT106" s="8" t="n">
        <v>0.0796380090497738</v>
      </c>
      <c r="AU106" s="8" t="n">
        <v>0.183288409703504</v>
      </c>
      <c r="AV106" s="8" t="n">
        <v>0.1806854</v>
      </c>
      <c r="AW106" s="8" t="n">
        <f t="shared" si="290"/>
        <v>0.16088328</v>
      </c>
      <c r="AX106" s="8" t="n">
        <f t="shared" si="290"/>
        <v>0.14779874</v>
      </c>
      <c r="AY106" s="8" t="n">
        <v>0.14619883</v>
      </c>
      <c r="AZ106" s="8" t="n">
        <v>0.16806723</v>
      </c>
      <c r="BA106" s="8"/>
      <c r="BB106" s="8"/>
      <c r="BC106" s="8"/>
      <c r="BD106" s="8"/>
      <c r="BE106" s="8"/>
      <c r="BF106" s="84" t="str">
        <f t="shared" si="267"/>
        <v>-</v>
      </c>
      <c r="BG106" s="84" t="str">
        <f t="shared" si="268"/>
        <v>-</v>
      </c>
      <c r="BH106" s="84" t="str">
        <f t="shared" si="269"/>
        <v>-</v>
      </c>
      <c r="BI106" s="84" t="str">
        <f t="shared" si="270"/>
        <v>-</v>
      </c>
      <c r="BJ106" s="84" t="str">
        <f t="shared" si="271"/>
        <v>-</v>
      </c>
      <c r="BK106" s="84" t="str">
        <f t="shared" si="272"/>
        <v>-</v>
      </c>
      <c r="BL106" s="84" t="str">
        <f t="shared" si="273"/>
        <v>-</v>
      </c>
      <c r="BM106" s="84" t="str">
        <f t="shared" si="274"/>
        <v>-</v>
      </c>
      <c r="BN106" s="84" t="str">
        <f t="shared" si="275"/>
        <v>-</v>
      </c>
      <c r="BO106" s="84" t="str">
        <f t="shared" si="276"/>
        <v>-</v>
      </c>
      <c r="BP106" s="84" t="str">
        <f t="shared" si="277"/>
        <v>-</v>
      </c>
      <c r="BQ106" s="84" t="str">
        <f t="shared" si="278"/>
        <v>-</v>
      </c>
      <c r="BR106" s="8"/>
      <c r="BS106" s="8"/>
    </row>
    <row r="107" spans="1:71" x14ac:dyDescent="0.25">
      <c r="A107" s="44" t="s">
        <v>161</v>
      </c>
      <c r="B107" s="22" t="s">
        <v>50</v>
      </c>
      <c r="C107" s="73" t="str">
        <f>IFERROR(2*SUM(U95:INDEX(U95:AF95,$B$2))/(SUM(U83:INDEX(U83:AF83,$B$2))*2+U83-INDEX(U83:AF83,$B$2)),"")</f>
        <v/>
      </c>
      <c r="D107" s="93" t="str">
        <f>IFERROR(2*SUM(AG95:INDEX(AG95:AR95,$B$2))/(SUM(AG83:INDEX(AG83:AR83,$B$2))*2+AF83-INDEX(AG83:AR83,$B$2)),"")</f>
        <v/>
      </c>
      <c r="E107" s="73" t="e">
        <f>2*SUM(AS95:INDEX(AS95:BD95,$B$2))/(SUM(AS83:INDEX(AS83:BD83,$B$2))*2+AR83-INDEX(AS83:BD83,$B$2))</f>
        <v>#DIV/0!</v>
      </c>
      <c r="F107" s="65" t="str">
        <f t="shared" si="279"/>
        <v/>
      </c>
      <c r="G107" s="8"/>
      <c r="H107" s="8" t="str">
        <f t="shared" si="280"/>
        <v/>
      </c>
      <c r="I107" s="8" t="str">
        <f t="shared" si="281"/>
        <v/>
      </c>
      <c r="J107" s="8" t="str">
        <f t="shared" si="282"/>
        <v/>
      </c>
      <c r="K107" s="8" t="str">
        <f t="shared" si="283"/>
        <v/>
      </c>
      <c r="L107" s="8" t="str">
        <f t="shared" si="284"/>
        <v/>
      </c>
      <c r="M107" s="8" t="str">
        <f t="shared" si="285"/>
        <v/>
      </c>
      <c r="N107" s="8" t="str">
        <f t="shared" si="286"/>
        <v/>
      </c>
      <c r="O107" s="8" t="str">
        <f t="shared" si="287"/>
        <v/>
      </c>
      <c r="P107" s="8" t="str">
        <f>IFERROR(P95/(AVERAGE(AR83,AS83)+AVERAGE(AS83,AT83)+AVERAGE(AT83,AU83)),"")</f>
        <v/>
      </c>
      <c r="Q107" s="8" t="str">
        <f t="shared" si="289"/>
        <v/>
      </c>
      <c r="R107" s="8" t="e">
        <f>2*SUM(AY95:INDEX(AY95:BA95,R$110))/(SUM(AY83:INDEX(AY83:BA83,R$110))*2+AX83-INDEX(AY83:BA83,R$110))</f>
        <v>#DIV/0!</v>
      </c>
      <c r="S107" s="8" t="str">
        <f>IFERROR(2*SUM(BB95:INDEX(BB95:BD95,S$110))/(SUM(BB83:INDEX(BB83:BD83,S$110))*2+BA83-INDEX(BB83:BD83,S$110)),"")</f>
        <v/>
      </c>
      <c r="T107" s="50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 t="n">
        <v>0.0775969962453066</v>
      </c>
      <c r="AU107" s="8" t="n">
        <v>0.0364491475602587</v>
      </c>
      <c r="AV107" s="8" t="n">
        <v>0.2405498</v>
      </c>
      <c r="AW107" s="8" t="n">
        <f t="shared" si="290"/>
        <v>0.19742489</v>
      </c>
      <c r="AX107" s="8" t="n">
        <f t="shared" si="290"/>
        <v>0.10273973</v>
      </c>
      <c r="AY107" s="8" t="n">
        <v>0.12232416</v>
      </c>
      <c r="AZ107" s="8" t="n">
        <v>0.21221865</v>
      </c>
      <c r="BA107" s="8"/>
      <c r="BB107" s="8"/>
      <c r="BC107" s="8"/>
      <c r="BD107" s="8"/>
      <c r="BE107" s="8"/>
      <c r="BF107" s="84" t="str">
        <f t="shared" si="267"/>
        <v>-</v>
      </c>
      <c r="BG107" s="84" t="str">
        <f t="shared" si="268"/>
        <v>-</v>
      </c>
      <c r="BH107" s="84" t="str">
        <f t="shared" si="269"/>
        <v>-</v>
      </c>
      <c r="BI107" s="84" t="str">
        <f t="shared" si="270"/>
        <v>-</v>
      </c>
      <c r="BJ107" s="84" t="str">
        <f t="shared" si="271"/>
        <v>-</v>
      </c>
      <c r="BK107" s="84" t="str">
        <f t="shared" si="272"/>
        <v>-</v>
      </c>
      <c r="BL107" s="84" t="str">
        <f t="shared" si="273"/>
        <v>-</v>
      </c>
      <c r="BM107" s="84" t="str">
        <f t="shared" si="274"/>
        <v>-</v>
      </c>
      <c r="BN107" s="84" t="str">
        <f t="shared" si="275"/>
        <v>-</v>
      </c>
      <c r="BO107" s="84" t="str">
        <f t="shared" si="276"/>
        <v>-</v>
      </c>
      <c r="BP107" s="84" t="str">
        <f t="shared" si="277"/>
        <v>-</v>
      </c>
      <c r="BQ107" s="84" t="str">
        <f t="shared" si="278"/>
        <v>-</v>
      </c>
      <c r="BR107" s="8"/>
      <c r="BS107" s="8"/>
    </row>
    <row r="108" spans="1:71" x14ac:dyDescent="0.25">
      <c r="A108" s="44" t="s">
        <v>425</v>
      </c>
      <c r="B108" s="3" t="s">
        <v>153</v>
      </c>
      <c r="C108" s="73" t="e">
        <f>2*SUM(U96:INDEX(U96:AF96,$B$2))/(SUM(U84:INDEX(U84:AF84,$B$2))*2+U84-INDEX(U84:AF84,$B$2))</f>
        <v>#DIV/0!</v>
      </c>
      <c r="D108" s="73" t="e">
        <f>2*SUM(AG96:INDEX(AG96:AR96,$B$2))/(SUM(AG84:INDEX(AG84:AR84,$B$2))*2+AF84-INDEX(AG84:AR84,$B$2))</f>
        <v>#DIV/0!</v>
      </c>
      <c r="E108" s="73" t="e">
        <f>2*SUM(AS96:INDEX(AS96:BD96,$B$2))/(SUM(AS84:INDEX(AS84:BD84,$B$2))*2+AR84-INDEX(AS84:BD84,$B$2))</f>
        <v>#DIV/0!</v>
      </c>
      <c r="F108" s="65" t="str">
        <f t="shared" si="279"/>
        <v/>
      </c>
      <c r="G108" s="8"/>
      <c r="H108" s="8" t="str">
        <f t="shared" si="280"/>
        <v/>
      </c>
      <c r="I108" s="8" t="str">
        <f t="shared" si="281"/>
        <v/>
      </c>
      <c r="J108" s="8" t="str">
        <f t="shared" si="282"/>
        <v/>
      </c>
      <c r="K108" s="8" t="str">
        <f t="shared" si="283"/>
        <v/>
      </c>
      <c r="L108" s="8" t="str">
        <f t="shared" si="284"/>
        <v/>
      </c>
      <c r="M108" s="8" t="str">
        <f t="shared" si="285"/>
        <v/>
      </c>
      <c r="N108" s="8" t="str">
        <f t="shared" si="286"/>
        <v/>
      </c>
      <c r="O108" s="8" t="str">
        <f t="shared" si="287"/>
        <v/>
      </c>
      <c r="P108" s="8" t="str">
        <f t="shared" si="288"/>
        <v/>
      </c>
      <c r="Q108" s="8" t="str">
        <f t="shared" si="289"/>
        <v/>
      </c>
      <c r="R108" s="8" t="e">
        <f>2*SUM(AY96:INDEX(AY96:BA96,R$110))/(SUM(AY84:INDEX(AY84:BA84,R$110))*2+AX84-INDEX(AY84:BA84,R$110))</f>
        <v>#DIV/0!</v>
      </c>
      <c r="S108" s="8" t="str">
        <f>IFERROR(2*SUM(BB96:INDEX(BB96:BD96,S$110))/(SUM(BB84:INDEX(BB84:BD84,S$110))*2+BA84-INDEX(BB84:BD84,S$110)),"")</f>
        <v/>
      </c>
      <c r="T108" s="50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8"/>
      <c r="AS108" s="8"/>
      <c r="AT108" s="8"/>
      <c r="AU108" s="8"/>
      <c r="AV108" s="8" t="n">
        <v>0.2682871</v>
      </c>
      <c r="AW108" s="8" t="n">
        <v>0.26681416</v>
      </c>
      <c r="AX108" s="8" t="n">
        <v>0.2895888</v>
      </c>
      <c r="AY108" s="8" t="n">
        <v>0.24101763</v>
      </c>
      <c r="AZ108" s="8" t="n">
        <v>0.29004986</v>
      </c>
      <c r="BA108" s="8"/>
      <c r="BB108" s="8"/>
      <c r="BC108" s="8"/>
      <c r="BD108" s="8"/>
      <c r="BE108" s="8"/>
      <c r="BF108" s="84" t="str">
        <f t="shared" ref="BF108:BF109" si="291">IFERROR(AS108/AG108,"-")</f>
        <v>-</v>
      </c>
      <c r="BG108" s="84" t="str">
        <f t="shared" ref="BG108:BG109" si="292">IFERROR(AT108/AH108,"-")</f>
        <v>-</v>
      </c>
      <c r="BH108" s="84" t="str">
        <f t="shared" ref="BH108:BH109" si="293">IFERROR(AU108/AI108,"-")</f>
        <v>-</v>
      </c>
      <c r="BI108" s="84" t="str">
        <f t="shared" ref="BI108:BI109" si="294">IFERROR(AV108/AJ108,"-")</f>
        <v>-</v>
      </c>
      <c r="BJ108" s="84" t="str">
        <f t="shared" ref="BJ108:BJ109" si="295">IFERROR(AW108/AK108,"-")</f>
        <v>-</v>
      </c>
      <c r="BK108" s="84" t="str">
        <f t="shared" ref="BK108:BK109" si="296">IFERROR(AX108/AL108,"-")</f>
        <v>-</v>
      </c>
      <c r="BL108" s="84" t="str">
        <f t="shared" ref="BL108:BL109" si="297">IFERROR(AY108/AM108,"-")</f>
        <v>-</v>
      </c>
      <c r="BM108" s="84" t="str">
        <f t="shared" ref="BM108:BM109" si="298">IFERROR(AZ108/AN108,"-")</f>
        <v>-</v>
      </c>
      <c r="BN108" s="84" t="str">
        <f t="shared" ref="BN108:BN109" si="299">IFERROR(BA108/AO108,"-")</f>
        <v>-</v>
      </c>
      <c r="BO108" s="84" t="str">
        <f t="shared" ref="BO108:BO109" si="300">IFERROR(BB108/AP108,"-")</f>
        <v>-</v>
      </c>
      <c r="BP108" s="84" t="str">
        <f t="shared" ref="BP108:BP109" si="301">IFERROR(BC108/AQ108,"-")</f>
        <v>-</v>
      </c>
      <c r="BQ108" s="84" t="str">
        <f t="shared" ref="BQ108:BQ109" si="302">IFERROR(BD108/AR108,"-")</f>
        <v>-</v>
      </c>
      <c r="BR108" s="8"/>
      <c r="BS108" s="8"/>
    </row>
    <row r="109" spans="1:71" x14ac:dyDescent="0.25">
      <c r="A109" s="45" t="s">
        <v>206</v>
      </c>
      <c r="B109" s="3" t="s">
        <v>61</v>
      </c>
      <c r="C109" s="73" t="e">
        <f>2*SUM(U97:INDEX(U97:AF97,$B$2))/(SUM(U85:INDEX(U85:AF85,$B$2))*2+U85-INDEX(U85:AF85,$B$2))</f>
        <v>#DIV/0!</v>
      </c>
      <c r="D109" s="73" t="e">
        <f>2*SUM(AG97:INDEX(AG97:AR97,$B$2))/(SUM(AG85:INDEX(AG85:AR85,$B$2))*2+AF85-INDEX(AG85:AR85,$B$2))</f>
        <v>#DIV/0!</v>
      </c>
      <c r="E109" s="73" t="e">
        <f>2*SUM(AS97:INDEX(AS97:BD97,$B$2))/(SUM(AS85:INDEX(AS85:BD85,$B$2))*2+AR85-INDEX(AS85:BD85,$B$2))</f>
        <v>#DIV/0!</v>
      </c>
      <c r="F109" s="65" t="str">
        <f t="shared" si="279"/>
        <v/>
      </c>
      <c r="G109" s="8"/>
      <c r="H109" s="8" t="str">
        <f t="shared" si="280"/>
        <v/>
      </c>
      <c r="I109" s="8" t="str">
        <f t="shared" si="281"/>
        <v/>
      </c>
      <c r="J109" s="8" t="str">
        <f t="shared" si="282"/>
        <v/>
      </c>
      <c r="K109" s="8" t="str">
        <f t="shared" si="283"/>
        <v/>
      </c>
      <c r="L109" s="8" t="str">
        <f t="shared" si="284"/>
        <v/>
      </c>
      <c r="M109" s="8" t="str">
        <f t="shared" si="285"/>
        <v/>
      </c>
      <c r="N109" s="8" t="str">
        <f t="shared" si="286"/>
        <v/>
      </c>
      <c r="O109" s="8" t="str">
        <f t="shared" si="287"/>
        <v/>
      </c>
      <c r="P109" s="8" t="str">
        <f>IFERROR(P97/(AVERAGE(AR85,AS85)+AVERAGE(AS85,AT85)+AVERAGE(AT85,AU85)),"")</f>
        <v/>
      </c>
      <c r="Q109" s="8" t="str">
        <f t="shared" si="289"/>
        <v/>
      </c>
      <c r="R109" s="8" t="e">
        <f>2*SUM(AY97:INDEX(AY97:BA97,R$110))/(SUM(AY85:INDEX(AY85:BA85,R$110))*2+AX85-INDEX(AY85:BA85,R$110))</f>
        <v>#DIV/0!</v>
      </c>
      <c r="S109" s="8" t="str">
        <f>IFERROR(2*SUM(BB97:INDEX(BB97:BD97,S$110))/(SUM(BB85:INDEX(BB85:BD85,S$110))*2+BA85-INDEX(BB85:BD85,S$110)),"")</f>
        <v/>
      </c>
      <c r="T109" s="9"/>
      <c r="U109" s="9" t="n">
        <v>0.217872968980798</v>
      </c>
      <c r="V109" s="9" t="n">
        <v>0.16413593637021</v>
      </c>
      <c r="W109" s="9" t="n">
        <v>0.207598371777476</v>
      </c>
      <c r="X109" s="9" t="n">
        <v>0.245398773006135</v>
      </c>
      <c r="Y109" s="9" t="n">
        <v>0.293635790800252</v>
      </c>
      <c r="Z109" s="9" t="n">
        <v>0.337252475247525</v>
      </c>
      <c r="AA109" s="9" t="n">
        <v>0.314250913520097</v>
      </c>
      <c r="AB109" s="9" t="n">
        <v>0.241537578886976</v>
      </c>
      <c r="AC109" s="9" t="n">
        <v>0.346443030653557</v>
      </c>
      <c r="AD109" s="9" t="n">
        <v>0.274749721913237</v>
      </c>
      <c r="AE109" s="9" t="n">
        <v>0.322410147991543</v>
      </c>
      <c r="AF109" s="9" t="n">
        <v>0.394805194805195</v>
      </c>
      <c r="AG109" s="9" t="n">
        <v>0.124805800103573</v>
      </c>
      <c r="AH109" s="9" t="n">
        <v>0.120289106866288</v>
      </c>
      <c r="AI109" s="9" t="n">
        <v>0.23026973026973</v>
      </c>
      <c r="AJ109" s="9" t="n">
        <v>0.20348698352042</v>
      </c>
      <c r="AK109" s="9" t="n">
        <v>0.196895992587445</v>
      </c>
      <c r="AL109" s="9" t="n">
        <v>0.25924276169265</v>
      </c>
      <c r="AM109" s="9" t="n">
        <v>0.205095268679084</v>
      </c>
      <c r="AN109" s="9" t="n">
        <v>0.190241902419024</v>
      </c>
      <c r="AO109" s="9" t="n">
        <v>0.207259953161593</v>
      </c>
      <c r="AP109" s="9" t="n">
        <v>0.175128771155261</v>
      </c>
      <c r="AQ109" s="9" t="n">
        <v>0.196474413828513</v>
      </c>
      <c r="AR109" s="9" t="n">
        <v>0.266234817813765</v>
      </c>
      <c r="AS109" s="8" t="n">
        <v>0.11313639220615965</v>
      </c>
      <c r="AT109" s="8" t="n">
        <v>0.180497925311203</v>
      </c>
      <c r="AU109" s="8" t="n">
        <v>0.262455865045116</v>
      </c>
      <c r="AV109" s="8" t="n">
        <v>0.266552</v>
      </c>
      <c r="AW109" s="8" t="n">
        <v>0.26341258</v>
      </c>
      <c r="AX109" s="8" t="n">
        <v>0.27837171</v>
      </c>
      <c r="AY109" s="8" t="n">
        <v>0.23294509</v>
      </c>
      <c r="AZ109" s="8" t="n">
        <v>0.28513404</v>
      </c>
      <c r="BA109" s="8"/>
      <c r="BB109" s="8"/>
      <c r="BC109" s="8"/>
      <c r="BD109" s="8"/>
      <c r="BE109" s="8"/>
      <c r="BF109" s="84" t="str">
        <f t="shared" si="291"/>
        <v>-</v>
      </c>
      <c r="BG109" s="84" t="str">
        <f t="shared" si="292"/>
        <v>-</v>
      </c>
      <c r="BH109" s="84" t="str">
        <f t="shared" si="293"/>
        <v>-</v>
      </c>
      <c r="BI109" s="84" t="str">
        <f t="shared" si="294"/>
        <v>-</v>
      </c>
      <c r="BJ109" s="84" t="str">
        <f t="shared" si="295"/>
        <v>-</v>
      </c>
      <c r="BK109" s="84" t="str">
        <f t="shared" si="296"/>
        <v>-</v>
      </c>
      <c r="BL109" s="84" t="str">
        <f t="shared" si="297"/>
        <v>-</v>
      </c>
      <c r="BM109" s="84" t="str">
        <f t="shared" si="298"/>
        <v>-</v>
      </c>
      <c r="BN109" s="84" t="str">
        <f t="shared" si="299"/>
        <v>-</v>
      </c>
      <c r="BO109" s="84" t="str">
        <f t="shared" si="300"/>
        <v>-</v>
      </c>
      <c r="BP109" s="84" t="str">
        <f t="shared" si="301"/>
        <v>-</v>
      </c>
      <c r="BQ109" s="84" t="str">
        <f t="shared" si="302"/>
        <v>-</v>
      </c>
      <c r="BR109" s="8"/>
      <c r="BS109" s="8"/>
    </row>
    <row r="110" spans="1:71" x14ac:dyDescent="0.25">
      <c r="A110" s="44" t="s">
        <v>33</v>
      </c>
      <c r="B110" s="22"/>
      <c r="C110" s="73"/>
      <c r="D110" s="73"/>
      <c r="E110" s="73"/>
      <c r="F110" s="65"/>
      <c r="G110" s="8"/>
      <c r="H110" s="94">
        <f>IF($B$2&lt;4,$B$2,3)</f>
        <v>3</v>
      </c>
      <c r="I110" s="94">
        <f>IF($B$2&lt;4,1,IF($B$2&lt;7,$B$2-3,3))</f>
        <v>3</v>
      </c>
      <c r="J110" s="94">
        <f>IF($B$2&lt;4,1,IF($B$2&lt;7,1,IF($B$2&lt;10,$B$2-6,3)))</f>
        <v>2</v>
      </c>
      <c r="K110" s="94">
        <f>IF($B$2&lt;4,1,IF($B$2&lt;7,1,IF($B$2&lt;10,1,$B$2-9)))</f>
        <v>1</v>
      </c>
      <c r="L110" s="94">
        <f>IF($B$2&lt;4,$B$2,3)</f>
        <v>3</v>
      </c>
      <c r="M110" s="94">
        <f>IF($B$2&lt;4,1,IF($B$2&lt;7,$B$2-3,3))</f>
        <v>3</v>
      </c>
      <c r="N110" s="94">
        <f>IF($B$2&lt;4,1,IF($B$2&lt;7,1,IF($B$2&lt;10,$B$2-6,3)))</f>
        <v>2</v>
      </c>
      <c r="O110" s="94">
        <f>IF($B$2&lt;4,1,IF($B$2&lt;7,1,IF($B$2&lt;10,1,$B$2-9)))</f>
        <v>1</v>
      </c>
      <c r="P110" s="94">
        <f>IF($B$2&lt;4,$B$2,3)</f>
        <v>3</v>
      </c>
      <c r="Q110" s="94">
        <f>IF($B$2&lt;4,1,IF($B$2&lt;7,$B$2-3,3))</f>
        <v>3</v>
      </c>
      <c r="R110" s="94">
        <f>IF($B$2&lt;4,1,IF($B$2&lt;7,1,IF($B$2&lt;10,$B$2-6,3)))</f>
        <v>2</v>
      </c>
      <c r="S110" s="94">
        <f>IF($B$2&lt;4,1,IF($B$2&lt;7,1,IF($B$2&lt;10,1,$B$2-9)))</f>
        <v>1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</row>
    <row r="111" spans="1:71" x14ac:dyDescent="0.25">
      <c r="A111" s="43" t="s">
        <v>53</v>
      </c>
      <c r="B111" s="23" t="s">
        <v>53</v>
      </c>
      <c r="C111" s="21" t="str">
        <f>$C$3</f>
        <v>YTD '15</v>
      </c>
      <c r="D111" s="21" t="str">
        <f>$D$3</f>
        <v>YTD '16</v>
      </c>
      <c r="E111" s="21" t="str">
        <f>$E$3</f>
        <v>YTD '17</v>
      </c>
      <c r="F111" s="21" t="str">
        <f>$F$3</f>
        <v>YoY</v>
      </c>
      <c r="G111" s="2" t="s">
        <v>33</v>
      </c>
      <c r="H111" s="27" t="str">
        <f>$H$3</f>
        <v>Q1 '15</v>
      </c>
      <c r="I111" s="27" t="str">
        <f>$I$3</f>
        <v>Q2 '15</v>
      </c>
      <c r="J111" s="27" t="str">
        <f>$J$3</f>
        <v>Q3 '15</v>
      </c>
      <c r="K111" s="27" t="str">
        <f>$K$3</f>
        <v>Q4 '15</v>
      </c>
      <c r="L111" s="30" t="str">
        <f>$L$3</f>
        <v>Q1 '16</v>
      </c>
      <c r="M111" s="30" t="str">
        <f>$M$3</f>
        <v>Q2 '16</v>
      </c>
      <c r="N111" s="30" t="str">
        <f>$N$3</f>
        <v>Q3 '16</v>
      </c>
      <c r="O111" s="30" t="str">
        <f>$O$3</f>
        <v>Q4 '16</v>
      </c>
      <c r="P111" s="27" t="str">
        <f>$P$3</f>
        <v>Q1 '17</v>
      </c>
      <c r="Q111" s="27" t="str">
        <f>$Q$3</f>
        <v>Q2 '17</v>
      </c>
      <c r="R111" s="27" t="str">
        <f>$R$3</f>
        <v>Q3 '17</v>
      </c>
      <c r="S111" s="27" t="str">
        <f>$S$3</f>
        <v>Q4 '17</v>
      </c>
      <c r="T111" s="17" t="s">
        <v>33</v>
      </c>
      <c r="U111" s="27" t="s">
        <v>1</v>
      </c>
      <c r="V111" s="27" t="s">
        <v>2</v>
      </c>
      <c r="W111" s="27" t="s">
        <v>3</v>
      </c>
      <c r="X111" s="27" t="s">
        <v>4</v>
      </c>
      <c r="Y111" s="27" t="s">
        <v>5</v>
      </c>
      <c r="Z111" s="27" t="s">
        <v>6</v>
      </c>
      <c r="AA111" s="27" t="s">
        <v>7</v>
      </c>
      <c r="AB111" s="27" t="s">
        <v>8</v>
      </c>
      <c r="AC111" s="27" t="s">
        <v>9</v>
      </c>
      <c r="AD111" s="27" t="s">
        <v>10</v>
      </c>
      <c r="AE111" s="27" t="s">
        <v>11</v>
      </c>
      <c r="AF111" s="27" t="s">
        <v>12</v>
      </c>
      <c r="AG111" s="29" t="s">
        <v>13</v>
      </c>
      <c r="AH111" s="29" t="s">
        <v>14</v>
      </c>
      <c r="AI111" s="29" t="s">
        <v>15</v>
      </c>
      <c r="AJ111" s="29" t="s">
        <v>16</v>
      </c>
      <c r="AK111" s="29" t="s">
        <v>17</v>
      </c>
      <c r="AL111" s="29" t="s">
        <v>18</v>
      </c>
      <c r="AM111" s="29" t="s">
        <v>19</v>
      </c>
      <c r="AN111" s="29" t="s">
        <v>20</v>
      </c>
      <c r="AO111" s="29" t="s">
        <v>21</v>
      </c>
      <c r="AP111" s="29" t="s">
        <v>22</v>
      </c>
      <c r="AQ111" s="29" t="s">
        <v>23</v>
      </c>
      <c r="AR111" s="29" t="s">
        <v>24</v>
      </c>
      <c r="AS111" s="25" t="s">
        <v>25</v>
      </c>
      <c r="AT111" s="25" t="s">
        <v>26</v>
      </c>
      <c r="AU111" s="25" t="s">
        <v>27</v>
      </c>
      <c r="AV111" s="25" t="s">
        <v>28</v>
      </c>
      <c r="AW111" s="25" t="s">
        <v>29</v>
      </c>
      <c r="AX111" s="25" t="s">
        <v>30</v>
      </c>
      <c r="AY111" s="31" t="s">
        <v>99</v>
      </c>
      <c r="AZ111" s="31" t="s">
        <v>100</v>
      </c>
      <c r="BA111" s="31" t="s">
        <v>101</v>
      </c>
      <c r="BB111" s="31" t="s">
        <v>102</v>
      </c>
      <c r="BC111" s="31" t="s">
        <v>103</v>
      </c>
      <c r="BD111" s="31" t="s">
        <v>104</v>
      </c>
      <c r="BF111" s="32">
        <v>42736</v>
      </c>
      <c r="BG111" s="32">
        <v>42767</v>
      </c>
      <c r="BH111" s="32">
        <v>42795</v>
      </c>
      <c r="BI111" s="32">
        <v>42826</v>
      </c>
      <c r="BJ111" s="32">
        <v>42856</v>
      </c>
      <c r="BK111" s="32">
        <v>42887</v>
      </c>
      <c r="BL111" s="32">
        <v>42917</v>
      </c>
      <c r="BM111" s="32">
        <v>42948</v>
      </c>
      <c r="BN111" s="32">
        <v>42979</v>
      </c>
      <c r="BO111" s="32">
        <v>43009</v>
      </c>
      <c r="BP111" s="32">
        <v>43040</v>
      </c>
      <c r="BQ111" s="32">
        <v>43070</v>
      </c>
    </row>
    <row r="112" spans="1:71" x14ac:dyDescent="0.25">
      <c r="A112" s="44" t="s">
        <v>162</v>
      </c>
      <c r="B112" s="16" t="s">
        <v>58</v>
      </c>
      <c r="C112" s="71">
        <f>SUM(U112                                                : INDEX(U112:AF112,$B$2))</f>
        <v>0</v>
      </c>
      <c r="D112" s="71">
        <f>SUM(AG112                                                 : INDEX(AG112:AR112,$B$2))</f>
        <v>0</v>
      </c>
      <c r="E112" s="71">
        <f>SUM(AS112                                                 : INDEX(AS112:BD112,$B$2))</f>
        <v>0</v>
      </c>
      <c r="F112" s="65" t="str">
        <f>IFERROR(E112/D112,"")</f>
        <v/>
      </c>
      <c r="H112" s="4">
        <f>SUM(U112:W112)</f>
        <v>0</v>
      </c>
      <c r="I112" s="4">
        <f t="shared" ref="I112:I121" si="303">SUM(X112:Z112)</f>
        <v>0</v>
      </c>
      <c r="J112" s="4">
        <f>SUM(AA112:AC112)</f>
        <v>0</v>
      </c>
      <c r="K112" s="4">
        <f t="shared" ref="K112:K121" si="304">SUM(AD112:AF112)</f>
        <v>0</v>
      </c>
      <c r="L112" s="4">
        <f t="shared" ref="L112:L121" si="305">SUM(AG112:AI112)</f>
        <v>0</v>
      </c>
      <c r="M112" s="4">
        <f t="shared" ref="M112:M121" si="306">SUM(AJ112:AL112)</f>
        <v>0</v>
      </c>
      <c r="N112" s="4">
        <f t="shared" ref="N112:N121" si="307">SUM(AM112:AO112)</f>
        <v>0</v>
      </c>
      <c r="O112" s="4">
        <f t="shared" ref="O112:O121" si="308">SUM(AP112:AR112)</f>
        <v>0</v>
      </c>
      <c r="P112" s="4">
        <f t="shared" ref="P112:P121" si="309">SUM(AS112:AU112)</f>
        <v>0</v>
      </c>
      <c r="Q112" s="4">
        <f t="shared" ref="Q112:Q121" si="310">SUM(AV112:AX112)</f>
        <v>0</v>
      </c>
      <c r="R112" s="4">
        <f t="shared" ref="R112:R121" si="311">SUM(AY112:BA112)</f>
        <v>0</v>
      </c>
      <c r="S112" s="4">
        <f t="shared" ref="S112:S121" si="312">SUM(BB112:BD112)</f>
        <v>0</v>
      </c>
      <c r="U112" t="n">
        <v>60.0</v>
      </c>
      <c r="V112" t="n">
        <v>58.0</v>
      </c>
      <c r="W112" t="n">
        <v>115.0</v>
      </c>
      <c r="X112" t="n">
        <v>150.0</v>
      </c>
      <c r="Y112" t="n">
        <v>99.5</v>
      </c>
      <c r="Z112" t="n">
        <v>121.5</v>
      </c>
      <c r="AA112" t="n">
        <v>126.0</v>
      </c>
      <c r="AB112" t="n">
        <v>70.5</v>
      </c>
      <c r="AC112" t="n">
        <v>141.5</v>
      </c>
      <c r="AD112" t="n">
        <v>141.5</v>
      </c>
      <c r="AE112" t="n">
        <v>124.0</v>
      </c>
      <c r="AF112" t="n">
        <v>192.5</v>
      </c>
      <c r="AG112" t="n">
        <v>47.0</v>
      </c>
      <c r="AH112" t="n">
        <v>55.0</v>
      </c>
      <c r="AI112" t="n">
        <v>120.0</v>
      </c>
      <c r="AJ112" t="n">
        <v>152.0</v>
      </c>
      <c r="AK112" t="n">
        <v>88.0</v>
      </c>
      <c r="AL112" t="n">
        <v>100.0</v>
      </c>
      <c r="AM112" t="n">
        <v>76.0</v>
      </c>
      <c r="AN112" t="n">
        <v>73.5</v>
      </c>
      <c r="AO112" t="n">
        <v>106.0</v>
      </c>
      <c r="AP112" t="n">
        <v>92.0</v>
      </c>
      <c r="AQ112" t="n">
        <v>118.5</v>
      </c>
      <c r="AR112" s="4" t="n">
        <v>165.5</v>
      </c>
      <c r="AS112" t="n">
        <v>172.5</v>
      </c>
      <c r="AT112" t="n">
        <v>194.5</v>
      </c>
      <c r="AU112" t="n">
        <v>284.5</v>
      </c>
      <c r="AV112" t="n">
        <v>449.0</v>
      </c>
      <c r="AW112" t="n">
        <v>440.5</v>
      </c>
      <c r="AX112" t="n">
        <v>644.5</v>
      </c>
      <c r="AY112" t="n">
        <v>514.0</v>
      </c>
      <c r="AZ112" t="n">
        <v>509.0</v>
      </c>
      <c r="BF112" s="84" t="str">
        <f t="shared" ref="BF112:BF119" si="313">IFERROR(AS112/AG112,"-")</f>
        <v>-</v>
      </c>
      <c r="BG112" s="84" t="str">
        <f t="shared" ref="BG112:BG119" si="314">IFERROR(AT112/AH112,"-")</f>
        <v>-</v>
      </c>
      <c r="BH112" s="84" t="str">
        <f t="shared" ref="BH112:BH119" si="315">IFERROR(AU112/AI112,"-")</f>
        <v>-</v>
      </c>
      <c r="BI112" s="84" t="str">
        <f t="shared" ref="BI112:BI119" si="316">IFERROR(AV112/AJ112,"-")</f>
        <v>-</v>
      </c>
      <c r="BJ112" s="84" t="str">
        <f t="shared" ref="BJ112:BJ119" si="317">IFERROR(AW112/AK112,"-")</f>
        <v>-</v>
      </c>
      <c r="BK112" s="84" t="str">
        <f t="shared" ref="BK112:BK119" si="318">IFERROR(AX112/AL112,"-")</f>
        <v>-</v>
      </c>
      <c r="BL112" s="84" t="str">
        <f t="shared" ref="BL112:BL119" si="319">IFERROR(AY112/AM112,"-")</f>
        <v>-</v>
      </c>
      <c r="BM112" s="84" t="str">
        <f t="shared" ref="BM112:BM119" si="320">IFERROR(AZ112/AN112,"-")</f>
        <v>-</v>
      </c>
      <c r="BN112" s="84" t="str">
        <f t="shared" ref="BN112:BN119" si="321">IFERROR(BA112/AO112,"-")</f>
        <v>-</v>
      </c>
      <c r="BO112" s="84" t="str">
        <f t="shared" ref="BO112:BO119" si="322">IFERROR(BB112/AP112,"-")</f>
        <v>-</v>
      </c>
      <c r="BP112" s="84" t="str">
        <f t="shared" ref="BP112:BP119" si="323">IFERROR(BC112/AQ112,"-")</f>
        <v>-</v>
      </c>
      <c r="BQ112" s="84" t="str">
        <f t="shared" ref="BQ112:BQ119" si="324">IFERROR(BD112/AR112,"-")</f>
        <v>-</v>
      </c>
    </row>
    <row r="113" spans="1:69" x14ac:dyDescent="0.25">
      <c r="A113" s="44" t="s">
        <v>163</v>
      </c>
      <c r="B113" s="22" t="s">
        <v>44</v>
      </c>
      <c r="C113" s="71">
        <f>SUM(U113                                                : INDEX(U113:AF113,$B$2))</f>
        <v>0</v>
      </c>
      <c r="D113" s="71">
        <f>SUM(AG113                                                 : INDEX(AG113:AR113,$B$2))</f>
        <v>0</v>
      </c>
      <c r="E113" s="71">
        <f>SUM(AS113                                                 : INDEX(AS113:BD113,$B$2))</f>
        <v>0</v>
      </c>
      <c r="F113" s="65" t="str">
        <f t="shared" ref="F113:F120" si="325">IFERROR(E113/D113,"")</f>
        <v/>
      </c>
      <c r="H113" s="4">
        <f t="shared" ref="H113:H121" si="326">SUM(U113:W113)</f>
        <v>0</v>
      </c>
      <c r="I113" s="4">
        <f t="shared" si="303"/>
        <v>0</v>
      </c>
      <c r="J113" s="4">
        <f t="shared" ref="J113:J121" si="327">SUM(AA113:AC113)</f>
        <v>0</v>
      </c>
      <c r="K113" s="4">
        <f t="shared" si="304"/>
        <v>0</v>
      </c>
      <c r="L113" s="4">
        <f t="shared" si="305"/>
        <v>0</v>
      </c>
      <c r="M113" s="4">
        <f t="shared" si="306"/>
        <v>0</v>
      </c>
      <c r="N113" s="4">
        <f t="shared" si="307"/>
        <v>0</v>
      </c>
      <c r="O113" s="4">
        <f t="shared" si="308"/>
        <v>0</v>
      </c>
      <c r="P113" s="4">
        <f t="shared" si="309"/>
        <v>0</v>
      </c>
      <c r="Q113" s="4">
        <f t="shared" si="310"/>
        <v>0</v>
      </c>
      <c r="R113" s="4">
        <f t="shared" si="311"/>
        <v>0</v>
      </c>
      <c r="S113" s="4">
        <f t="shared" si="312"/>
        <v>0</v>
      </c>
      <c r="U113" t="n">
        <v>53.0</v>
      </c>
      <c r="V113" t="n">
        <v>24.0</v>
      </c>
      <c r="W113" t="n">
        <v>97.0</v>
      </c>
      <c r="X113" t="n">
        <v>108.0</v>
      </c>
      <c r="Y113" t="n">
        <v>90.0</v>
      </c>
      <c r="Z113" t="n">
        <v>140.0</v>
      </c>
      <c r="AA113" t="n">
        <v>136.0</v>
      </c>
      <c r="AB113" t="n">
        <v>102.0</v>
      </c>
      <c r="AC113" t="n">
        <v>121.0</v>
      </c>
      <c r="AD113" t="n">
        <v>96.0</v>
      </c>
      <c r="AE113" t="n">
        <v>200.0</v>
      </c>
      <c r="AF113" t="n">
        <v>277.0</v>
      </c>
      <c r="AG113" t="n">
        <v>19.0</v>
      </c>
      <c r="AH113" t="n">
        <v>35.0</v>
      </c>
      <c r="AI113" t="n">
        <v>229.0</v>
      </c>
      <c r="AJ113" t="n">
        <v>116.0</v>
      </c>
      <c r="AK113" t="n">
        <v>102.0</v>
      </c>
      <c r="AL113" t="n">
        <v>200.0</v>
      </c>
      <c r="AM113" t="n">
        <v>120.0</v>
      </c>
      <c r="AN113" t="n">
        <v>139.0</v>
      </c>
      <c r="AO113" t="n">
        <v>262.0</v>
      </c>
      <c r="AP113" t="n">
        <v>139.0</v>
      </c>
      <c r="AQ113" t="n">
        <v>205.0</v>
      </c>
      <c r="AR113" s="4" t="n">
        <v>320.0</v>
      </c>
      <c r="AS113" t="n">
        <v>90.0</v>
      </c>
      <c r="AT113" t="n">
        <v>158.0</v>
      </c>
      <c r="AU113" t="n">
        <v>260.0</v>
      </c>
      <c r="AV113" t="n">
        <v>253.0</v>
      </c>
      <c r="AW113" t="n">
        <v>218.5</v>
      </c>
      <c r="AX113" t="n">
        <v>337.0</v>
      </c>
      <c r="AY113" t="n">
        <v>224.0</v>
      </c>
      <c r="AZ113" t="n">
        <v>285.5</v>
      </c>
      <c r="BF113" s="84" t="str">
        <f t="shared" si="313"/>
        <v>-</v>
      </c>
      <c r="BG113" s="84" t="str">
        <f t="shared" si="314"/>
        <v>-</v>
      </c>
      <c r="BH113" s="84" t="str">
        <f t="shared" si="315"/>
        <v>-</v>
      </c>
      <c r="BI113" s="84" t="str">
        <f t="shared" si="316"/>
        <v>-</v>
      </c>
      <c r="BJ113" s="84" t="str">
        <f t="shared" si="317"/>
        <v>-</v>
      </c>
      <c r="BK113" s="84" t="str">
        <f t="shared" si="318"/>
        <v>-</v>
      </c>
      <c r="BL113" s="84" t="str">
        <f t="shared" si="319"/>
        <v>-</v>
      </c>
      <c r="BM113" s="84" t="str">
        <f t="shared" si="320"/>
        <v>-</v>
      </c>
      <c r="BN113" s="84" t="str">
        <f t="shared" si="321"/>
        <v>-</v>
      </c>
      <c r="BO113" s="84" t="str">
        <f t="shared" si="322"/>
        <v>-</v>
      </c>
      <c r="BP113" s="84" t="str">
        <f t="shared" si="323"/>
        <v>-</v>
      </c>
      <c r="BQ113" s="84" t="str">
        <f t="shared" si="324"/>
        <v>-</v>
      </c>
    </row>
    <row r="114" spans="1:69" x14ac:dyDescent="0.25">
      <c r="A114" s="44" t="s">
        <v>164</v>
      </c>
      <c r="B114" s="22" t="s">
        <v>45</v>
      </c>
      <c r="C114" s="71">
        <f>SUM(U114                                                : INDEX(U114:AF114,$B$2))</f>
        <v>0</v>
      </c>
      <c r="D114" s="71">
        <f>SUM(AG114                                                 : INDEX(AG114:AR114,$B$2))</f>
        <v>0</v>
      </c>
      <c r="E114" s="71">
        <f>SUM(AS114                                                 : INDEX(AS114:BD114,$B$2))</f>
        <v>0</v>
      </c>
      <c r="F114" s="65" t="str">
        <f t="shared" si="325"/>
        <v/>
      </c>
      <c r="H114" s="4">
        <f t="shared" si="326"/>
        <v>0</v>
      </c>
      <c r="I114" s="4">
        <f t="shared" si="303"/>
        <v>0</v>
      </c>
      <c r="J114" s="4">
        <f t="shared" si="327"/>
        <v>0</v>
      </c>
      <c r="K114" s="4">
        <f t="shared" si="304"/>
        <v>0</v>
      </c>
      <c r="L114" s="4">
        <f t="shared" si="305"/>
        <v>0</v>
      </c>
      <c r="M114" s="4">
        <f t="shared" si="306"/>
        <v>0</v>
      </c>
      <c r="N114" s="4">
        <f t="shared" si="307"/>
        <v>0</v>
      </c>
      <c r="O114" s="4">
        <f t="shared" si="308"/>
        <v>0</v>
      </c>
      <c r="P114" s="4">
        <f t="shared" si="309"/>
        <v>0</v>
      </c>
      <c r="Q114" s="4">
        <f t="shared" si="310"/>
        <v>0</v>
      </c>
      <c r="R114" s="4">
        <f t="shared" si="311"/>
        <v>0</v>
      </c>
      <c r="S114" s="4">
        <f t="shared" si="312"/>
        <v>0</v>
      </c>
      <c r="U114" t="n">
        <v>76.0</v>
      </c>
      <c r="V114" t="n">
        <v>54.0</v>
      </c>
      <c r="W114" t="n">
        <v>37.0</v>
      </c>
      <c r="X114" t="n">
        <v>115.0</v>
      </c>
      <c r="Y114" t="n">
        <v>119.0</v>
      </c>
      <c r="Z114" t="n">
        <v>118.0</v>
      </c>
      <c r="AA114" t="n">
        <v>109.0</v>
      </c>
      <c r="AB114" t="n">
        <v>74.0</v>
      </c>
      <c r="AC114" t="n">
        <v>111.5</v>
      </c>
      <c r="AD114" t="n">
        <v>95.0</v>
      </c>
      <c r="AE114" t="n">
        <v>99.0</v>
      </c>
      <c r="AF114" t="n">
        <v>255.5</v>
      </c>
      <c r="AG114" t="n">
        <v>62.0</v>
      </c>
      <c r="AH114" t="n">
        <v>21.0</v>
      </c>
      <c r="AI114" t="n">
        <v>51.0</v>
      </c>
      <c r="AJ114" t="n">
        <v>150.0</v>
      </c>
      <c r="AK114" t="n">
        <v>100.0</v>
      </c>
      <c r="AL114" t="n">
        <v>132.5</v>
      </c>
      <c r="AM114" t="n">
        <v>133.0</v>
      </c>
      <c r="AN114" t="n">
        <v>95.0</v>
      </c>
      <c r="AO114" t="n">
        <v>151.0</v>
      </c>
      <c r="AP114" t="n">
        <v>166.0</v>
      </c>
      <c r="AQ114" t="n">
        <v>229.0</v>
      </c>
      <c r="AR114" s="4" t="n">
        <v>190.5</v>
      </c>
      <c r="AS114" t="n">
        <v>83.0</v>
      </c>
      <c r="AT114" t="n">
        <v>69.0</v>
      </c>
      <c r="AU114" t="n">
        <v>201.0</v>
      </c>
      <c r="AV114" t="n">
        <v>102.0</v>
      </c>
      <c r="AW114" t="n">
        <v>158.0</v>
      </c>
      <c r="AX114" t="n">
        <v>149.0</v>
      </c>
      <c r="AY114" t="n">
        <v>84.0</v>
      </c>
      <c r="AZ114" t="n">
        <v>163.5</v>
      </c>
      <c r="BF114" s="84" t="str">
        <f t="shared" si="313"/>
        <v>-</v>
      </c>
      <c r="BG114" s="84" t="str">
        <f t="shared" si="314"/>
        <v>-</v>
      </c>
      <c r="BH114" s="84" t="str">
        <f t="shared" si="315"/>
        <v>-</v>
      </c>
      <c r="BI114" s="84" t="str">
        <f t="shared" si="316"/>
        <v>-</v>
      </c>
      <c r="BJ114" s="84" t="str">
        <f t="shared" si="317"/>
        <v>-</v>
      </c>
      <c r="BK114" s="84" t="str">
        <f t="shared" si="318"/>
        <v>-</v>
      </c>
      <c r="BL114" s="84" t="str">
        <f t="shared" si="319"/>
        <v>-</v>
      </c>
      <c r="BM114" s="84" t="str">
        <f t="shared" si="320"/>
        <v>-</v>
      </c>
      <c r="BN114" s="84" t="str">
        <f t="shared" si="321"/>
        <v>-</v>
      </c>
      <c r="BO114" s="84" t="str">
        <f t="shared" si="322"/>
        <v>-</v>
      </c>
      <c r="BP114" s="84" t="str">
        <f t="shared" si="323"/>
        <v>-</v>
      </c>
      <c r="BQ114" s="84" t="str">
        <f t="shared" si="324"/>
        <v>-</v>
      </c>
    </row>
    <row r="115" spans="1:69" x14ac:dyDescent="0.25">
      <c r="A115" s="44" t="s">
        <v>165</v>
      </c>
      <c r="B115" s="22" t="s">
        <v>46</v>
      </c>
      <c r="C115" s="71">
        <f>SUM(U115                                                : INDEX(U115:AF115,$B$2))</f>
        <v>0</v>
      </c>
      <c r="D115" s="71">
        <f>SUM(AG115                                                 : INDEX(AG115:AR115,$B$2))</f>
        <v>0</v>
      </c>
      <c r="E115" s="71">
        <f>SUM(AS115                                                 : INDEX(AS115:BD115,$B$2))</f>
        <v>0</v>
      </c>
      <c r="F115" s="65" t="str">
        <f t="shared" si="325"/>
        <v/>
      </c>
      <c r="H115" s="4">
        <f t="shared" si="326"/>
        <v>0</v>
      </c>
      <c r="I115" s="4">
        <f t="shared" si="303"/>
        <v>0</v>
      </c>
      <c r="J115" s="4">
        <f t="shared" si="327"/>
        <v>0</v>
      </c>
      <c r="K115" s="4">
        <f t="shared" si="304"/>
        <v>0</v>
      </c>
      <c r="L115" s="4">
        <f t="shared" si="305"/>
        <v>0</v>
      </c>
      <c r="M115" s="4">
        <f t="shared" si="306"/>
        <v>0</v>
      </c>
      <c r="N115" s="4">
        <f t="shared" si="307"/>
        <v>0</v>
      </c>
      <c r="O115" s="4">
        <f t="shared" si="308"/>
        <v>0</v>
      </c>
      <c r="P115" s="4">
        <f t="shared" si="309"/>
        <v>0</v>
      </c>
      <c r="Q115" s="4">
        <f t="shared" si="310"/>
        <v>0</v>
      </c>
      <c r="R115" s="4">
        <f t="shared" si="311"/>
        <v>0</v>
      </c>
      <c r="S115" s="4">
        <f t="shared" si="312"/>
        <v>0</v>
      </c>
      <c r="U115" t="n">
        <v>77.0</v>
      </c>
      <c r="V115" t="n">
        <v>86.0</v>
      </c>
      <c r="W115" t="n">
        <v>126.0</v>
      </c>
      <c r="X115" t="n">
        <v>84.0</v>
      </c>
      <c r="Y115" t="n">
        <v>94.5</v>
      </c>
      <c r="Z115" t="n">
        <v>189.5</v>
      </c>
      <c r="AA115" t="n">
        <v>161.0</v>
      </c>
      <c r="AB115" t="n">
        <v>95.0</v>
      </c>
      <c r="AC115" t="n">
        <v>146.0</v>
      </c>
      <c r="AD115" t="n">
        <v>110.0</v>
      </c>
      <c r="AE115" t="n">
        <v>197.0</v>
      </c>
      <c r="AF115" t="n">
        <v>219.0</v>
      </c>
      <c r="AG115" t="n">
        <v>70.5</v>
      </c>
      <c r="AH115" t="n">
        <v>77.0</v>
      </c>
      <c r="AI115" t="n">
        <v>112.0</v>
      </c>
      <c r="AJ115" t="n">
        <v>50.0</v>
      </c>
      <c r="AK115" t="n">
        <v>134.0</v>
      </c>
      <c r="AL115" t="n">
        <v>197.5</v>
      </c>
      <c r="AM115" t="n">
        <v>143.0</v>
      </c>
      <c r="AN115" t="n">
        <v>129.0</v>
      </c>
      <c r="AO115" t="n">
        <v>131.0</v>
      </c>
      <c r="AP115" t="n">
        <v>88.0</v>
      </c>
      <c r="AQ115" t="n">
        <v>267.0</v>
      </c>
      <c r="AR115" s="4" t="n">
        <v>470.0</v>
      </c>
      <c r="AS115" t="n">
        <v>173.0</v>
      </c>
      <c r="AT115" t="n">
        <v>208.0</v>
      </c>
      <c r="AU115" t="n">
        <v>149.0</v>
      </c>
      <c r="AV115" t="n">
        <v>101.0</v>
      </c>
      <c r="AW115" t="n">
        <v>126.0</v>
      </c>
      <c r="AX115" t="n">
        <v>175.5</v>
      </c>
      <c r="AY115" t="n">
        <v>86.0</v>
      </c>
      <c r="AZ115" t="n">
        <v>121.5</v>
      </c>
      <c r="BF115" s="84" t="str">
        <f t="shared" si="313"/>
        <v>-</v>
      </c>
      <c r="BG115" s="84" t="str">
        <f t="shared" si="314"/>
        <v>-</v>
      </c>
      <c r="BH115" s="84" t="str">
        <f t="shared" si="315"/>
        <v>-</v>
      </c>
      <c r="BI115" s="84" t="str">
        <f t="shared" si="316"/>
        <v>-</v>
      </c>
      <c r="BJ115" s="84" t="str">
        <f t="shared" si="317"/>
        <v>-</v>
      </c>
      <c r="BK115" s="84" t="str">
        <f t="shared" si="318"/>
        <v>-</v>
      </c>
      <c r="BL115" s="84" t="str">
        <f t="shared" si="319"/>
        <v>-</v>
      </c>
      <c r="BM115" s="84" t="str">
        <f t="shared" si="320"/>
        <v>-</v>
      </c>
      <c r="BN115" s="84" t="str">
        <f t="shared" si="321"/>
        <v>-</v>
      </c>
      <c r="BO115" s="84" t="str">
        <f t="shared" si="322"/>
        <v>-</v>
      </c>
      <c r="BP115" s="84" t="str">
        <f t="shared" si="323"/>
        <v>-</v>
      </c>
      <c r="BQ115" s="84" t="str">
        <f t="shared" si="324"/>
        <v>-</v>
      </c>
    </row>
    <row r="116" spans="1:69" x14ac:dyDescent="0.25">
      <c r="A116" s="44" t="s">
        <v>166</v>
      </c>
      <c r="B116" s="22" t="s">
        <v>47</v>
      </c>
      <c r="C116" s="71">
        <f>SUM(U116                                                : INDEX(U116:AF116,$B$2))</f>
        <v>0</v>
      </c>
      <c r="D116" s="71">
        <f>SUM(AG116                                                 : INDEX(AG116:AR116,$B$2))</f>
        <v>0</v>
      </c>
      <c r="E116" s="71">
        <f>SUM(AS116                                                 : INDEX(AS116:BD116,$B$2))</f>
        <v>0</v>
      </c>
      <c r="F116" s="65" t="str">
        <f t="shared" si="325"/>
        <v/>
      </c>
      <c r="H116" s="4">
        <f t="shared" si="326"/>
        <v>0</v>
      </c>
      <c r="I116" s="4">
        <f t="shared" si="303"/>
        <v>0</v>
      </c>
      <c r="J116" s="4">
        <f t="shared" si="327"/>
        <v>0</v>
      </c>
      <c r="K116" s="4">
        <f t="shared" si="304"/>
        <v>0</v>
      </c>
      <c r="L116" s="4">
        <f t="shared" si="305"/>
        <v>0</v>
      </c>
      <c r="M116" s="4">
        <f t="shared" si="306"/>
        <v>0</v>
      </c>
      <c r="N116" s="4">
        <f t="shared" si="307"/>
        <v>0</v>
      </c>
      <c r="O116" s="4">
        <f t="shared" si="308"/>
        <v>0</v>
      </c>
      <c r="P116" s="4">
        <f t="shared" si="309"/>
        <v>0</v>
      </c>
      <c r="Q116" s="4">
        <f t="shared" si="310"/>
        <v>0</v>
      </c>
      <c r="R116" s="4">
        <f t="shared" si="311"/>
        <v>0</v>
      </c>
      <c r="S116" s="4">
        <f t="shared" si="312"/>
        <v>0</v>
      </c>
      <c r="U116" t="n">
        <v>53.0</v>
      </c>
      <c r="V116" t="n">
        <v>43.0</v>
      </c>
      <c r="W116" t="n">
        <v>83.0</v>
      </c>
      <c r="X116" t="n">
        <v>106.0</v>
      </c>
      <c r="Y116" t="n">
        <v>114.0</v>
      </c>
      <c r="Z116" t="n">
        <v>92.0</v>
      </c>
      <c r="AA116" t="n">
        <v>88.0</v>
      </c>
      <c r="AB116" t="n">
        <v>116.0</v>
      </c>
      <c r="AC116" t="n">
        <v>179.0</v>
      </c>
      <c r="AD116" t="n">
        <v>128.5</v>
      </c>
      <c r="AE116" t="n">
        <v>183.0</v>
      </c>
      <c r="AF116" t="n">
        <v>193.0</v>
      </c>
      <c r="AG116" t="n">
        <v>49.5</v>
      </c>
      <c r="AH116" t="n">
        <v>46.0</v>
      </c>
      <c r="AI116" t="n">
        <v>147.0</v>
      </c>
      <c r="AJ116" t="n">
        <v>164.0</v>
      </c>
      <c r="AK116" t="n">
        <v>78.0</v>
      </c>
      <c r="AL116" t="n">
        <v>83.0</v>
      </c>
      <c r="AM116" t="n">
        <v>95.0</v>
      </c>
      <c r="AN116" t="n">
        <v>128.0</v>
      </c>
      <c r="AO116" t="n">
        <v>177.0</v>
      </c>
      <c r="AP116" t="n">
        <v>150.5</v>
      </c>
      <c r="AQ116" t="n">
        <v>112.5</v>
      </c>
      <c r="AR116" s="4" t="n">
        <v>156.5</v>
      </c>
      <c r="AS116" t="n">
        <v>62.0</v>
      </c>
      <c r="AT116" t="n">
        <v>152.0</v>
      </c>
      <c r="AU116" t="n">
        <v>279.0</v>
      </c>
      <c r="AV116" t="n">
        <v>79.5</v>
      </c>
      <c r="AW116" t="n">
        <v>53.0</v>
      </c>
      <c r="AX116" t="n">
        <v>58.0</v>
      </c>
      <c r="AY116" t="n">
        <v>34.5</v>
      </c>
      <c r="AZ116" t="n">
        <v>50.0</v>
      </c>
      <c r="BF116" s="84" t="str">
        <f t="shared" si="313"/>
        <v>-</v>
      </c>
      <c r="BG116" s="84" t="str">
        <f t="shared" si="314"/>
        <v>-</v>
      </c>
      <c r="BH116" s="84" t="str">
        <f t="shared" si="315"/>
        <v>-</v>
      </c>
      <c r="BI116" s="84" t="str">
        <f t="shared" si="316"/>
        <v>-</v>
      </c>
      <c r="BJ116" s="84" t="str">
        <f t="shared" si="317"/>
        <v>-</v>
      </c>
      <c r="BK116" s="84" t="str">
        <f t="shared" si="318"/>
        <v>-</v>
      </c>
      <c r="BL116" s="84" t="str">
        <f t="shared" si="319"/>
        <v>-</v>
      </c>
      <c r="BM116" s="84" t="str">
        <f t="shared" si="320"/>
        <v>-</v>
      </c>
      <c r="BN116" s="84" t="str">
        <f t="shared" si="321"/>
        <v>-</v>
      </c>
      <c r="BO116" s="84" t="str">
        <f t="shared" si="322"/>
        <v>-</v>
      </c>
      <c r="BP116" s="84" t="str">
        <f t="shared" si="323"/>
        <v>-</v>
      </c>
      <c r="BQ116" s="84" t="str">
        <f t="shared" si="324"/>
        <v>-</v>
      </c>
    </row>
    <row r="117" spans="1:69" x14ac:dyDescent="0.25">
      <c r="A117" s="44" t="s">
        <v>167</v>
      </c>
      <c r="B117" s="22" t="s">
        <v>48</v>
      </c>
      <c r="C117" s="71">
        <f>SUM(U117                                                : INDEX(U117:AF117,$B$2))</f>
        <v>0</v>
      </c>
      <c r="D117" s="71">
        <f>SUM(AG117                                                 : INDEX(AG117:AR117,$B$2))</f>
        <v>0</v>
      </c>
      <c r="E117" s="71">
        <f>SUM(AS117                                                 : INDEX(AS117:BD117,$B$2))</f>
        <v>0</v>
      </c>
      <c r="F117" s="65" t="str">
        <f t="shared" si="325"/>
        <v/>
      </c>
      <c r="H117" s="4">
        <f t="shared" si="326"/>
        <v>0</v>
      </c>
      <c r="I117" s="4">
        <f t="shared" si="303"/>
        <v>0</v>
      </c>
      <c r="J117" s="4">
        <f t="shared" si="327"/>
        <v>0</v>
      </c>
      <c r="K117" s="4">
        <f t="shared" si="304"/>
        <v>0</v>
      </c>
      <c r="L117" s="4">
        <f t="shared" si="305"/>
        <v>0</v>
      </c>
      <c r="M117" s="4">
        <f t="shared" si="306"/>
        <v>0</v>
      </c>
      <c r="N117" s="4">
        <f t="shared" si="307"/>
        <v>0</v>
      </c>
      <c r="O117" s="4">
        <f t="shared" si="308"/>
        <v>0</v>
      </c>
      <c r="P117" s="4">
        <f t="shared" si="309"/>
        <v>0</v>
      </c>
      <c r="Q117" s="4">
        <f t="shared" si="310"/>
        <v>0</v>
      </c>
      <c r="R117" s="4">
        <f t="shared" si="311"/>
        <v>0</v>
      </c>
      <c r="S117" s="4">
        <f t="shared" si="312"/>
        <v>0</v>
      </c>
      <c r="U117" t="n">
        <v>30.0</v>
      </c>
      <c r="V117" t="n">
        <v>39.0</v>
      </c>
      <c r="W117" t="n">
        <v>35.0</v>
      </c>
      <c r="X117" t="n">
        <v>77.0</v>
      </c>
      <c r="Y117" t="n">
        <v>99.0</v>
      </c>
      <c r="Z117" t="n">
        <v>111.5</v>
      </c>
      <c r="AA117" t="n">
        <v>128.0</v>
      </c>
      <c r="AB117" t="n">
        <v>94.0</v>
      </c>
      <c r="AC117" t="n">
        <v>170.0</v>
      </c>
      <c r="AD117" t="n">
        <v>120.0</v>
      </c>
      <c r="AE117" t="n">
        <v>278.0</v>
      </c>
      <c r="AF117" t="n">
        <v>281.0</v>
      </c>
      <c r="AG117" t="n">
        <v>60.0</v>
      </c>
      <c r="AH117" t="n">
        <v>56.0</v>
      </c>
      <c r="AI117" t="n">
        <v>123.0</v>
      </c>
      <c r="AJ117" t="n">
        <v>107.0</v>
      </c>
      <c r="AK117" t="n">
        <v>95.0</v>
      </c>
      <c r="AL117" t="n">
        <v>161.0</v>
      </c>
      <c r="AM117" t="n">
        <v>127.0</v>
      </c>
      <c r="AN117" t="n">
        <v>131.5</v>
      </c>
      <c r="AO117" t="n">
        <v>145.0</v>
      </c>
      <c r="AP117" t="n">
        <v>123.0</v>
      </c>
      <c r="AQ117" t="n">
        <v>215.0</v>
      </c>
      <c r="AR117" s="4" t="n">
        <v>305.5</v>
      </c>
      <c r="AS117" t="n">
        <v>34.0</v>
      </c>
      <c r="AT117" t="n">
        <v>37.0</v>
      </c>
      <c r="AU117" t="n">
        <v>80.0</v>
      </c>
      <c r="AV117" t="n">
        <v>105.0</v>
      </c>
      <c r="AW117" t="n">
        <v>777.0</v>
      </c>
      <c r="AX117" t="n">
        <v>145.5</v>
      </c>
      <c r="AY117" t="n">
        <v>94.0</v>
      </c>
      <c r="AZ117" t="n">
        <v>83.5</v>
      </c>
      <c r="BF117" s="84" t="str">
        <f t="shared" si="313"/>
        <v>-</v>
      </c>
      <c r="BG117" s="84" t="str">
        <f t="shared" si="314"/>
        <v>-</v>
      </c>
      <c r="BH117" s="84" t="str">
        <f t="shared" si="315"/>
        <v>-</v>
      </c>
      <c r="BI117" s="84" t="str">
        <f t="shared" si="316"/>
        <v>-</v>
      </c>
      <c r="BJ117" s="84" t="str">
        <f t="shared" si="317"/>
        <v>-</v>
      </c>
      <c r="BK117" s="84" t="str">
        <f t="shared" si="318"/>
        <v>-</v>
      </c>
      <c r="BL117" s="84" t="str">
        <f t="shared" si="319"/>
        <v>-</v>
      </c>
      <c r="BM117" s="84" t="str">
        <f t="shared" si="320"/>
        <v>-</v>
      </c>
      <c r="BN117" s="84" t="str">
        <f t="shared" si="321"/>
        <v>-</v>
      </c>
      <c r="BO117" s="84" t="str">
        <f t="shared" si="322"/>
        <v>-</v>
      </c>
      <c r="BP117" s="84" t="str">
        <f t="shared" si="323"/>
        <v>-</v>
      </c>
      <c r="BQ117" s="84" t="str">
        <f t="shared" si="324"/>
        <v>-</v>
      </c>
    </row>
    <row r="118" spans="1:69" x14ac:dyDescent="0.25">
      <c r="A118" s="44" t="s">
        <v>168</v>
      </c>
      <c r="B118" s="22" t="s">
        <v>49</v>
      </c>
      <c r="C118" s="71">
        <f>SUM(U118                                                : INDEX(U118:AF118,$B$2))</f>
        <v>0</v>
      </c>
      <c r="D118" s="71">
        <f>SUM(AG118                                                 : INDEX(AG118:AR118,$B$2))</f>
        <v>0</v>
      </c>
      <c r="E118" s="71">
        <f>SUM(AS118                                                 : INDEX(AS118:BD118,$B$2))</f>
        <v>0</v>
      </c>
      <c r="F118" s="65" t="str">
        <f t="shared" si="325"/>
        <v/>
      </c>
      <c r="H118" s="4">
        <f t="shared" si="326"/>
        <v>0</v>
      </c>
      <c r="I118" s="4">
        <f t="shared" si="303"/>
        <v>0</v>
      </c>
      <c r="J118" s="4">
        <f t="shared" si="327"/>
        <v>0</v>
      </c>
      <c r="K118" s="4">
        <f t="shared" si="304"/>
        <v>0</v>
      </c>
      <c r="L118" s="4">
        <f t="shared" si="305"/>
        <v>0</v>
      </c>
      <c r="M118" s="4">
        <f t="shared" si="306"/>
        <v>0</v>
      </c>
      <c r="N118" s="4">
        <f t="shared" si="307"/>
        <v>0</v>
      </c>
      <c r="O118" s="4">
        <f t="shared" si="308"/>
        <v>0</v>
      </c>
      <c r="P118" s="4">
        <f t="shared" si="309"/>
        <v>0</v>
      </c>
      <c r="Q118" s="4">
        <f t="shared" si="310"/>
        <v>0</v>
      </c>
      <c r="R118" s="4">
        <f t="shared" si="311"/>
        <v>0</v>
      </c>
      <c r="S118" s="4">
        <f t="shared" si="312"/>
        <v>0</v>
      </c>
      <c r="U118" t="n">
        <v>24.0</v>
      </c>
      <c r="V118" t="n">
        <v>13.0</v>
      </c>
      <c r="W118" t="n">
        <v>22.0</v>
      </c>
      <c r="X118" t="n">
        <v>18.0</v>
      </c>
      <c r="Y118" t="n">
        <v>28.0</v>
      </c>
      <c r="Z118" t="n">
        <v>33.5</v>
      </c>
      <c r="AA118" t="n">
        <v>33.0</v>
      </c>
      <c r="AB118" t="n">
        <v>41.5</v>
      </c>
      <c r="AC118" t="n">
        <v>80.0</v>
      </c>
      <c r="AD118" t="n">
        <v>67.0</v>
      </c>
      <c r="AE118" t="n">
        <v>126.0</v>
      </c>
      <c r="AF118" t="n">
        <v>190.0</v>
      </c>
      <c r="AG118" t="n">
        <v>41.0</v>
      </c>
      <c r="AH118" t="n">
        <v>44.0</v>
      </c>
      <c r="AI118" t="n">
        <v>93.0</v>
      </c>
      <c r="AJ118" t="n">
        <v>70.0</v>
      </c>
      <c r="AK118" t="n">
        <v>75.0</v>
      </c>
      <c r="AL118" t="n">
        <v>154.0</v>
      </c>
      <c r="AM118" t="n">
        <v>99.0</v>
      </c>
      <c r="AN118" t="n">
        <v>75.0</v>
      </c>
      <c r="AO118" t="n">
        <v>143.0</v>
      </c>
      <c r="AP118" t="n">
        <v>85.5</v>
      </c>
      <c r="AQ118" t="n">
        <v>135.0</v>
      </c>
      <c r="AR118" s="4" t="n">
        <v>286.0</v>
      </c>
      <c r="AS118" t="n">
        <v>75.5</v>
      </c>
      <c r="AT118" t="n">
        <v>63.0</v>
      </c>
      <c r="AU118" t="n">
        <v>135.0</v>
      </c>
      <c r="AV118" t="n">
        <v>113.0</v>
      </c>
      <c r="AW118" t="n">
        <v>113.0</v>
      </c>
      <c r="AX118" t="n">
        <v>101.5</v>
      </c>
      <c r="AY118" t="n">
        <v>109.5</v>
      </c>
      <c r="AZ118" t="n">
        <v>107.0</v>
      </c>
      <c r="BF118" s="84" t="str">
        <f t="shared" si="313"/>
        <v>-</v>
      </c>
      <c r="BG118" s="84" t="str">
        <f t="shared" si="314"/>
        <v>-</v>
      </c>
      <c r="BH118" s="84" t="str">
        <f t="shared" si="315"/>
        <v>-</v>
      </c>
      <c r="BI118" s="84" t="str">
        <f t="shared" si="316"/>
        <v>-</v>
      </c>
      <c r="BJ118" s="84" t="str">
        <f t="shared" si="317"/>
        <v>-</v>
      </c>
      <c r="BK118" s="84" t="str">
        <f t="shared" si="318"/>
        <v>-</v>
      </c>
      <c r="BL118" s="84" t="str">
        <f t="shared" si="319"/>
        <v>-</v>
      </c>
      <c r="BM118" s="84" t="str">
        <f t="shared" si="320"/>
        <v>-</v>
      </c>
      <c r="BN118" s="84" t="str">
        <f t="shared" si="321"/>
        <v>-</v>
      </c>
      <c r="BO118" s="84" t="str">
        <f t="shared" si="322"/>
        <v>-</v>
      </c>
      <c r="BP118" s="84" t="str">
        <f t="shared" si="323"/>
        <v>-</v>
      </c>
      <c r="BQ118" s="84" t="str">
        <f t="shared" si="324"/>
        <v>-</v>
      </c>
    </row>
    <row r="119" spans="1:69" x14ac:dyDescent="0.25">
      <c r="A119" s="44" t="s">
        <v>169</v>
      </c>
      <c r="B119" s="22" t="s">
        <v>50</v>
      </c>
      <c r="C119" s="71">
        <f>SUM(U119                                                : INDEX(U119:AF119,$B$2))</f>
        <v>0</v>
      </c>
      <c r="D119" s="71">
        <f>SUM(AG119                                                 : INDEX(AG119:AR119,$B$2))</f>
        <v>0</v>
      </c>
      <c r="E119" s="71">
        <f>SUM(AS119                                                 : INDEX(AS119:BD119,$B$2))</f>
        <v>0</v>
      </c>
      <c r="F119" s="65" t="str">
        <f t="shared" si="325"/>
        <v/>
      </c>
      <c r="H119" s="4">
        <f t="shared" si="326"/>
        <v>0</v>
      </c>
      <c r="I119" s="4">
        <f t="shared" si="303"/>
        <v>0</v>
      </c>
      <c r="J119" s="4">
        <f t="shared" si="327"/>
        <v>0</v>
      </c>
      <c r="K119" s="4">
        <f t="shared" si="304"/>
        <v>0</v>
      </c>
      <c r="L119" s="4">
        <f t="shared" si="305"/>
        <v>0</v>
      </c>
      <c r="M119" s="4">
        <f t="shared" si="306"/>
        <v>0</v>
      </c>
      <c r="N119" s="4">
        <f t="shared" si="307"/>
        <v>0</v>
      </c>
      <c r="O119" s="4">
        <f t="shared" si="308"/>
        <v>0</v>
      </c>
      <c r="P119" s="4">
        <f t="shared" si="309"/>
        <v>0</v>
      </c>
      <c r="Q119" s="4">
        <f t="shared" si="310"/>
        <v>0</v>
      </c>
      <c r="R119" s="4">
        <f t="shared" si="311"/>
        <v>0</v>
      </c>
      <c r="S119" s="4">
        <f t="shared" si="312"/>
        <v>0</v>
      </c>
      <c r="T119" s="7"/>
      <c r="AR119" s="4"/>
      <c r="AT119" t="n">
        <v>36.5</v>
      </c>
      <c r="AU119" t="n">
        <v>39.5</v>
      </c>
      <c r="AV119" t="n">
        <v>56.5</v>
      </c>
      <c r="AW119" t="n">
        <v>29.0</v>
      </c>
      <c r="AX119" t="n">
        <v>15.0</v>
      </c>
      <c r="AY119" t="n">
        <v>25.0</v>
      </c>
      <c r="AZ119" t="n">
        <v>39.0</v>
      </c>
      <c r="BF119" s="84" t="str">
        <f t="shared" si="313"/>
        <v>-</v>
      </c>
      <c r="BG119" s="84" t="str">
        <f t="shared" si="314"/>
        <v>-</v>
      </c>
      <c r="BH119" s="84" t="str">
        <f t="shared" si="315"/>
        <v>-</v>
      </c>
      <c r="BI119" s="84" t="str">
        <f t="shared" si="316"/>
        <v>-</v>
      </c>
      <c r="BJ119" s="84" t="str">
        <f t="shared" si="317"/>
        <v>-</v>
      </c>
      <c r="BK119" s="84" t="str">
        <f t="shared" si="318"/>
        <v>-</v>
      </c>
      <c r="BL119" s="84" t="str">
        <f t="shared" si="319"/>
        <v>-</v>
      </c>
      <c r="BM119" s="84" t="str">
        <f t="shared" si="320"/>
        <v>-</v>
      </c>
      <c r="BN119" s="84" t="str">
        <f t="shared" si="321"/>
        <v>-</v>
      </c>
      <c r="BO119" s="84" t="str">
        <f t="shared" si="322"/>
        <v>-</v>
      </c>
      <c r="BP119" s="84" t="str">
        <f t="shared" si="323"/>
        <v>-</v>
      </c>
      <c r="BQ119" s="84" t="str">
        <f t="shared" si="324"/>
        <v>-</v>
      </c>
    </row>
    <row r="120" spans="1:69" x14ac:dyDescent="0.25">
      <c r="A120" s="44"/>
      <c r="B120" s="3" t="s">
        <v>153</v>
      </c>
      <c r="C120" s="69">
        <f>SUM(C112:C118)</f>
        <v>0</v>
      </c>
      <c r="D120" s="69">
        <f t="shared" ref="D120:E120" si="328">SUM(D112:D118)</f>
        <v>0</v>
      </c>
      <c r="E120" s="69">
        <f t="shared" si="328"/>
        <v>0</v>
      </c>
      <c r="F120" s="65" t="str">
        <f t="shared" si="325"/>
        <v/>
      </c>
      <c r="H120" s="4">
        <f t="shared" si="326"/>
        <v>0</v>
      </c>
      <c r="I120" s="4">
        <f t="shared" si="303"/>
        <v>0</v>
      </c>
      <c r="J120" s="4">
        <f t="shared" si="327"/>
        <v>0</v>
      </c>
      <c r="K120" s="4">
        <f t="shared" si="304"/>
        <v>0</v>
      </c>
      <c r="L120" s="4">
        <f t="shared" si="305"/>
        <v>0</v>
      </c>
      <c r="M120" s="4">
        <f t="shared" si="306"/>
        <v>0</v>
      </c>
      <c r="N120" s="4">
        <f t="shared" si="307"/>
        <v>0</v>
      </c>
      <c r="O120" s="4">
        <f t="shared" si="308"/>
        <v>0</v>
      </c>
      <c r="P120" s="4">
        <f t="shared" si="309"/>
        <v>0</v>
      </c>
      <c r="Q120" s="4">
        <f t="shared" si="310"/>
        <v>0</v>
      </c>
      <c r="R120" s="4">
        <f t="shared" si="311"/>
        <v>0</v>
      </c>
      <c r="S120" s="4">
        <f t="shared" si="312"/>
        <v>0</v>
      </c>
      <c r="T120" s="7"/>
      <c r="U120" s="61">
        <f>SUM(U112:U118)</f>
        <v>0</v>
      </c>
      <c r="V120" s="61">
        <f>SUM(V112:V118)</f>
        <v>0</v>
      </c>
      <c r="W120" s="61">
        <f>SUM(W112:W118)</f>
        <v>0</v>
      </c>
      <c r="X120" s="61">
        <f>SUM(X112:X118)</f>
        <v>0</v>
      </c>
      <c r="Y120" s="61">
        <f t="shared" ref="Y120:BD120" si="329">SUM(Y112:Y118)</f>
        <v>0</v>
      </c>
      <c r="Z120" s="61">
        <f t="shared" si="329"/>
        <v>0</v>
      </c>
      <c r="AA120" s="61">
        <f t="shared" si="329"/>
        <v>0</v>
      </c>
      <c r="AB120" s="61">
        <f t="shared" si="329"/>
        <v>0</v>
      </c>
      <c r="AC120" s="61">
        <f t="shared" si="329"/>
        <v>0</v>
      </c>
      <c r="AD120" s="61">
        <f t="shared" si="329"/>
        <v>0</v>
      </c>
      <c r="AE120" s="61">
        <f t="shared" si="329"/>
        <v>0</v>
      </c>
      <c r="AF120" s="61">
        <f t="shared" si="329"/>
        <v>0</v>
      </c>
      <c r="AG120" s="61">
        <f t="shared" si="329"/>
        <v>0</v>
      </c>
      <c r="AH120" s="61">
        <f t="shared" si="329"/>
        <v>0</v>
      </c>
      <c r="AI120" s="61">
        <f t="shared" si="329"/>
        <v>0</v>
      </c>
      <c r="AJ120" s="61">
        <f>SUM(AJ112:AJ118)</f>
        <v>0</v>
      </c>
      <c r="AK120" s="61">
        <f t="shared" si="329"/>
        <v>0</v>
      </c>
      <c r="AL120" s="61">
        <f t="shared" si="329"/>
        <v>0</v>
      </c>
      <c r="AM120" s="61">
        <f t="shared" si="329"/>
        <v>0</v>
      </c>
      <c r="AN120" s="61">
        <f t="shared" si="329"/>
        <v>0</v>
      </c>
      <c r="AO120" s="61">
        <f t="shared" si="329"/>
        <v>0</v>
      </c>
      <c r="AP120" s="61">
        <f t="shared" si="329"/>
        <v>0</v>
      </c>
      <c r="AQ120" s="61">
        <f t="shared" si="329"/>
        <v>0</v>
      </c>
      <c r="AR120" s="61">
        <f t="shared" si="329"/>
        <v>0</v>
      </c>
      <c r="AS120" s="61">
        <f t="shared" si="329"/>
        <v>0</v>
      </c>
      <c r="AT120" s="61">
        <f t="shared" si="329"/>
        <v>0</v>
      </c>
      <c r="AU120" s="61">
        <f t="shared" si="329"/>
        <v>0</v>
      </c>
      <c r="AV120" s="61">
        <f t="shared" si="329"/>
        <v>0</v>
      </c>
      <c r="AW120" s="61">
        <f t="shared" si="329"/>
        <v>0</v>
      </c>
      <c r="AX120" s="61">
        <f t="shared" si="329"/>
        <v>0</v>
      </c>
      <c r="AY120" s="61">
        <f t="shared" si="329"/>
        <v>0</v>
      </c>
      <c r="AZ120" s="61">
        <f t="shared" si="329"/>
        <v>0</v>
      </c>
      <c r="BA120" s="61">
        <f t="shared" si="329"/>
        <v>0</v>
      </c>
      <c r="BB120" s="61">
        <f t="shared" si="329"/>
        <v>0</v>
      </c>
      <c r="BC120" s="61">
        <f t="shared" si="329"/>
        <v>0</v>
      </c>
      <c r="BD120" s="61">
        <f t="shared" si="329"/>
        <v>0</v>
      </c>
      <c r="BF120" s="84" t="str">
        <f t="shared" ref="BF120:BF121" si="330">IFERROR(AS120/AG120,"-")</f>
        <v>-</v>
      </c>
      <c r="BG120" s="84" t="str">
        <f t="shared" ref="BG120:BG121" si="331">IFERROR(AT120/AH120,"-")</f>
        <v>-</v>
      </c>
      <c r="BH120" s="84" t="str">
        <f t="shared" ref="BH120:BH121" si="332">IFERROR(AU120/AI120,"-")</f>
        <v>-</v>
      </c>
      <c r="BI120" s="84" t="str">
        <f t="shared" ref="BI120:BI121" si="333">IFERROR(AV120/AJ120,"-")</f>
        <v>-</v>
      </c>
      <c r="BJ120" s="84" t="str">
        <f t="shared" ref="BJ120:BJ121" si="334">IFERROR(AW120/AK120,"-")</f>
        <v>-</v>
      </c>
      <c r="BK120" s="84" t="str">
        <f t="shared" ref="BK120:BK121" si="335">IFERROR(AX120/AL120,"-")</f>
        <v>-</v>
      </c>
      <c r="BL120" s="84" t="str">
        <f t="shared" ref="BL120:BL121" si="336">IFERROR(AY120/AM120,"-")</f>
        <v>-</v>
      </c>
      <c r="BM120" s="84" t="str">
        <f t="shared" ref="BM120:BM121" si="337">IFERROR(AZ120/AN120,"-")</f>
        <v>-</v>
      </c>
      <c r="BN120" s="84" t="str">
        <f t="shared" ref="BN120:BN121" si="338">IFERROR(BA120/AO120,"-")</f>
        <v>-</v>
      </c>
      <c r="BO120" s="84" t="str">
        <f t="shared" ref="BO120:BO121" si="339">IFERROR(BB120/AP120,"-")</f>
        <v>-</v>
      </c>
      <c r="BP120" s="84" t="str">
        <f t="shared" ref="BP120:BP121" si="340">IFERROR(BC120/AQ120,"-")</f>
        <v>-</v>
      </c>
      <c r="BQ120" s="84" t="str">
        <f t="shared" ref="BQ120:BQ121" si="341">IFERROR(BD120/AR120,"-")</f>
        <v>-</v>
      </c>
    </row>
    <row r="121" spans="1:69" x14ac:dyDescent="0.25">
      <c r="A121" s="45" t="s">
        <v>208</v>
      </c>
      <c r="B121" s="3" t="s">
        <v>61</v>
      </c>
      <c r="C121" s="69">
        <f>SUM(C112:C119)</f>
        <v>0</v>
      </c>
      <c r="D121" s="69">
        <f t="shared" ref="D121:E121" si="342">SUM(D112:D119)</f>
        <v>0</v>
      </c>
      <c r="E121" s="69">
        <f t="shared" si="342"/>
        <v>0</v>
      </c>
      <c r="F121" s="65" t="str">
        <f>IFERROR(E121/D121,"")</f>
        <v/>
      </c>
      <c r="H121" s="4">
        <f t="shared" si="326"/>
        <v>0</v>
      </c>
      <c r="I121" s="4">
        <f t="shared" si="303"/>
        <v>0</v>
      </c>
      <c r="J121" s="4">
        <f t="shared" si="327"/>
        <v>0</v>
      </c>
      <c r="K121" s="4">
        <f t="shared" si="304"/>
        <v>0</v>
      </c>
      <c r="L121" s="4">
        <f t="shared" si="305"/>
        <v>0</v>
      </c>
      <c r="M121" s="4">
        <f t="shared" si="306"/>
        <v>0</v>
      </c>
      <c r="N121" s="4">
        <f t="shared" si="307"/>
        <v>0</v>
      </c>
      <c r="O121" s="4">
        <f t="shared" si="308"/>
        <v>0</v>
      </c>
      <c r="P121" s="4">
        <f t="shared" si="309"/>
        <v>0</v>
      </c>
      <c r="Q121" s="4">
        <f t="shared" si="310"/>
        <v>0</v>
      </c>
      <c r="R121" s="4">
        <f t="shared" si="311"/>
        <v>0</v>
      </c>
      <c r="S121" s="4">
        <f t="shared" si="312"/>
        <v>0</v>
      </c>
      <c r="T121" s="5"/>
      <c r="U121" s="6" t="n">
        <v>373.0</v>
      </c>
      <c r="V121" s="6" t="n">
        <v>317.0</v>
      </c>
      <c r="W121" s="6" t="n">
        <v>515.0</v>
      </c>
      <c r="X121" s="6" t="n">
        <v>658.0</v>
      </c>
      <c r="Y121" s="6" t="n">
        <v>644.0</v>
      </c>
      <c r="Z121" s="6" t="n">
        <v>806.0</v>
      </c>
      <c r="AA121" s="6" t="n">
        <v>781.0</v>
      </c>
      <c r="AB121" s="6" t="n">
        <v>593.0</v>
      </c>
      <c r="AC121" s="6" t="n">
        <v>949.0</v>
      </c>
      <c r="AD121" s="6" t="n">
        <v>758.0</v>
      </c>
      <c r="AE121" s="6" t="n">
        <v>1207.0</v>
      </c>
      <c r="AF121" s="6" t="n">
        <v>1608.0</v>
      </c>
      <c r="AG121" s="6" t="n">
        <v>349.0</v>
      </c>
      <c r="AH121" s="6" t="n">
        <v>334.0</v>
      </c>
      <c r="AI121" s="6" t="n">
        <v>875.0</v>
      </c>
      <c r="AJ121" s="6" t="n">
        <v>809.0</v>
      </c>
      <c r="AK121" s="6" t="n">
        <v>672.0</v>
      </c>
      <c r="AL121" s="6" t="n">
        <v>1028.0</v>
      </c>
      <c r="AM121" s="6" t="n">
        <v>793.0</v>
      </c>
      <c r="AN121" s="6" t="n">
        <v>771.0</v>
      </c>
      <c r="AO121" s="6" t="n">
        <v>1115.0</v>
      </c>
      <c r="AP121" s="6" t="n">
        <v>844.0</v>
      </c>
      <c r="AQ121" s="6" t="n">
        <v>1282.0</v>
      </c>
      <c r="AR121" s="6" t="n">
        <v>1894.0</v>
      </c>
      <c r="AS121" t="n">
        <v>690.0</v>
      </c>
      <c r="AT121" t="n">
        <v>918.0</v>
      </c>
      <c r="AU121" t="n">
        <v>1428.0</v>
      </c>
      <c r="AV121" t="n">
        <v>1259.0</v>
      </c>
      <c r="AW121" t="n">
        <v>1915.0</v>
      </c>
      <c r="AX121" t="n">
        <v>1626.0</v>
      </c>
      <c r="AY121" t="n">
        <v>1171.0</v>
      </c>
      <c r="AZ121" t="n">
        <v>1359.0</v>
      </c>
      <c r="BF121" s="84" t="str">
        <f t="shared" si="330"/>
        <v>-</v>
      </c>
      <c r="BG121" s="84" t="str">
        <f t="shared" si="331"/>
        <v>-</v>
      </c>
      <c r="BH121" s="84" t="str">
        <f t="shared" si="332"/>
        <v>-</v>
      </c>
      <c r="BI121" s="84" t="str">
        <f t="shared" si="333"/>
        <v>-</v>
      </c>
      <c r="BJ121" s="84" t="str">
        <f t="shared" si="334"/>
        <v>-</v>
      </c>
      <c r="BK121" s="84" t="str">
        <f t="shared" si="335"/>
        <v>-</v>
      </c>
      <c r="BL121" s="84" t="str">
        <f t="shared" si="336"/>
        <v>-</v>
      </c>
      <c r="BM121" s="84" t="str">
        <f t="shared" si="337"/>
        <v>-</v>
      </c>
      <c r="BN121" s="84" t="str">
        <f t="shared" si="338"/>
        <v>-</v>
      </c>
      <c r="BO121" s="84" t="str">
        <f t="shared" si="339"/>
        <v>-</v>
      </c>
      <c r="BP121" s="84" t="str">
        <f t="shared" si="340"/>
        <v>-</v>
      </c>
      <c r="BQ121" s="84" t="str">
        <f t="shared" si="341"/>
        <v>-</v>
      </c>
    </row>
    <row r="122" spans="1:69" x14ac:dyDescent="0.25">
      <c r="A122" s="44" t="s">
        <v>33</v>
      </c>
      <c r="B122" s="22"/>
    </row>
    <row r="123" spans="1:69" x14ac:dyDescent="0.25">
      <c r="A123" s="43" t="s">
        <v>54</v>
      </c>
      <c r="B123" s="23" t="s">
        <v>54</v>
      </c>
      <c r="C123" s="21" t="str">
        <f>$C$3</f>
        <v>YTD '15</v>
      </c>
      <c r="D123" s="21" t="str">
        <f>$D$3</f>
        <v>YTD '16</v>
      </c>
      <c r="E123" s="21" t="str">
        <f>$E$3</f>
        <v>YTD '17</v>
      </c>
      <c r="F123" s="21" t="str">
        <f>$F$3</f>
        <v>YoY</v>
      </c>
      <c r="G123" s="2" t="s">
        <v>33</v>
      </c>
      <c r="H123" s="27" t="str">
        <f>$H$3</f>
        <v>Q1 '15</v>
      </c>
      <c r="I123" s="27" t="str">
        <f>$I$3</f>
        <v>Q2 '15</v>
      </c>
      <c r="J123" s="27" t="str">
        <f>$J$3</f>
        <v>Q3 '15</v>
      </c>
      <c r="K123" s="27" t="str">
        <f>$K$3</f>
        <v>Q4 '15</v>
      </c>
      <c r="L123" s="30" t="str">
        <f>$L$3</f>
        <v>Q1 '16</v>
      </c>
      <c r="M123" s="30" t="str">
        <f>$M$3</f>
        <v>Q2 '16</v>
      </c>
      <c r="N123" s="30" t="str">
        <f>$N$3</f>
        <v>Q3 '16</v>
      </c>
      <c r="O123" s="30" t="str">
        <f>$O$3</f>
        <v>Q4 '16</v>
      </c>
      <c r="P123" s="27" t="str">
        <f>$P$3</f>
        <v>Q1 '17</v>
      </c>
      <c r="Q123" s="27" t="str">
        <f>$Q$3</f>
        <v>Q2 '17</v>
      </c>
      <c r="R123" s="27" t="str">
        <f>$R$3</f>
        <v>Q3 '17</v>
      </c>
      <c r="S123" s="27" t="str">
        <f>$S$3</f>
        <v>Q4 '17</v>
      </c>
      <c r="T123" s="17" t="s">
        <v>33</v>
      </c>
      <c r="U123" s="27" t="s">
        <v>1</v>
      </c>
      <c r="V123" s="27" t="s">
        <v>2</v>
      </c>
      <c r="W123" s="27" t="s">
        <v>3</v>
      </c>
      <c r="X123" s="27" t="s">
        <v>4</v>
      </c>
      <c r="Y123" s="27" t="s">
        <v>5</v>
      </c>
      <c r="Z123" s="27" t="s">
        <v>6</v>
      </c>
      <c r="AA123" s="27" t="s">
        <v>7</v>
      </c>
      <c r="AB123" s="27" t="s">
        <v>8</v>
      </c>
      <c r="AC123" s="27" t="s">
        <v>9</v>
      </c>
      <c r="AD123" s="27" t="s">
        <v>10</v>
      </c>
      <c r="AE123" s="27" t="s">
        <v>11</v>
      </c>
      <c r="AF123" s="27" t="s">
        <v>12</v>
      </c>
      <c r="AG123" s="29" t="s">
        <v>13</v>
      </c>
      <c r="AH123" s="29" t="s">
        <v>14</v>
      </c>
      <c r="AI123" s="29" t="s">
        <v>15</v>
      </c>
      <c r="AJ123" s="29" t="s">
        <v>16</v>
      </c>
      <c r="AK123" s="29" t="s">
        <v>17</v>
      </c>
      <c r="AL123" s="29" t="s">
        <v>18</v>
      </c>
      <c r="AM123" s="29" t="s">
        <v>19</v>
      </c>
      <c r="AN123" s="29" t="s">
        <v>20</v>
      </c>
      <c r="AO123" s="29" t="s">
        <v>21</v>
      </c>
      <c r="AP123" s="29" t="s">
        <v>22</v>
      </c>
      <c r="AQ123" s="29" t="s">
        <v>23</v>
      </c>
      <c r="AR123" s="29" t="s">
        <v>24</v>
      </c>
      <c r="AS123" s="25" t="s">
        <v>25</v>
      </c>
      <c r="AT123" s="25" t="s">
        <v>26</v>
      </c>
      <c r="AU123" s="25" t="s">
        <v>27</v>
      </c>
      <c r="AV123" s="25" t="s">
        <v>28</v>
      </c>
      <c r="AW123" s="25" t="s">
        <v>29</v>
      </c>
      <c r="AX123" s="25" t="s">
        <v>30</v>
      </c>
      <c r="AY123" s="31" t="s">
        <v>99</v>
      </c>
      <c r="AZ123" s="31" t="s">
        <v>100</v>
      </c>
      <c r="BA123" s="31" t="s">
        <v>101</v>
      </c>
      <c r="BB123" s="31" t="s">
        <v>102</v>
      </c>
      <c r="BC123" s="31" t="s">
        <v>103</v>
      </c>
      <c r="BD123" s="31" t="s">
        <v>104</v>
      </c>
      <c r="BF123" s="32">
        <v>42736</v>
      </c>
      <c r="BG123" s="32">
        <v>42767</v>
      </c>
      <c r="BH123" s="32">
        <v>42795</v>
      </c>
      <c r="BI123" s="32">
        <v>42826</v>
      </c>
      <c r="BJ123" s="32">
        <v>42856</v>
      </c>
      <c r="BK123" s="32">
        <v>42887</v>
      </c>
      <c r="BL123" s="32">
        <v>42917</v>
      </c>
      <c r="BM123" s="32">
        <v>42948</v>
      </c>
      <c r="BN123" s="32">
        <v>42979</v>
      </c>
      <c r="BO123" s="32">
        <v>43009</v>
      </c>
      <c r="BP123" s="32">
        <v>43040</v>
      </c>
      <c r="BQ123" s="32">
        <v>43070</v>
      </c>
    </row>
    <row r="124" spans="1:69" x14ac:dyDescent="0.25">
      <c r="A124" s="44" t="s">
        <v>178</v>
      </c>
      <c r="B124" s="16" t="s">
        <v>58</v>
      </c>
      <c r="C124" s="66" t="str">
        <f t="shared" ref="C124:E131" si="343">IFERROR(C49/C112,"-")</f>
        <v>-</v>
      </c>
      <c r="D124" s="66" t="str">
        <f t="shared" si="343"/>
        <v>-</v>
      </c>
      <c r="E124" s="66" t="str">
        <f t="shared" si="343"/>
        <v>-</v>
      </c>
      <c r="F124" s="65" t="str">
        <f t="shared" ref="F124:F132" si="344">IFERROR(E124/D124,"")</f>
        <v/>
      </c>
      <c r="H124" s="66" t="str">
        <f t="shared" ref="H124:S124" si="345">IFERROR(H49/H112,"-")</f>
        <v>-</v>
      </c>
      <c r="I124" s="66" t="str">
        <f t="shared" si="345"/>
        <v>-</v>
      </c>
      <c r="J124" s="66" t="str">
        <f t="shared" si="345"/>
        <v>-</v>
      </c>
      <c r="K124" s="66" t="str">
        <f t="shared" si="345"/>
        <v>-</v>
      </c>
      <c r="L124" s="66" t="str">
        <f t="shared" si="345"/>
        <v>-</v>
      </c>
      <c r="M124" s="66" t="str">
        <f t="shared" si="345"/>
        <v>-</v>
      </c>
      <c r="N124" s="66" t="str">
        <f t="shared" si="345"/>
        <v>-</v>
      </c>
      <c r="O124" s="66" t="str">
        <f t="shared" si="345"/>
        <v>-</v>
      </c>
      <c r="P124" s="66" t="str">
        <f t="shared" si="345"/>
        <v>-</v>
      </c>
      <c r="Q124" s="66" t="str">
        <f t="shared" si="345"/>
        <v>-</v>
      </c>
      <c r="R124" s="66" t="str">
        <f t="shared" si="345"/>
        <v>-</v>
      </c>
      <c r="S124" s="66" t="str">
        <f t="shared" si="345"/>
        <v>-</v>
      </c>
      <c r="U124" s="1" t="n">
        <v>24.5650666666667</v>
      </c>
      <c r="V124" s="1" t="n">
        <v>18.5917068965517</v>
      </c>
      <c r="W124" s="1" t="n">
        <v>28.4969826086956</v>
      </c>
      <c r="X124" s="1" t="n">
        <v>31.9917966666667</v>
      </c>
      <c r="Y124" s="1" t="n">
        <v>26.5560251256281</v>
      </c>
      <c r="Z124" s="1" t="n">
        <v>34.8708641975309</v>
      </c>
      <c r="AA124" s="1" t="n">
        <v>38.586123015873</v>
      </c>
      <c r="AB124" s="1" t="n">
        <v>26.9060425531915</v>
      </c>
      <c r="AC124" s="1" t="n">
        <v>38.5758056537102</v>
      </c>
      <c r="AD124" s="1" t="n">
        <v>28.5622261484098</v>
      </c>
      <c r="AE124" s="1" t="n">
        <v>28.4229959677419</v>
      </c>
      <c r="AF124" s="1" t="n">
        <v>31.6070155844155</v>
      </c>
      <c r="AG124" s="1" t="n">
        <v>33.5587446808511</v>
      </c>
      <c r="AH124" s="1" t="n">
        <v>30.8355454545449</v>
      </c>
      <c r="AI124" s="1" t="n">
        <v>30.4587083333333</v>
      </c>
      <c r="AJ124" s="1" t="n">
        <v>36.2733618421053</v>
      </c>
      <c r="AK124" s="1" t="n">
        <v>28.1417840909091</v>
      </c>
      <c r="AL124" s="1" t="n">
        <v>23.807105</v>
      </c>
      <c r="AM124" s="1" t="n">
        <v>31.4848289473684</v>
      </c>
      <c r="AN124" s="1" t="n">
        <v>27.2924421768707</v>
      </c>
      <c r="AO124" s="1" t="n">
        <v>24.293641509434</v>
      </c>
      <c r="AP124" s="1" t="n">
        <v>28.68</v>
      </c>
      <c r="AQ124" s="1" t="n">
        <v>27.2848143459916</v>
      </c>
      <c r="AR124" s="1" t="n">
        <v>30.4020785498489</v>
      </c>
      <c r="AS124" s="48" t="n">
        <v>22.802869565217392</v>
      </c>
      <c r="AT124" s="48" t="n">
        <v>37.3929357326479</v>
      </c>
      <c r="AU124" s="48" t="n">
        <v>28.0161687170475</v>
      </c>
      <c r="AV124" s="48" t="n">
        <v>23.83036</v>
      </c>
      <c r="AW124" s="48" t="n">
        <v>24.83666</v>
      </c>
      <c r="AX124" s="48" t="n">
        <v>22.01426</v>
      </c>
      <c r="AY124" s="48" t="n">
        <v>23.07901</v>
      </c>
      <c r="AZ124" s="48" t="n">
        <v>24.75411</v>
      </c>
      <c r="BA124" s="48"/>
      <c r="BB124" s="48"/>
      <c r="BC124" s="48"/>
      <c r="BD124" s="48"/>
      <c r="BF124" s="84" t="str">
        <f t="shared" ref="BF124:BF131" si="346">IFERROR(AS124/AG124,"-")</f>
        <v>-</v>
      </c>
      <c r="BG124" s="84" t="str">
        <f t="shared" ref="BG124:BG131" si="347">IFERROR(AT124/AH124,"-")</f>
        <v>-</v>
      </c>
      <c r="BH124" s="84" t="str">
        <f t="shared" ref="BH124:BH131" si="348">IFERROR(AU124/AI124,"-")</f>
        <v>-</v>
      </c>
      <c r="BI124" s="84" t="str">
        <f t="shared" ref="BI124:BI131" si="349">IFERROR(AV124/AJ124,"-")</f>
        <v>-</v>
      </c>
      <c r="BJ124" s="84" t="str">
        <f t="shared" ref="BJ124:BJ131" si="350">IFERROR(AW124/AK124,"-")</f>
        <v>-</v>
      </c>
      <c r="BK124" s="84" t="str">
        <f t="shared" ref="BK124:BK131" si="351">IFERROR(AX124/AL124,"-")</f>
        <v>-</v>
      </c>
      <c r="BL124" s="84" t="str">
        <f t="shared" ref="BL124:BL131" si="352">IFERROR(AY124/AM124,"-")</f>
        <v>-</v>
      </c>
      <c r="BM124" s="84" t="str">
        <f t="shared" ref="BM124:BM131" si="353">IFERROR(AZ124/AN124,"-")</f>
        <v>-</v>
      </c>
      <c r="BN124" s="84" t="str">
        <f t="shared" ref="BN124:BN131" si="354">IFERROR(BA124/AO124,"-")</f>
        <v>-</v>
      </c>
      <c r="BO124" s="84" t="str">
        <f t="shared" ref="BO124:BO131" si="355">IFERROR(BB124/AP124,"-")</f>
        <v>-</v>
      </c>
      <c r="BP124" s="84" t="str">
        <f t="shared" ref="BP124:BP131" si="356">IFERROR(BC124/AQ124,"-")</f>
        <v>-</v>
      </c>
      <c r="BQ124" s="84" t="str">
        <f t="shared" ref="BQ124:BQ131" si="357">IFERROR(BD124/AR124,"-")</f>
        <v>-</v>
      </c>
    </row>
    <row r="125" spans="1:69" x14ac:dyDescent="0.25">
      <c r="A125" s="44" t="s">
        <v>179</v>
      </c>
      <c r="B125" s="22" t="s">
        <v>44</v>
      </c>
      <c r="C125" s="66" t="str">
        <f t="shared" si="343"/>
        <v>-</v>
      </c>
      <c r="D125" s="66" t="str">
        <f t="shared" si="343"/>
        <v>-</v>
      </c>
      <c r="E125" s="66" t="str">
        <f t="shared" si="343"/>
        <v>-</v>
      </c>
      <c r="F125" s="65" t="str">
        <f t="shared" si="344"/>
        <v/>
      </c>
      <c r="H125" s="66" t="str">
        <f t="shared" ref="H125:S125" si="358">IFERROR(H50/H113,"-")</f>
        <v>-</v>
      </c>
      <c r="I125" s="66" t="str">
        <f t="shared" si="358"/>
        <v>-</v>
      </c>
      <c r="J125" s="66" t="str">
        <f t="shared" si="358"/>
        <v>-</v>
      </c>
      <c r="K125" s="66" t="str">
        <f t="shared" si="358"/>
        <v>-</v>
      </c>
      <c r="L125" s="66" t="str">
        <f t="shared" si="358"/>
        <v>-</v>
      </c>
      <c r="M125" s="66" t="str">
        <f t="shared" si="358"/>
        <v>-</v>
      </c>
      <c r="N125" s="66" t="str">
        <f t="shared" si="358"/>
        <v>-</v>
      </c>
      <c r="O125" s="66" t="str">
        <f t="shared" si="358"/>
        <v>-</v>
      </c>
      <c r="P125" s="66" t="str">
        <f t="shared" si="358"/>
        <v>-</v>
      </c>
      <c r="Q125" s="66" t="str">
        <f t="shared" si="358"/>
        <v>-</v>
      </c>
      <c r="R125" s="66" t="str">
        <f t="shared" si="358"/>
        <v>-</v>
      </c>
      <c r="S125" s="66" t="str">
        <f t="shared" si="358"/>
        <v>-</v>
      </c>
      <c r="U125" s="1" t="n">
        <v>14.5588490566038</v>
      </c>
      <c r="V125" s="1" t="n">
        <v>16.1461666666667</v>
      </c>
      <c r="W125" s="1" t="n">
        <v>15.4535515463918</v>
      </c>
      <c r="X125" s="1" t="n">
        <v>22.5253333333333</v>
      </c>
      <c r="Y125" s="1" t="n">
        <v>16.3423666666667</v>
      </c>
      <c r="Z125" s="1" t="n">
        <v>15.4729357142857</v>
      </c>
      <c r="AA125" s="1" t="n">
        <v>14.1550294117647</v>
      </c>
      <c r="AB125" s="1" t="n">
        <v>13.6418431372549</v>
      </c>
      <c r="AC125" s="1" t="n">
        <v>17.285173553719</v>
      </c>
      <c r="AD125" s="1" t="n">
        <v>16.1736770833333</v>
      </c>
      <c r="AE125" s="1" t="n">
        <v>14.85351</v>
      </c>
      <c r="AF125" s="1" t="n">
        <v>20.7681480144404</v>
      </c>
      <c r="AG125" s="1" t="n">
        <v>16.3947894736842</v>
      </c>
      <c r="AH125" s="1" t="n">
        <v>14.1786285714286</v>
      </c>
      <c r="AI125" s="1" t="n">
        <v>20.425480349345</v>
      </c>
      <c r="AJ125" s="1" t="n">
        <v>19.3842327586207</v>
      </c>
      <c r="AK125" s="1" t="n">
        <v>16.3841078431373</v>
      </c>
      <c r="AL125" s="1" t="n">
        <v>14.582045</v>
      </c>
      <c r="AM125" s="1" t="n">
        <v>15.1732166666667</v>
      </c>
      <c r="AN125" s="1" t="n">
        <v>16.6016474820144</v>
      </c>
      <c r="AO125" s="1" t="n">
        <v>15.7471641221374</v>
      </c>
      <c r="AP125" s="1" t="n">
        <v>14.2276474820144</v>
      </c>
      <c r="AQ125" s="1" t="n">
        <v>17.6288</v>
      </c>
      <c r="AR125" s="1" t="n">
        <v>16.9043078125</v>
      </c>
      <c r="AS125" s="48" t="n">
        <v>14.0499</v>
      </c>
      <c r="AT125" s="48" t="n">
        <v>13.4766708860759</v>
      </c>
      <c r="AU125" s="48" t="n">
        <v>16.6680769230769</v>
      </c>
      <c r="AV125" s="48" t="n">
        <v>15.48451</v>
      </c>
      <c r="AW125" s="48" t="n">
        <v>15.09652</v>
      </c>
      <c r="AX125" s="48" t="n">
        <v>14.84665</v>
      </c>
      <c r="AY125" s="48" t="n">
        <v>15.16267</v>
      </c>
      <c r="AZ125" s="48" t="n">
        <v>15.02358</v>
      </c>
      <c r="BA125" s="48"/>
      <c r="BB125" s="48"/>
      <c r="BC125" s="48"/>
      <c r="BD125" s="48"/>
      <c r="BF125" s="84" t="str">
        <f t="shared" si="346"/>
        <v>-</v>
      </c>
      <c r="BG125" s="84" t="str">
        <f t="shared" si="347"/>
        <v>-</v>
      </c>
      <c r="BH125" s="84" t="str">
        <f t="shared" si="348"/>
        <v>-</v>
      </c>
      <c r="BI125" s="84" t="str">
        <f t="shared" si="349"/>
        <v>-</v>
      </c>
      <c r="BJ125" s="84" t="str">
        <f t="shared" si="350"/>
        <v>-</v>
      </c>
      <c r="BK125" s="84" t="str">
        <f t="shared" si="351"/>
        <v>-</v>
      </c>
      <c r="BL125" s="84" t="str">
        <f t="shared" si="352"/>
        <v>-</v>
      </c>
      <c r="BM125" s="84" t="str">
        <f t="shared" si="353"/>
        <v>-</v>
      </c>
      <c r="BN125" s="84" t="str">
        <f t="shared" si="354"/>
        <v>-</v>
      </c>
      <c r="BO125" s="84" t="str">
        <f t="shared" si="355"/>
        <v>-</v>
      </c>
      <c r="BP125" s="84" t="str">
        <f t="shared" si="356"/>
        <v>-</v>
      </c>
      <c r="BQ125" s="84" t="str">
        <f t="shared" si="357"/>
        <v>-</v>
      </c>
    </row>
    <row r="126" spans="1:69" x14ac:dyDescent="0.25">
      <c r="A126" s="44" t="s">
        <v>180</v>
      </c>
      <c r="B126" s="22" t="s">
        <v>45</v>
      </c>
      <c r="C126" s="66" t="str">
        <f t="shared" si="343"/>
        <v>-</v>
      </c>
      <c r="D126" s="66" t="str">
        <f t="shared" si="343"/>
        <v>-</v>
      </c>
      <c r="E126" s="66" t="str">
        <f t="shared" si="343"/>
        <v>-</v>
      </c>
      <c r="F126" s="65" t="str">
        <f t="shared" si="344"/>
        <v/>
      </c>
      <c r="H126" s="66" t="str">
        <f t="shared" ref="H126:S126" si="359">IFERROR(H51/H114,"-")</f>
        <v>-</v>
      </c>
      <c r="I126" s="66" t="str">
        <f t="shared" si="359"/>
        <v>-</v>
      </c>
      <c r="J126" s="66" t="str">
        <f t="shared" si="359"/>
        <v>-</v>
      </c>
      <c r="K126" s="66" t="str">
        <f t="shared" si="359"/>
        <v>-</v>
      </c>
      <c r="L126" s="66" t="str">
        <f t="shared" si="359"/>
        <v>-</v>
      </c>
      <c r="M126" s="66" t="str">
        <f t="shared" si="359"/>
        <v>-</v>
      </c>
      <c r="N126" s="66" t="str">
        <f t="shared" si="359"/>
        <v>-</v>
      </c>
      <c r="O126" s="66" t="str">
        <f t="shared" si="359"/>
        <v>-</v>
      </c>
      <c r="P126" s="66" t="str">
        <f t="shared" si="359"/>
        <v>-</v>
      </c>
      <c r="Q126" s="66" t="str">
        <f t="shared" si="359"/>
        <v>-</v>
      </c>
      <c r="R126" s="66" t="str">
        <f t="shared" si="359"/>
        <v>-</v>
      </c>
      <c r="S126" s="66" t="str">
        <f t="shared" si="359"/>
        <v>-</v>
      </c>
      <c r="U126" s="1" t="n">
        <v>12.2726578947368</v>
      </c>
      <c r="V126" s="1" t="n">
        <v>15.9174814814815</v>
      </c>
      <c r="W126" s="1" t="n">
        <v>27.7071351351351</v>
      </c>
      <c r="X126" s="1" t="n">
        <v>18.5744086956522</v>
      </c>
      <c r="Y126" s="1" t="n">
        <v>15.756512605042</v>
      </c>
      <c r="Z126" s="1" t="n">
        <v>17.1315084745763</v>
      </c>
      <c r="AA126" s="1" t="n">
        <v>15.4592201834862</v>
      </c>
      <c r="AB126" s="1" t="n">
        <v>16.0962702702703</v>
      </c>
      <c r="AC126" s="1" t="n">
        <v>18.9454618834081</v>
      </c>
      <c r="AD126" s="1" t="n">
        <v>19.7364631578947</v>
      </c>
      <c r="AE126" s="1" t="n">
        <v>14.5436161616162</v>
      </c>
      <c r="AF126" s="1" t="n">
        <v>14.40014481409</v>
      </c>
      <c r="AG126" s="1" t="n">
        <v>15.5849838709677</v>
      </c>
      <c r="AH126" s="1" t="n">
        <v>14.5372857142857</v>
      </c>
      <c r="AI126" s="1" t="n">
        <v>21.2183529411765</v>
      </c>
      <c r="AJ126" s="1" t="n">
        <v>16.36162</v>
      </c>
      <c r="AK126" s="1" t="n">
        <v>19.50738</v>
      </c>
      <c r="AL126" s="1" t="n">
        <v>16.5843094339623</v>
      </c>
      <c r="AM126" s="1" t="n">
        <v>14.3531503759398</v>
      </c>
      <c r="AN126" s="1" t="n">
        <v>12.6443157894737</v>
      </c>
      <c r="AO126" s="1" t="n">
        <v>15.878701986755</v>
      </c>
      <c r="AP126" s="1" t="n">
        <v>24.1525240963855</v>
      </c>
      <c r="AQ126" s="1" t="n">
        <v>19.861672489083</v>
      </c>
      <c r="AR126" s="1" t="n">
        <v>17.0976167979002</v>
      </c>
      <c r="AS126" s="48" t="n">
        <v>15.254915662650602</v>
      </c>
      <c r="AT126" s="48" t="n">
        <v>15.4241304347826</v>
      </c>
      <c r="AU126" s="48" t="n">
        <v>16.4148258706468</v>
      </c>
      <c r="AV126" s="48" t="n">
        <v>15.55696</v>
      </c>
      <c r="AW126" s="48" t="n">
        <v>20.55949</v>
      </c>
      <c r="AX126" s="48" t="n">
        <v>14.47074</v>
      </c>
      <c r="AY126" s="48" t="n">
        <v>15.11477</v>
      </c>
      <c r="AZ126" s="48" t="n">
        <v>17.87424</v>
      </c>
      <c r="BA126" s="48"/>
      <c r="BB126" s="48"/>
      <c r="BC126" s="48"/>
      <c r="BD126" s="48"/>
      <c r="BF126" s="84" t="str">
        <f t="shared" si="346"/>
        <v>-</v>
      </c>
      <c r="BG126" s="84" t="str">
        <f t="shared" si="347"/>
        <v>-</v>
      </c>
      <c r="BH126" s="84" t="str">
        <f t="shared" si="348"/>
        <v>-</v>
      </c>
      <c r="BI126" s="84" t="str">
        <f t="shared" si="349"/>
        <v>-</v>
      </c>
      <c r="BJ126" s="84" t="str">
        <f t="shared" si="350"/>
        <v>-</v>
      </c>
      <c r="BK126" s="84" t="str">
        <f t="shared" si="351"/>
        <v>-</v>
      </c>
      <c r="BL126" s="84" t="str">
        <f t="shared" si="352"/>
        <v>-</v>
      </c>
      <c r="BM126" s="84" t="str">
        <f t="shared" si="353"/>
        <v>-</v>
      </c>
      <c r="BN126" s="84" t="str">
        <f t="shared" si="354"/>
        <v>-</v>
      </c>
      <c r="BO126" s="84" t="str">
        <f t="shared" si="355"/>
        <v>-</v>
      </c>
      <c r="BP126" s="84" t="str">
        <f t="shared" si="356"/>
        <v>-</v>
      </c>
      <c r="BQ126" s="84" t="str">
        <f t="shared" si="357"/>
        <v>-</v>
      </c>
    </row>
    <row r="127" spans="1:69" x14ac:dyDescent="0.25">
      <c r="A127" s="44" t="s">
        <v>181</v>
      </c>
      <c r="B127" s="22" t="s">
        <v>46</v>
      </c>
      <c r="C127" s="66" t="str">
        <f t="shared" si="343"/>
        <v>-</v>
      </c>
      <c r="D127" s="66" t="str">
        <f t="shared" si="343"/>
        <v>-</v>
      </c>
      <c r="E127" s="66" t="str">
        <f t="shared" si="343"/>
        <v>-</v>
      </c>
      <c r="F127" s="65" t="str">
        <f t="shared" si="344"/>
        <v/>
      </c>
      <c r="H127" s="66" t="str">
        <f t="shared" ref="H127:S127" si="360">IFERROR(H52/H115,"-")</f>
        <v>-</v>
      </c>
      <c r="I127" s="66" t="str">
        <f t="shared" si="360"/>
        <v>-</v>
      </c>
      <c r="J127" s="66" t="str">
        <f t="shared" si="360"/>
        <v>-</v>
      </c>
      <c r="K127" s="66" t="str">
        <f t="shared" si="360"/>
        <v>-</v>
      </c>
      <c r="L127" s="66" t="str">
        <f t="shared" si="360"/>
        <v>-</v>
      </c>
      <c r="M127" s="66" t="str">
        <f t="shared" si="360"/>
        <v>-</v>
      </c>
      <c r="N127" s="66" t="str">
        <f t="shared" si="360"/>
        <v>-</v>
      </c>
      <c r="O127" s="66" t="str">
        <f t="shared" si="360"/>
        <v>-</v>
      </c>
      <c r="P127" s="66" t="str">
        <f t="shared" si="360"/>
        <v>-</v>
      </c>
      <c r="Q127" s="66" t="str">
        <f t="shared" si="360"/>
        <v>-</v>
      </c>
      <c r="R127" s="66" t="str">
        <f t="shared" si="360"/>
        <v>-</v>
      </c>
      <c r="S127" s="66" t="str">
        <f t="shared" si="360"/>
        <v>-</v>
      </c>
      <c r="U127" s="1" t="n">
        <v>13.1887532467532</v>
      </c>
      <c r="V127" s="1" t="n">
        <v>13.0302790697674</v>
      </c>
      <c r="W127" s="1" t="n">
        <v>18.948746031746</v>
      </c>
      <c r="X127" s="1" t="n">
        <v>15.0640476190476</v>
      </c>
      <c r="Y127" s="1" t="n">
        <v>16.2353968253968</v>
      </c>
      <c r="Z127" s="1" t="n">
        <v>18.5979841688654</v>
      </c>
      <c r="AA127" s="1" t="n">
        <v>15.5674223602484</v>
      </c>
      <c r="AB127" s="1" t="n">
        <v>14.5188736842105</v>
      </c>
      <c r="AC127" s="1" t="n">
        <v>15.3552191780822</v>
      </c>
      <c r="AD127" s="1" t="n">
        <v>19.4487636363636</v>
      </c>
      <c r="AE127" s="1" t="n">
        <v>16.0796192893401</v>
      </c>
      <c r="AF127" s="1" t="n">
        <v>16.1623630136986</v>
      </c>
      <c r="AG127" s="1" t="n">
        <v>15.0254893617021</v>
      </c>
      <c r="AH127" s="1" t="n">
        <v>20.085987012987</v>
      </c>
      <c r="AI127" s="1" t="n">
        <v>20.9094017857143</v>
      </c>
      <c r="AJ127" s="1" t="n">
        <v>17.36882</v>
      </c>
      <c r="AK127" s="1" t="n">
        <v>20.4195373134328</v>
      </c>
      <c r="AL127" s="1" t="n">
        <v>17.5939696202532</v>
      </c>
      <c r="AM127" s="1" t="n">
        <v>19.4102237762238</v>
      </c>
      <c r="AN127" s="1" t="n">
        <v>17.5893488372093</v>
      </c>
      <c r="AO127" s="1" t="n">
        <v>15.4597328244275</v>
      </c>
      <c r="AP127" s="1" t="n">
        <v>17.1248522727273</v>
      </c>
      <c r="AQ127" s="1" t="n">
        <v>26.3322303370787</v>
      </c>
      <c r="AR127" s="1" t="n">
        <v>32.1834234042555</v>
      </c>
      <c r="AS127" s="48" t="n">
        <v>17.41179479768786</v>
      </c>
      <c r="AT127" s="48" t="n">
        <v>21.7984807692308</v>
      </c>
      <c r="AU127" s="48" t="n">
        <v>15.6618791946309</v>
      </c>
      <c r="AV127" s="48" t="n">
        <v>15.4796</v>
      </c>
      <c r="AW127" s="48" t="n">
        <v>14.80286</v>
      </c>
      <c r="AX127" s="48" t="n">
        <v>19.17806</v>
      </c>
      <c r="AY127" s="48" t="n">
        <v>15.08667</v>
      </c>
      <c r="AZ127" s="48" t="n">
        <v>15.5586</v>
      </c>
      <c r="BA127" s="48"/>
      <c r="BB127" s="48"/>
      <c r="BC127" s="48"/>
      <c r="BD127" s="48"/>
      <c r="BF127" s="84" t="str">
        <f t="shared" si="346"/>
        <v>-</v>
      </c>
      <c r="BG127" s="84" t="str">
        <f t="shared" si="347"/>
        <v>-</v>
      </c>
      <c r="BH127" s="84" t="str">
        <f t="shared" si="348"/>
        <v>-</v>
      </c>
      <c r="BI127" s="84" t="str">
        <f t="shared" si="349"/>
        <v>-</v>
      </c>
      <c r="BJ127" s="84" t="str">
        <f t="shared" si="350"/>
        <v>-</v>
      </c>
      <c r="BK127" s="84" t="str">
        <f t="shared" si="351"/>
        <v>-</v>
      </c>
      <c r="BL127" s="84" t="str">
        <f t="shared" si="352"/>
        <v>-</v>
      </c>
      <c r="BM127" s="84" t="str">
        <f t="shared" si="353"/>
        <v>-</v>
      </c>
      <c r="BN127" s="84" t="str">
        <f t="shared" si="354"/>
        <v>-</v>
      </c>
      <c r="BO127" s="84" t="str">
        <f t="shared" si="355"/>
        <v>-</v>
      </c>
      <c r="BP127" s="84" t="str">
        <f t="shared" si="356"/>
        <v>-</v>
      </c>
      <c r="BQ127" s="84" t="str">
        <f t="shared" si="357"/>
        <v>-</v>
      </c>
    </row>
    <row r="128" spans="1:69" x14ac:dyDescent="0.25">
      <c r="A128" s="44" t="s">
        <v>182</v>
      </c>
      <c r="B128" s="22" t="s">
        <v>47</v>
      </c>
      <c r="C128" s="66" t="str">
        <f t="shared" si="343"/>
        <v>-</v>
      </c>
      <c r="D128" s="66" t="str">
        <f t="shared" si="343"/>
        <v>-</v>
      </c>
      <c r="E128" s="66" t="str">
        <f t="shared" si="343"/>
        <v>-</v>
      </c>
      <c r="F128" s="65" t="str">
        <f t="shared" si="344"/>
        <v/>
      </c>
      <c r="H128" s="66" t="str">
        <f t="shared" ref="H128:S128" si="361">IFERROR(H53/H116,"-")</f>
        <v>-</v>
      </c>
      <c r="I128" s="66" t="str">
        <f t="shared" si="361"/>
        <v>-</v>
      </c>
      <c r="J128" s="66" t="str">
        <f t="shared" si="361"/>
        <v>-</v>
      </c>
      <c r="K128" s="66" t="str">
        <f t="shared" si="361"/>
        <v>-</v>
      </c>
      <c r="L128" s="66" t="str">
        <f t="shared" si="361"/>
        <v>-</v>
      </c>
      <c r="M128" s="66" t="str">
        <f t="shared" si="361"/>
        <v>-</v>
      </c>
      <c r="N128" s="66" t="str">
        <f t="shared" si="361"/>
        <v>-</v>
      </c>
      <c r="O128" s="66" t="str">
        <f t="shared" si="361"/>
        <v>-</v>
      </c>
      <c r="P128" s="66" t="str">
        <f t="shared" si="361"/>
        <v>-</v>
      </c>
      <c r="Q128" s="66" t="str">
        <f t="shared" si="361"/>
        <v>-</v>
      </c>
      <c r="R128" s="66" t="str">
        <f t="shared" si="361"/>
        <v>-</v>
      </c>
      <c r="S128" s="66" t="str">
        <f t="shared" si="361"/>
        <v>-</v>
      </c>
      <c r="U128" s="1" t="n">
        <v>6.84454716981132</v>
      </c>
      <c r="V128" s="1" t="n">
        <v>16.0416046511628</v>
      </c>
      <c r="W128" s="1" t="n">
        <v>20.238</v>
      </c>
      <c r="X128" s="1" t="n">
        <v>14.9637405660377</v>
      </c>
      <c r="Y128" s="1" t="n">
        <v>15.2144561403509</v>
      </c>
      <c r="Z128" s="1" t="n">
        <v>18.6771739130435</v>
      </c>
      <c r="AA128" s="1" t="n">
        <v>24.8036306818182</v>
      </c>
      <c r="AB128" s="1" t="n">
        <v>17.8297672413793</v>
      </c>
      <c r="AC128" s="1" t="n">
        <v>14.8514944134078</v>
      </c>
      <c r="AD128" s="1" t="n">
        <v>18.6174319066148</v>
      </c>
      <c r="AE128" s="1" t="n">
        <v>15.5491584699454</v>
      </c>
      <c r="AF128" s="1" t="n">
        <v>25.9741347150259</v>
      </c>
      <c r="AG128" s="1" t="n">
        <v>13.2145050505051</v>
      </c>
      <c r="AH128" s="1" t="n">
        <v>11.9046956521739</v>
      </c>
      <c r="AI128" s="1" t="n">
        <v>16.1174081632653</v>
      </c>
      <c r="AJ128" s="1" t="n">
        <v>26.5731402439024</v>
      </c>
      <c r="AK128" s="1" t="n">
        <v>20.1567564102564</v>
      </c>
      <c r="AL128" s="1" t="n">
        <v>17.9969638554217</v>
      </c>
      <c r="AM128" s="1" t="n">
        <v>16.1611684210526</v>
      </c>
      <c r="AN128" s="1" t="n">
        <v>19.8397734375</v>
      </c>
      <c r="AO128" s="1" t="n">
        <v>21.7895367231638</v>
      </c>
      <c r="AP128" s="1" t="n">
        <v>25.8970598006645</v>
      </c>
      <c r="AQ128" s="1" t="n">
        <v>17.7109288888889</v>
      </c>
      <c r="AR128" s="1" t="n">
        <v>16.9114664536741</v>
      </c>
      <c r="AS128" s="48" t="n">
        <v>20.015096774193548</v>
      </c>
      <c r="AT128" s="48" t="n">
        <v>24.9777171052632</v>
      </c>
      <c r="AU128" s="48" t="n">
        <v>19.6181003584229</v>
      </c>
      <c r="AV128" s="48" t="n">
        <v>15.10214</v>
      </c>
      <c r="AW128" s="48" t="n">
        <v>19.24774</v>
      </c>
      <c r="AX128" s="48" t="n">
        <v>17.32241</v>
      </c>
      <c r="AY128" s="48" t="n">
        <v>13.86938</v>
      </c>
      <c r="AZ128" s="48" t="n">
        <v>17.72026</v>
      </c>
      <c r="BA128" s="48"/>
      <c r="BB128" s="48"/>
      <c r="BC128" s="48"/>
      <c r="BD128" s="48"/>
      <c r="BF128" s="84" t="str">
        <f t="shared" si="346"/>
        <v>-</v>
      </c>
      <c r="BG128" s="84" t="str">
        <f t="shared" si="347"/>
        <v>-</v>
      </c>
      <c r="BH128" s="84" t="str">
        <f t="shared" si="348"/>
        <v>-</v>
      </c>
      <c r="BI128" s="84" t="str">
        <f t="shared" si="349"/>
        <v>-</v>
      </c>
      <c r="BJ128" s="84" t="str">
        <f t="shared" si="350"/>
        <v>-</v>
      </c>
      <c r="BK128" s="84" t="str">
        <f t="shared" si="351"/>
        <v>-</v>
      </c>
      <c r="BL128" s="84" t="str">
        <f t="shared" si="352"/>
        <v>-</v>
      </c>
      <c r="BM128" s="84" t="str">
        <f t="shared" si="353"/>
        <v>-</v>
      </c>
      <c r="BN128" s="84" t="str">
        <f t="shared" si="354"/>
        <v>-</v>
      </c>
      <c r="BO128" s="84" t="str">
        <f t="shared" si="355"/>
        <v>-</v>
      </c>
      <c r="BP128" s="84" t="str">
        <f t="shared" si="356"/>
        <v>-</v>
      </c>
      <c r="BQ128" s="84" t="str">
        <f t="shared" si="357"/>
        <v>-</v>
      </c>
    </row>
    <row r="129" spans="1:69" x14ac:dyDescent="0.25">
      <c r="A129" s="44" t="s">
        <v>183</v>
      </c>
      <c r="B129" s="22" t="s">
        <v>48</v>
      </c>
      <c r="C129" s="66" t="str">
        <f t="shared" si="343"/>
        <v>-</v>
      </c>
      <c r="D129" s="66" t="str">
        <f t="shared" si="343"/>
        <v>-</v>
      </c>
      <c r="E129" s="66" t="str">
        <f t="shared" si="343"/>
        <v>-</v>
      </c>
      <c r="F129" s="65" t="str">
        <f t="shared" si="344"/>
        <v/>
      </c>
      <c r="H129" s="66" t="str">
        <f t="shared" ref="H129:S129" si="362">IFERROR(H54/H117,"-")</f>
        <v>-</v>
      </c>
      <c r="I129" s="66" t="str">
        <f t="shared" si="362"/>
        <v>-</v>
      </c>
      <c r="J129" s="66" t="str">
        <f t="shared" si="362"/>
        <v>-</v>
      </c>
      <c r="K129" s="66" t="str">
        <f t="shared" si="362"/>
        <v>-</v>
      </c>
      <c r="L129" s="66" t="str">
        <f t="shared" si="362"/>
        <v>-</v>
      </c>
      <c r="M129" s="66" t="str">
        <f t="shared" si="362"/>
        <v>-</v>
      </c>
      <c r="N129" s="66" t="str">
        <f t="shared" si="362"/>
        <v>-</v>
      </c>
      <c r="O129" s="66" t="str">
        <f t="shared" si="362"/>
        <v>-</v>
      </c>
      <c r="P129" s="66" t="str">
        <f t="shared" si="362"/>
        <v>-</v>
      </c>
      <c r="Q129" s="66" t="str">
        <f t="shared" si="362"/>
        <v>-</v>
      </c>
      <c r="R129" s="66" t="str">
        <f t="shared" si="362"/>
        <v>-</v>
      </c>
      <c r="S129" s="66" t="str">
        <f t="shared" si="362"/>
        <v>-</v>
      </c>
      <c r="U129" s="1" t="n">
        <v>11.2874</v>
      </c>
      <c r="V129" s="1" t="n">
        <v>14.0208205128205</v>
      </c>
      <c r="W129" s="1" t="n">
        <v>12.7776714285714</v>
      </c>
      <c r="X129" s="1" t="n">
        <v>18.3121168831169</v>
      </c>
      <c r="Y129" s="1" t="n">
        <v>15.9287777777778</v>
      </c>
      <c r="Z129" s="1" t="n">
        <v>39.5568923766816</v>
      </c>
      <c r="AA129" s="1" t="n">
        <v>21.7843203125</v>
      </c>
      <c r="AB129" s="1" t="n">
        <v>15.157414893617</v>
      </c>
      <c r="AC129" s="1" t="n">
        <v>22.009</v>
      </c>
      <c r="AD129" s="1" t="n">
        <v>25.1303666666667</v>
      </c>
      <c r="AE129" s="1" t="n">
        <v>19.058154676259</v>
      </c>
      <c r="AF129" s="1" t="n">
        <v>20.5569039145908</v>
      </c>
      <c r="AG129" s="1" t="n">
        <v>14.9515</v>
      </c>
      <c r="AH129" s="1" t="n">
        <v>14.6288928571429</v>
      </c>
      <c r="AI129" s="1" t="n">
        <v>17.6217967479675</v>
      </c>
      <c r="AJ129" s="1" t="n">
        <v>15.3431214953271</v>
      </c>
      <c r="AK129" s="1" t="n">
        <v>19.046</v>
      </c>
      <c r="AL129" s="1" t="n">
        <v>16.033900621118</v>
      </c>
      <c r="AM129" s="1" t="n">
        <v>16.9379606299213</v>
      </c>
      <c r="AN129" s="1" t="n">
        <v>18.3946045627376</v>
      </c>
      <c r="AO129" s="1" t="n">
        <v>19.7517379310345</v>
      </c>
      <c r="AP129" s="1" t="n">
        <v>20.9086260162602</v>
      </c>
      <c r="AQ129" s="1" t="n">
        <v>21.9070930232558</v>
      </c>
      <c r="AR129" s="1" t="n">
        <v>23.3476792144027</v>
      </c>
      <c r="AS129" s="48" t="n">
        <v>14.291323529411764</v>
      </c>
      <c r="AT129" s="48" t="n">
        <v>14.49</v>
      </c>
      <c r="AU129" s="48" t="n">
        <v>16.381875</v>
      </c>
      <c r="AV129" s="48" t="n">
        <v>23.49067</v>
      </c>
      <c r="AW129" s="48" t="n">
        <v>10.1235</v>
      </c>
      <c r="AX129" s="48" t="n">
        <v>17.82907</v>
      </c>
      <c r="AY129" s="48" t="n">
        <v>18.98885</v>
      </c>
      <c r="AZ129" s="48" t="n">
        <v>18.85672</v>
      </c>
      <c r="BA129" s="48"/>
      <c r="BB129" s="48"/>
      <c r="BC129" s="48"/>
      <c r="BD129" s="48"/>
      <c r="BF129" s="84" t="str">
        <f t="shared" si="346"/>
        <v>-</v>
      </c>
      <c r="BG129" s="84" t="str">
        <f t="shared" si="347"/>
        <v>-</v>
      </c>
      <c r="BH129" s="84" t="str">
        <f t="shared" si="348"/>
        <v>-</v>
      </c>
      <c r="BI129" s="84" t="str">
        <f t="shared" si="349"/>
        <v>-</v>
      </c>
      <c r="BJ129" s="84" t="str">
        <f t="shared" si="350"/>
        <v>-</v>
      </c>
      <c r="BK129" s="84" t="str">
        <f t="shared" si="351"/>
        <v>-</v>
      </c>
      <c r="BL129" s="84" t="str">
        <f t="shared" si="352"/>
        <v>-</v>
      </c>
      <c r="BM129" s="84" t="str">
        <f t="shared" si="353"/>
        <v>-</v>
      </c>
      <c r="BN129" s="84" t="str">
        <f t="shared" si="354"/>
        <v>-</v>
      </c>
      <c r="BO129" s="84" t="str">
        <f t="shared" si="355"/>
        <v>-</v>
      </c>
      <c r="BP129" s="84" t="str">
        <f t="shared" si="356"/>
        <v>-</v>
      </c>
      <c r="BQ129" s="84" t="str">
        <f t="shared" si="357"/>
        <v>-</v>
      </c>
    </row>
    <row r="130" spans="1:69" x14ac:dyDescent="0.25">
      <c r="A130" s="44" t="s">
        <v>184</v>
      </c>
      <c r="B130" s="22" t="s">
        <v>49</v>
      </c>
      <c r="C130" s="66" t="str">
        <f t="shared" si="343"/>
        <v>-</v>
      </c>
      <c r="D130" s="66" t="str">
        <f t="shared" si="343"/>
        <v>-</v>
      </c>
      <c r="E130" s="66" t="str">
        <f t="shared" si="343"/>
        <v>-</v>
      </c>
      <c r="F130" s="65" t="str">
        <f t="shared" si="344"/>
        <v/>
      </c>
      <c r="H130" s="66" t="str">
        <f t="shared" ref="H130:S130" si="363">IFERROR(H55/H118,"-")</f>
        <v>-</v>
      </c>
      <c r="I130" s="66" t="str">
        <f t="shared" si="363"/>
        <v>-</v>
      </c>
      <c r="J130" s="66" t="str">
        <f t="shared" si="363"/>
        <v>-</v>
      </c>
      <c r="K130" s="66" t="str">
        <f t="shared" si="363"/>
        <v>-</v>
      </c>
      <c r="L130" s="66" t="str">
        <f t="shared" si="363"/>
        <v>-</v>
      </c>
      <c r="M130" s="66" t="str">
        <f t="shared" si="363"/>
        <v>-</v>
      </c>
      <c r="N130" s="66" t="str">
        <f t="shared" si="363"/>
        <v>-</v>
      </c>
      <c r="O130" s="66" t="str">
        <f t="shared" si="363"/>
        <v>-</v>
      </c>
      <c r="P130" s="66" t="str">
        <f t="shared" si="363"/>
        <v>-</v>
      </c>
      <c r="Q130" s="66" t="str">
        <f t="shared" si="363"/>
        <v>-</v>
      </c>
      <c r="R130" s="66" t="str">
        <f t="shared" si="363"/>
        <v>-</v>
      </c>
      <c r="S130" s="66" t="str">
        <f t="shared" si="363"/>
        <v>-</v>
      </c>
      <c r="U130" s="1" t="n">
        <v>13.9290833333333</v>
      </c>
      <c r="V130" s="1" t="n">
        <v>20.8347692307692</v>
      </c>
      <c r="W130" s="1" t="n">
        <v>25.0931363636364</v>
      </c>
      <c r="X130" s="1" t="n">
        <v>21.5577777777778</v>
      </c>
      <c r="Y130" s="1" t="n">
        <v>18.706125</v>
      </c>
      <c r="Z130" s="1" t="n">
        <v>23.1258358208955</v>
      </c>
      <c r="AA130" s="1" t="n">
        <v>19.1686363636364</v>
      </c>
      <c r="AB130" s="1" t="n">
        <v>17.0025060240964</v>
      </c>
      <c r="AC130" s="1" t="n">
        <v>45.6772375</v>
      </c>
      <c r="AD130" s="1" t="n">
        <v>-17.7799701492537</v>
      </c>
      <c r="AE130" s="1" t="n">
        <v>18.761503968254</v>
      </c>
      <c r="AF130" s="1" t="n">
        <v>23.4612315789473</v>
      </c>
      <c r="AG130" s="1" t="n">
        <v>14.5606585365854</v>
      </c>
      <c r="AH130" s="1" t="n">
        <v>31.5565909090909</v>
      </c>
      <c r="AI130" s="1" t="n">
        <v>16.5018709677419</v>
      </c>
      <c r="AJ130" s="1" t="n">
        <v>17.2426</v>
      </c>
      <c r="AK130" s="1" t="n">
        <v>19.43452</v>
      </c>
      <c r="AL130" s="1" t="n">
        <v>15.7708084415584</v>
      </c>
      <c r="AM130" s="1" t="n">
        <v>16.0208282828283</v>
      </c>
      <c r="AN130" s="1" t="n">
        <v>17.4672533333333</v>
      </c>
      <c r="AO130" s="1" t="n">
        <v>16.6415874125874</v>
      </c>
      <c r="AP130" s="1" t="n">
        <v>20.5747543859649</v>
      </c>
      <c r="AQ130" s="1" t="n">
        <v>18.5574851851852</v>
      </c>
      <c r="AR130" s="1" t="n">
        <v>22.3575314685315</v>
      </c>
      <c r="AS130" s="48" t="n">
        <v>20.74741059602649</v>
      </c>
      <c r="AT130" s="48" t="n">
        <v>17.3797777777778</v>
      </c>
      <c r="AU130" s="48" t="n">
        <v>16.5224444444444</v>
      </c>
      <c r="AV130" s="48" t="n">
        <v>19.44947</v>
      </c>
      <c r="AW130" s="48" t="n">
        <v>21.82478</v>
      </c>
      <c r="AX130" s="48" t="n">
        <v>21.633</v>
      </c>
      <c r="AY130" s="48" t="n">
        <v>25.08387</v>
      </c>
      <c r="AZ130" s="48" t="n">
        <v>22.5056</v>
      </c>
      <c r="BA130" s="48"/>
      <c r="BB130" s="48"/>
      <c r="BC130" s="48"/>
      <c r="BD130" s="48"/>
      <c r="BF130" s="84" t="str">
        <f t="shared" si="346"/>
        <v>-</v>
      </c>
      <c r="BG130" s="84" t="str">
        <f t="shared" si="347"/>
        <v>-</v>
      </c>
      <c r="BH130" s="84" t="str">
        <f t="shared" si="348"/>
        <v>-</v>
      </c>
      <c r="BI130" s="84" t="str">
        <f t="shared" si="349"/>
        <v>-</v>
      </c>
      <c r="BJ130" s="84" t="str">
        <f t="shared" si="350"/>
        <v>-</v>
      </c>
      <c r="BK130" s="84" t="str">
        <f t="shared" si="351"/>
        <v>-</v>
      </c>
      <c r="BL130" s="84" t="str">
        <f t="shared" si="352"/>
        <v>-</v>
      </c>
      <c r="BM130" s="84" t="str">
        <f t="shared" si="353"/>
        <v>-</v>
      </c>
      <c r="BN130" s="84" t="str">
        <f t="shared" si="354"/>
        <v>-</v>
      </c>
      <c r="BO130" s="84" t="str">
        <f t="shared" si="355"/>
        <v>-</v>
      </c>
      <c r="BP130" s="84" t="str">
        <f t="shared" si="356"/>
        <v>-</v>
      </c>
      <c r="BQ130" s="84" t="str">
        <f t="shared" si="357"/>
        <v>-</v>
      </c>
    </row>
    <row r="131" spans="1:69" x14ac:dyDescent="0.25">
      <c r="A131" s="44" t="s">
        <v>185</v>
      </c>
      <c r="B131" s="22" t="s">
        <v>50</v>
      </c>
      <c r="C131" s="66" t="str">
        <f t="shared" si="343"/>
        <v>-</v>
      </c>
      <c r="D131" s="66" t="str">
        <f t="shared" si="343"/>
        <v>-</v>
      </c>
      <c r="E131" s="66" t="str">
        <f t="shared" si="343"/>
        <v>-</v>
      </c>
      <c r="F131" s="65" t="str">
        <f t="shared" si="344"/>
        <v/>
      </c>
      <c r="H131" s="66" t="str">
        <f t="shared" ref="H131:S131" si="364">IFERROR(H56/H119,"-")</f>
        <v>-</v>
      </c>
      <c r="I131" s="66" t="str">
        <f t="shared" si="364"/>
        <v>-</v>
      </c>
      <c r="J131" s="66" t="str">
        <f t="shared" si="364"/>
        <v>-</v>
      </c>
      <c r="K131" s="66" t="str">
        <f t="shared" si="364"/>
        <v>-</v>
      </c>
      <c r="L131" s="66" t="str">
        <f t="shared" si="364"/>
        <v>-</v>
      </c>
      <c r="M131" s="66" t="str">
        <f t="shared" si="364"/>
        <v>-</v>
      </c>
      <c r="N131" s="66" t="str">
        <f t="shared" si="364"/>
        <v>-</v>
      </c>
      <c r="O131" s="66" t="str">
        <f t="shared" si="364"/>
        <v>-</v>
      </c>
      <c r="P131" s="66" t="str">
        <f t="shared" si="364"/>
        <v>-</v>
      </c>
      <c r="Q131" s="66" t="str">
        <f t="shared" si="364"/>
        <v>-</v>
      </c>
      <c r="R131" s="66" t="str">
        <f t="shared" si="364"/>
        <v>-</v>
      </c>
      <c r="S131" s="66" t="str">
        <f t="shared" si="364"/>
        <v>-</v>
      </c>
      <c r="T131" s="7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48"/>
      <c r="AT131" s="48" t="n">
        <v>14.834301369863</v>
      </c>
      <c r="AU131" s="48" t="n">
        <v>15.3987341772152</v>
      </c>
      <c r="AV131" s="48" t="n">
        <v>14.69115</v>
      </c>
      <c r="AW131" s="48" t="n">
        <v>16.65414</v>
      </c>
      <c r="AX131" s="48" t="n">
        <v>16.958</v>
      </c>
      <c r="AY131" s="48" t="n">
        <v>15.50752</v>
      </c>
      <c r="AZ131" s="48" t="n">
        <v>13.03318</v>
      </c>
      <c r="BA131" s="48"/>
      <c r="BB131" s="48"/>
      <c r="BC131" s="48"/>
      <c r="BD131" s="48"/>
      <c r="BF131" s="84" t="str">
        <f t="shared" si="346"/>
        <v>-</v>
      </c>
      <c r="BG131" s="84" t="str">
        <f t="shared" si="347"/>
        <v>-</v>
      </c>
      <c r="BH131" s="84" t="str">
        <f t="shared" si="348"/>
        <v>-</v>
      </c>
      <c r="BI131" s="84" t="str">
        <f t="shared" si="349"/>
        <v>-</v>
      </c>
      <c r="BJ131" s="84" t="str">
        <f t="shared" si="350"/>
        <v>-</v>
      </c>
      <c r="BK131" s="84" t="str">
        <f t="shared" si="351"/>
        <v>-</v>
      </c>
      <c r="BL131" s="84" t="str">
        <f t="shared" si="352"/>
        <v>-</v>
      </c>
      <c r="BM131" s="84" t="str">
        <f t="shared" si="353"/>
        <v>-</v>
      </c>
      <c r="BN131" s="84" t="str">
        <f t="shared" si="354"/>
        <v>-</v>
      </c>
      <c r="BO131" s="84" t="str">
        <f t="shared" si="355"/>
        <v>-</v>
      </c>
      <c r="BP131" s="84" t="str">
        <f t="shared" si="356"/>
        <v>-</v>
      </c>
      <c r="BQ131" s="84" t="str">
        <f t="shared" si="357"/>
        <v>-</v>
      </c>
    </row>
    <row r="132" spans="1:69" x14ac:dyDescent="0.25">
      <c r="A132" s="44" t="s">
        <v>426</v>
      </c>
      <c r="B132" s="3" t="s">
        <v>153</v>
      </c>
      <c r="C132" s="66" t="str">
        <f t="shared" ref="C132:E132" si="365">IFERROR(C58/C120,"-")</f>
        <v>-</v>
      </c>
      <c r="D132" s="66" t="str">
        <f t="shared" si="365"/>
        <v>-</v>
      </c>
      <c r="E132" s="66" t="str">
        <f t="shared" si="365"/>
        <v>-</v>
      </c>
      <c r="F132" s="65" t="str">
        <f t="shared" si="344"/>
        <v/>
      </c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7"/>
      <c r="U132" s="71" t="str">
        <f>IFERROR(U58/U120,"-")</f>
        <v>-</v>
      </c>
      <c r="V132" s="71" t="str">
        <f t="shared" ref="V132:AY132" si="366">IFERROR(V58/V120,"-")</f>
        <v>-</v>
      </c>
      <c r="W132" s="71" t="str">
        <f t="shared" si="366"/>
        <v>-</v>
      </c>
      <c r="X132" s="71" t="str">
        <f t="shared" si="366"/>
        <v>-</v>
      </c>
      <c r="Y132" s="71" t="str">
        <f t="shared" si="366"/>
        <v>-</v>
      </c>
      <c r="Z132" s="71" t="str">
        <f t="shared" si="366"/>
        <v>-</v>
      </c>
      <c r="AA132" s="71" t="str">
        <f t="shared" si="366"/>
        <v>-</v>
      </c>
      <c r="AB132" s="71" t="str">
        <f t="shared" si="366"/>
        <v>-</v>
      </c>
      <c r="AC132" s="71" t="str">
        <f t="shared" si="366"/>
        <v>-</v>
      </c>
      <c r="AD132" s="71" t="str">
        <f t="shared" si="366"/>
        <v>-</v>
      </c>
      <c r="AE132" s="71" t="str">
        <f t="shared" si="366"/>
        <v>-</v>
      </c>
      <c r="AF132" s="71" t="str">
        <f t="shared" si="366"/>
        <v>-</v>
      </c>
      <c r="AG132" s="71" t="str">
        <f t="shared" si="366"/>
        <v>-</v>
      </c>
      <c r="AH132" s="71" t="str">
        <f t="shared" si="366"/>
        <v>-</v>
      </c>
      <c r="AI132" s="71" t="str">
        <f t="shared" si="366"/>
        <v>-</v>
      </c>
      <c r="AJ132" s="71" t="str">
        <f t="shared" si="366"/>
        <v>-</v>
      </c>
      <c r="AK132" s="71" t="str">
        <f t="shared" si="366"/>
        <v>-</v>
      </c>
      <c r="AL132" s="71" t="str">
        <f t="shared" si="366"/>
        <v>-</v>
      </c>
      <c r="AM132" s="71" t="str">
        <f t="shared" si="366"/>
        <v>-</v>
      </c>
      <c r="AN132" s="71" t="str">
        <f t="shared" si="366"/>
        <v>-</v>
      </c>
      <c r="AO132" s="71" t="str">
        <f t="shared" si="366"/>
        <v>-</v>
      </c>
      <c r="AP132" s="71" t="str">
        <f t="shared" si="366"/>
        <v>-</v>
      </c>
      <c r="AQ132" s="71" t="str">
        <f t="shared" si="366"/>
        <v>-</v>
      </c>
      <c r="AR132" s="71" t="str">
        <f t="shared" si="366"/>
        <v>-</v>
      </c>
      <c r="AS132" s="71" t="str">
        <f t="shared" si="366"/>
        <v>-</v>
      </c>
      <c r="AT132" s="71" t="str">
        <f t="shared" si="366"/>
        <v>-</v>
      </c>
      <c r="AU132" s="71" t="str">
        <f t="shared" si="366"/>
        <v>-</v>
      </c>
      <c r="AV132" s="71" t="str">
        <f t="shared" si="366"/>
        <v>-</v>
      </c>
      <c r="AW132" s="71" t="str">
        <f t="shared" si="366"/>
        <v>-</v>
      </c>
      <c r="AX132" s="71" t="str">
        <f t="shared" si="366"/>
        <v>-</v>
      </c>
      <c r="AY132" s="71" t="n">
        <f t="shared" si="366"/>
        <v>19.92694</v>
      </c>
      <c r="AZ132" s="71" t="n">
        <v>20.12919</v>
      </c>
      <c r="BA132" s="71"/>
      <c r="BB132" s="71"/>
      <c r="BC132" s="71"/>
      <c r="BD132" s="71"/>
      <c r="BF132" s="84" t="str">
        <f t="shared" ref="BF132:BF133" si="367">IFERROR(AS132/AG132,"-")</f>
        <v>-</v>
      </c>
      <c r="BG132" s="84" t="str">
        <f t="shared" ref="BG132:BG133" si="368">IFERROR(AT132/AH132,"-")</f>
        <v>-</v>
      </c>
      <c r="BH132" s="84" t="str">
        <f t="shared" ref="BH132:BH133" si="369">IFERROR(AU132/AI132,"-")</f>
        <v>-</v>
      </c>
      <c r="BI132" s="84" t="str">
        <f t="shared" ref="BI132:BI133" si="370">IFERROR(AV132/AJ132,"-")</f>
        <v>-</v>
      </c>
      <c r="BJ132" s="84" t="str">
        <f t="shared" ref="BJ132:BJ133" si="371">IFERROR(AW132/AK132,"-")</f>
        <v>-</v>
      </c>
      <c r="BK132" s="84" t="str">
        <f t="shared" ref="BK132:BK133" si="372">IFERROR(AX132/AL132,"-")</f>
        <v>-</v>
      </c>
      <c r="BL132" s="84" t="str">
        <f t="shared" ref="BL132:BL133" si="373">IFERROR(AY132/AM132,"-")</f>
        <v>-</v>
      </c>
      <c r="BM132" s="84" t="str">
        <f t="shared" ref="BM132:BM133" si="374">IFERROR(AZ132/AN132,"-")</f>
        <v>-</v>
      </c>
      <c r="BN132" s="84" t="str">
        <f t="shared" ref="BN132:BN133" si="375">IFERROR(BA132/AO132,"-")</f>
        <v>-</v>
      </c>
      <c r="BO132" s="84" t="str">
        <f t="shared" ref="BO132:BO133" si="376">IFERROR(BB132/AP132,"-")</f>
        <v>-</v>
      </c>
      <c r="BP132" s="84" t="str">
        <f t="shared" ref="BP132:BP133" si="377">IFERROR(BC132/AQ132,"-")</f>
        <v>-</v>
      </c>
      <c r="BQ132" s="84" t="str">
        <f t="shared" ref="BQ132:BQ133" si="378">IFERROR(BD132/AR132,"-")</f>
        <v>-</v>
      </c>
    </row>
    <row r="133" spans="1:69" x14ac:dyDescent="0.25">
      <c r="A133" s="45" t="s">
        <v>209</v>
      </c>
      <c r="B133" s="3" t="s">
        <v>61</v>
      </c>
      <c r="C133" s="66" t="str">
        <f>IFERROR(C59/C121,"-")</f>
        <v>-</v>
      </c>
      <c r="D133" s="66" t="str">
        <f t="shared" ref="D133:E133" si="379">IFERROR(D59/D121,"-")</f>
        <v>-</v>
      </c>
      <c r="E133" s="66" t="str">
        <f t="shared" si="379"/>
        <v>-</v>
      </c>
      <c r="F133" s="65" t="str">
        <f>IFERROR(E133/D133,"")</f>
        <v/>
      </c>
      <c r="H133" s="66" t="str">
        <f t="shared" ref="H133:S133" si="380">IFERROR(H59/H121,"-")</f>
        <v>-</v>
      </c>
      <c r="I133" s="66" t="str">
        <f t="shared" si="380"/>
        <v>-</v>
      </c>
      <c r="J133" s="66" t="str">
        <f t="shared" si="380"/>
        <v>-</v>
      </c>
      <c r="K133" s="66" t="str">
        <f t="shared" si="380"/>
        <v>-</v>
      </c>
      <c r="L133" s="66" t="str">
        <f t="shared" si="380"/>
        <v>-</v>
      </c>
      <c r="M133" s="66" t="str">
        <f t="shared" si="380"/>
        <v>-</v>
      </c>
      <c r="N133" s="66" t="str">
        <f t="shared" si="380"/>
        <v>-</v>
      </c>
      <c r="O133" s="66" t="str">
        <f t="shared" si="380"/>
        <v>-</v>
      </c>
      <c r="P133" s="66" t="str">
        <f t="shared" si="380"/>
        <v>-</v>
      </c>
      <c r="Q133" s="66" t="str">
        <f t="shared" si="380"/>
        <v>-</v>
      </c>
      <c r="R133" s="66" t="str">
        <f t="shared" si="380"/>
        <v>-</v>
      </c>
      <c r="S133" s="66" t="str">
        <f t="shared" si="380"/>
        <v>-</v>
      </c>
      <c r="T133" s="5"/>
      <c r="U133" s="10" t="n">
        <v>14.02</v>
      </c>
      <c r="V133" s="10" t="n">
        <v>15.6259558359621</v>
      </c>
      <c r="W133" s="10" t="n">
        <v>21.1026699029126</v>
      </c>
      <c r="X133" s="10" t="n">
        <v>21.3026930091185</v>
      </c>
      <c r="Y133" s="10" t="n">
        <v>17.6359875776398</v>
      </c>
      <c r="Z133" s="10" t="n">
        <v>23.3901563275434</v>
      </c>
      <c r="AA133" s="10" t="n">
        <v>21.2317836107554</v>
      </c>
      <c r="AB133" s="10" t="n">
        <v>16.9602276559865</v>
      </c>
      <c r="AC133" s="10" t="n">
        <v>23.1384510010537</v>
      </c>
      <c r="AD133" s="10" t="n">
        <v>18.2391583113456</v>
      </c>
      <c r="AE133" s="10" t="n">
        <v>17.9041168185584</v>
      </c>
      <c r="AF133" s="10" t="n">
        <v>21.3327450248756</v>
      </c>
      <c r="AG133" s="10" t="n">
        <v>17.3711260744986</v>
      </c>
      <c r="AH133" s="10" t="n">
        <v>20.3575898203592</v>
      </c>
      <c r="AI133" s="10" t="n">
        <v>20.3747234285714</v>
      </c>
      <c r="AJ133" s="10" t="n">
        <v>22.6100086526576</v>
      </c>
      <c r="AK133" s="10" t="n">
        <v>20.3479136904762</v>
      </c>
      <c r="AL133" s="10" t="n">
        <v>16.9973346303502</v>
      </c>
      <c r="AM133" s="10" t="n">
        <v>17.8698083228247</v>
      </c>
      <c r="AN133" s="10" t="n">
        <v>18.2260505836576</v>
      </c>
      <c r="AO133" s="10" t="n">
        <v>18.1383757847534</v>
      </c>
      <c r="AP133" s="10" t="n">
        <v>21.7546433649289</v>
      </c>
      <c r="AQ133" s="10" t="n">
        <v>21.5553416536662</v>
      </c>
      <c r="AR133" s="10" t="n">
        <v>23.7581003167899</v>
      </c>
      <c r="AS133" s="48" t="n">
        <v>18.506746376811595</v>
      </c>
      <c r="AT133" s="48" t="n">
        <v>22.8428213507625</v>
      </c>
      <c r="AU133" s="48" t="n">
        <v>19.2997759103641</v>
      </c>
      <c r="AV133" s="48" t="n">
        <v>19.43021</v>
      </c>
      <c r="AW133" s="48" t="n">
        <v>16.28614</v>
      </c>
      <c r="AX133" s="48" t="n">
        <v>18.91903</v>
      </c>
      <c r="AY133" s="48" t="n">
        <v>19.83259</v>
      </c>
      <c r="AZ133" s="48" t="n">
        <v>19.92555</v>
      </c>
      <c r="BA133" s="48"/>
      <c r="BB133" s="48"/>
      <c r="BC133" s="48"/>
      <c r="BD133" s="48"/>
      <c r="BF133" s="84" t="str">
        <f t="shared" si="367"/>
        <v>-</v>
      </c>
      <c r="BG133" s="84" t="str">
        <f t="shared" si="368"/>
        <v>-</v>
      </c>
      <c r="BH133" s="84" t="str">
        <f t="shared" si="369"/>
        <v>-</v>
      </c>
      <c r="BI133" s="84" t="str">
        <f t="shared" si="370"/>
        <v>-</v>
      </c>
      <c r="BJ133" s="84" t="str">
        <f t="shared" si="371"/>
        <v>-</v>
      </c>
      <c r="BK133" s="84" t="str">
        <f t="shared" si="372"/>
        <v>-</v>
      </c>
      <c r="BL133" s="84" t="str">
        <f t="shared" si="373"/>
        <v>-</v>
      </c>
      <c r="BM133" s="84" t="str">
        <f t="shared" si="374"/>
        <v>-</v>
      </c>
      <c r="BN133" s="84" t="str">
        <f t="shared" si="375"/>
        <v>-</v>
      </c>
      <c r="BO133" s="84" t="str">
        <f t="shared" si="376"/>
        <v>-</v>
      </c>
      <c r="BP133" s="84" t="str">
        <f t="shared" si="377"/>
        <v>-</v>
      </c>
      <c r="BQ133" s="84" t="str">
        <f t="shared" si="378"/>
        <v>-</v>
      </c>
    </row>
    <row r="134" spans="1:69" x14ac:dyDescent="0.25">
      <c r="A134" s="44" t="s">
        <v>33</v>
      </c>
      <c r="B134" s="22"/>
    </row>
    <row r="135" spans="1:69" x14ac:dyDescent="0.25">
      <c r="A135" s="43" t="s">
        <v>84</v>
      </c>
      <c r="B135" s="23" t="s">
        <v>84</v>
      </c>
      <c r="C135" s="21" t="str">
        <f>$C$3</f>
        <v>YTD '15</v>
      </c>
      <c r="D135" s="21" t="str">
        <f>$D$3</f>
        <v>YTD '16</v>
      </c>
      <c r="E135" s="21" t="str">
        <f>$E$3</f>
        <v>YTD '17</v>
      </c>
      <c r="F135" s="21" t="str">
        <f>$F$3</f>
        <v>YoY</v>
      </c>
      <c r="G135" s="2" t="s">
        <v>33</v>
      </c>
      <c r="H135" s="27" t="str">
        <f>$H$3</f>
        <v>Q1 '15</v>
      </c>
      <c r="I135" s="27" t="str">
        <f>$I$3</f>
        <v>Q2 '15</v>
      </c>
      <c r="J135" s="27" t="str">
        <f>$J$3</f>
        <v>Q3 '15</v>
      </c>
      <c r="K135" s="27" t="str">
        <f>$K$3</f>
        <v>Q4 '15</v>
      </c>
      <c r="L135" s="30" t="str">
        <f>$L$3</f>
        <v>Q1 '16</v>
      </c>
      <c r="M135" s="30" t="str">
        <f>$M$3</f>
        <v>Q2 '16</v>
      </c>
      <c r="N135" s="30" t="str">
        <f>$N$3</f>
        <v>Q3 '16</v>
      </c>
      <c r="O135" s="30" t="str">
        <f>$O$3</f>
        <v>Q4 '16</v>
      </c>
      <c r="P135" s="27" t="str">
        <f>$P$3</f>
        <v>Q1 '17</v>
      </c>
      <c r="Q135" s="27" t="str">
        <f>$Q$3</f>
        <v>Q2 '17</v>
      </c>
      <c r="R135" s="27" t="str">
        <f>$R$3</f>
        <v>Q3 '17</v>
      </c>
      <c r="S135" s="27" t="str">
        <f>$S$3</f>
        <v>Q4 '17</v>
      </c>
      <c r="T135" s="17" t="s">
        <v>33</v>
      </c>
      <c r="U135" s="27" t="s">
        <v>1</v>
      </c>
      <c r="V135" s="27" t="s">
        <v>2</v>
      </c>
      <c r="W135" s="27" t="s">
        <v>3</v>
      </c>
      <c r="X135" s="27" t="s">
        <v>4</v>
      </c>
      <c r="Y135" s="27" t="s">
        <v>5</v>
      </c>
      <c r="Z135" s="27" t="s">
        <v>6</v>
      </c>
      <c r="AA135" s="27" t="s">
        <v>7</v>
      </c>
      <c r="AB135" s="27" t="s">
        <v>8</v>
      </c>
      <c r="AC135" s="27" t="s">
        <v>9</v>
      </c>
      <c r="AD135" s="27" t="s">
        <v>10</v>
      </c>
      <c r="AE135" s="27" t="s">
        <v>11</v>
      </c>
      <c r="AF135" s="27" t="s">
        <v>12</v>
      </c>
      <c r="AG135" s="29" t="s">
        <v>13</v>
      </c>
      <c r="AH135" s="29" t="s">
        <v>14</v>
      </c>
      <c r="AI135" s="29" t="s">
        <v>15</v>
      </c>
      <c r="AJ135" s="29" t="s">
        <v>16</v>
      </c>
      <c r="AK135" s="29" t="s">
        <v>17</v>
      </c>
      <c r="AL135" s="29" t="s">
        <v>18</v>
      </c>
      <c r="AM135" s="29" t="s">
        <v>19</v>
      </c>
      <c r="AN135" s="29" t="s">
        <v>20</v>
      </c>
      <c r="AO135" s="29" t="s">
        <v>21</v>
      </c>
      <c r="AP135" s="29" t="s">
        <v>22</v>
      </c>
      <c r="AQ135" s="29" t="s">
        <v>23</v>
      </c>
      <c r="AR135" s="29" t="s">
        <v>24</v>
      </c>
      <c r="AS135" s="25" t="s">
        <v>25</v>
      </c>
      <c r="AT135" s="25" t="s">
        <v>26</v>
      </c>
      <c r="AU135" s="25" t="s">
        <v>27</v>
      </c>
      <c r="AV135" s="25" t="s">
        <v>28</v>
      </c>
      <c r="AW135" s="25" t="s">
        <v>29</v>
      </c>
      <c r="AX135" s="25" t="s">
        <v>30</v>
      </c>
      <c r="AY135" s="31" t="s">
        <v>99</v>
      </c>
      <c r="AZ135" s="31" t="s">
        <v>100</v>
      </c>
      <c r="BA135" s="31" t="s">
        <v>101</v>
      </c>
      <c r="BB135" s="31" t="s">
        <v>102</v>
      </c>
      <c r="BC135" s="31" t="s">
        <v>103</v>
      </c>
      <c r="BD135" s="31" t="s">
        <v>104</v>
      </c>
      <c r="BF135" s="32">
        <v>42736</v>
      </c>
      <c r="BG135" s="32">
        <v>42767</v>
      </c>
      <c r="BH135" s="32">
        <v>42795</v>
      </c>
      <c r="BI135" s="32">
        <v>42826</v>
      </c>
      <c r="BJ135" s="32">
        <v>42856</v>
      </c>
      <c r="BK135" s="32">
        <v>42887</v>
      </c>
      <c r="BL135" s="32">
        <v>42917</v>
      </c>
      <c r="BM135" s="32">
        <v>42948</v>
      </c>
      <c r="BN135" s="32">
        <v>42979</v>
      </c>
      <c r="BO135" s="32">
        <v>43009</v>
      </c>
      <c r="BP135" s="32">
        <v>43040</v>
      </c>
      <c r="BQ135" s="32">
        <v>43070</v>
      </c>
    </row>
    <row r="136" spans="1:69" x14ac:dyDescent="0.25">
      <c r="A136" s="44" t="s">
        <v>170</v>
      </c>
      <c r="B136" s="16" t="s">
        <v>58</v>
      </c>
      <c r="C136" s="66" t="str">
        <f t="shared" ref="C136:E145" si="381">IFERROR(C112/C88,"-")</f>
        <v>-</v>
      </c>
      <c r="D136" s="66" t="str">
        <f t="shared" si="381"/>
        <v>-</v>
      </c>
      <c r="E136" s="66" t="str">
        <f t="shared" si="381"/>
        <v>-</v>
      </c>
      <c r="F136" s="65" t="str">
        <f t="shared" ref="F136:F144" si="382">IFERROR(E136/D136,"")</f>
        <v/>
      </c>
      <c r="H136" s="66" t="str">
        <f t="shared" ref="H136:S136" si="383">IFERROR(H112/H88,"-")</f>
        <v>-</v>
      </c>
      <c r="I136" s="66" t="str">
        <f t="shared" si="383"/>
        <v>-</v>
      </c>
      <c r="J136" s="66" t="str">
        <f t="shared" si="383"/>
        <v>-</v>
      </c>
      <c r="K136" s="66" t="str">
        <f t="shared" si="383"/>
        <v>-</v>
      </c>
      <c r="L136" s="66" t="str">
        <f t="shared" si="383"/>
        <v>-</v>
      </c>
      <c r="M136" s="66" t="str">
        <f t="shared" si="383"/>
        <v>-</v>
      </c>
      <c r="N136" s="66" t="str">
        <f t="shared" si="383"/>
        <v>-</v>
      </c>
      <c r="O136" s="66" t="str">
        <f t="shared" si="383"/>
        <v>-</v>
      </c>
      <c r="P136" s="66" t="str">
        <f t="shared" si="383"/>
        <v>-</v>
      </c>
      <c r="Q136" s="66" t="str">
        <f t="shared" si="383"/>
        <v>-</v>
      </c>
      <c r="R136" s="66" t="str">
        <f t="shared" si="383"/>
        <v>-</v>
      </c>
      <c r="S136" s="66" t="str">
        <f t="shared" si="383"/>
        <v>-</v>
      </c>
      <c r="U136" s="12" t="n">
        <v>2.22222222222222</v>
      </c>
      <c r="V136" s="12" t="n">
        <v>2.32</v>
      </c>
      <c r="W136" s="12" t="n">
        <v>3.83333333333333</v>
      </c>
      <c r="X136" s="12" t="n">
        <v>3.57142857142857</v>
      </c>
      <c r="Y136" s="12" t="n">
        <v>2.31395348837209</v>
      </c>
      <c r="Z136" s="12" t="n">
        <v>2.96341463414634</v>
      </c>
      <c r="AA136" s="12" t="n">
        <v>3.31578947368421</v>
      </c>
      <c r="AB136" s="12" t="n">
        <v>2.07352941176471</v>
      </c>
      <c r="AC136" s="12" t="n">
        <v>2.94791666666667</v>
      </c>
      <c r="AD136" s="12" t="n">
        <v>3.36904761904762</v>
      </c>
      <c r="AE136" s="12" t="n">
        <v>2.95238095238095</v>
      </c>
      <c r="AF136" s="12" t="n">
        <v>4.58333333333333</v>
      </c>
      <c r="AG136" s="12" t="n">
        <v>1.42424242424242</v>
      </c>
      <c r="AH136" s="12" t="n">
        <v>1.66666666666667</v>
      </c>
      <c r="AI136" s="12" t="n">
        <v>2.5531914893617</v>
      </c>
      <c r="AJ136" s="12" t="n">
        <v>4.0</v>
      </c>
      <c r="AK136" s="12" t="n">
        <v>2.37837837837838</v>
      </c>
      <c r="AL136" s="12" t="n">
        <v>2.04081632653061</v>
      </c>
      <c r="AM136" s="12" t="n">
        <v>2.45161290322581</v>
      </c>
      <c r="AN136" s="12" t="n">
        <v>2.1</v>
      </c>
      <c r="AO136" s="12" t="n">
        <v>2.78947368421053</v>
      </c>
      <c r="AP136" s="12" t="n">
        <v>2.96774193548387</v>
      </c>
      <c r="AQ136" s="12" t="n">
        <v>3.82258064516129</v>
      </c>
      <c r="AR136" s="12" t="n">
        <v>4.35526315789474</v>
      </c>
      <c r="AS136" s="48" t="n">
        <v>3.1363636363636362</v>
      </c>
      <c r="AT136" s="48" t="n">
        <v>2.99230769230769</v>
      </c>
      <c r="AU136" s="48" t="n">
        <v>3.8972602739726</v>
      </c>
      <c r="AV136" s="48" t="n">
        <v>3.033784</v>
      </c>
      <c r="AW136" s="48" t="n">
        <v>2.956376</v>
      </c>
      <c r="AX136" s="48" t="n">
        <v>4.570922</v>
      </c>
      <c r="AY136" s="48" t="n">
        <v>3.294872</v>
      </c>
      <c r="AZ136" s="48" t="n">
        <v>3.305195</v>
      </c>
      <c r="BA136" s="48"/>
      <c r="BB136" s="48"/>
      <c r="BC136" s="48"/>
      <c r="BD136" s="48"/>
      <c r="BF136" s="84" t="str">
        <f t="shared" ref="BF136:BF143" si="384">IFERROR(AS136/AG136,"-")</f>
        <v>-</v>
      </c>
      <c r="BG136" s="84" t="str">
        <f t="shared" ref="BG136:BG143" si="385">IFERROR(AT136/AH136,"-")</f>
        <v>-</v>
      </c>
      <c r="BH136" s="84" t="str">
        <f t="shared" ref="BH136:BH143" si="386">IFERROR(AU136/AI136,"-")</f>
        <v>-</v>
      </c>
      <c r="BI136" s="84" t="str">
        <f t="shared" ref="BI136:BI143" si="387">IFERROR(AV136/AJ136,"-")</f>
        <v>-</v>
      </c>
      <c r="BJ136" s="84" t="str">
        <f t="shared" ref="BJ136:BJ143" si="388">IFERROR(AW136/AK136,"-")</f>
        <v>-</v>
      </c>
      <c r="BK136" s="84" t="str">
        <f t="shared" ref="BK136:BK143" si="389">IFERROR(AX136/AL136,"-")</f>
        <v>-</v>
      </c>
      <c r="BL136" s="84" t="str">
        <f t="shared" ref="BL136:BL143" si="390">IFERROR(AY136/AM136,"-")</f>
        <v>-</v>
      </c>
      <c r="BM136" s="84" t="str">
        <f t="shared" ref="BM136:BM143" si="391">IFERROR(AZ136/AN136,"-")</f>
        <v>-</v>
      </c>
      <c r="BN136" s="84" t="str">
        <f t="shared" ref="BN136:BN143" si="392">IFERROR(BA136/AO136,"-")</f>
        <v>-</v>
      </c>
      <c r="BO136" s="84" t="str">
        <f t="shared" ref="BO136:BO143" si="393">IFERROR(BB136/AP136,"-")</f>
        <v>-</v>
      </c>
      <c r="BP136" s="84" t="str">
        <f t="shared" ref="BP136:BP143" si="394">IFERROR(BC136/AQ136,"-")</f>
        <v>-</v>
      </c>
      <c r="BQ136" s="84" t="str">
        <f t="shared" ref="BQ136:BQ143" si="395">IFERROR(BD136/AR136,"-")</f>
        <v>-</v>
      </c>
    </row>
    <row r="137" spans="1:69" x14ac:dyDescent="0.25">
      <c r="A137" s="44" t="s">
        <v>171</v>
      </c>
      <c r="B137" s="22" t="s">
        <v>44</v>
      </c>
      <c r="C137" s="66" t="str">
        <f t="shared" si="381"/>
        <v>-</v>
      </c>
      <c r="D137" s="66" t="str">
        <f t="shared" si="381"/>
        <v>-</v>
      </c>
      <c r="E137" s="66" t="str">
        <f t="shared" si="381"/>
        <v>-</v>
      </c>
      <c r="F137" s="65" t="str">
        <f>IFERROR(E137/D137,"")</f>
        <v/>
      </c>
      <c r="H137" s="66" t="str">
        <f t="shared" ref="H137:S137" si="396">IFERROR(H113/H89,"-")</f>
        <v>-</v>
      </c>
      <c r="I137" s="66" t="str">
        <f t="shared" si="396"/>
        <v>-</v>
      </c>
      <c r="J137" s="66" t="str">
        <f t="shared" si="396"/>
        <v>-</v>
      </c>
      <c r="K137" s="66" t="str">
        <f t="shared" si="396"/>
        <v>-</v>
      </c>
      <c r="L137" s="66" t="str">
        <f t="shared" si="396"/>
        <v>-</v>
      </c>
      <c r="M137" s="66" t="str">
        <f t="shared" si="396"/>
        <v>-</v>
      </c>
      <c r="N137" s="66" t="str">
        <f t="shared" si="396"/>
        <v>-</v>
      </c>
      <c r="O137" s="66" t="str">
        <f t="shared" si="396"/>
        <v>-</v>
      </c>
      <c r="P137" s="66" t="str">
        <f t="shared" si="396"/>
        <v>-</v>
      </c>
      <c r="Q137" s="66" t="str">
        <f t="shared" si="396"/>
        <v>-</v>
      </c>
      <c r="R137" s="66" t="str">
        <f t="shared" si="396"/>
        <v>-</v>
      </c>
      <c r="S137" s="66" t="str">
        <f t="shared" si="396"/>
        <v>-</v>
      </c>
      <c r="U137" s="12" t="n">
        <v>1.17777777777778</v>
      </c>
      <c r="V137" s="12" t="n">
        <v>1.2</v>
      </c>
      <c r="W137" s="12" t="n">
        <v>1.59016393442623</v>
      </c>
      <c r="X137" s="12" t="n">
        <v>1.42105263157895</v>
      </c>
      <c r="Y137" s="12" t="n">
        <v>1.23287671232877</v>
      </c>
      <c r="Z137" s="12" t="n">
        <v>1.30841121495327</v>
      </c>
      <c r="AA137" s="12" t="n">
        <v>1.43157894736842</v>
      </c>
      <c r="AB137" s="12" t="n">
        <v>1.34210526315789</v>
      </c>
      <c r="AC137" s="12" t="n">
        <v>1.53164556962025</v>
      </c>
      <c r="AD137" s="12" t="n">
        <v>1.35211267605634</v>
      </c>
      <c r="AE137" s="12" t="n">
        <v>1.66666666666667</v>
      </c>
      <c r="AF137" s="12" t="n">
        <v>2.40869565217391</v>
      </c>
      <c r="AG137" s="12" t="n">
        <v>1.46153846153846</v>
      </c>
      <c r="AH137" s="12" t="n">
        <v>1.52173913043478</v>
      </c>
      <c r="AI137" s="12" t="n">
        <v>2.00877192982456</v>
      </c>
      <c r="AJ137" s="12" t="n">
        <v>1.68115942028985</v>
      </c>
      <c r="AK137" s="12" t="n">
        <v>1.37837837837838</v>
      </c>
      <c r="AL137" s="12" t="n">
        <v>1.72413793103448</v>
      </c>
      <c r="AM137" s="12" t="n">
        <v>1.51898734177215</v>
      </c>
      <c r="AN137" s="12" t="n">
        <v>1.85333333333333</v>
      </c>
      <c r="AO137" s="12" t="n">
        <v>2.06299212598425</v>
      </c>
      <c r="AP137" s="12" t="n">
        <v>1.56179775280899</v>
      </c>
      <c r="AQ137" s="12" t="n">
        <v>1.61417322834646</v>
      </c>
      <c r="AR137" s="12" t="n">
        <v>1.83908045977011</v>
      </c>
      <c r="AS137" s="48" t="n">
        <v>1.9148936170212767</v>
      </c>
      <c r="AT137" s="48" t="n">
        <v>1.29508196721311</v>
      </c>
      <c r="AU137" s="48" t="n">
        <v>1.81818181818182</v>
      </c>
      <c r="AV137" s="48" t="n">
        <v>1.769231</v>
      </c>
      <c r="AW137" s="48" t="n">
        <v>1.418831</v>
      </c>
      <c r="AX137" s="48" t="n">
        <v>1.620192</v>
      </c>
      <c r="AY137" s="48" t="n">
        <v>1.445161</v>
      </c>
      <c r="AZ137" s="48" t="n">
        <v>1.303653</v>
      </c>
      <c r="BA137" s="48"/>
      <c r="BB137" s="48"/>
      <c r="BC137" s="48"/>
      <c r="BD137" s="48"/>
      <c r="BF137" s="84" t="str">
        <f t="shared" si="384"/>
        <v>-</v>
      </c>
      <c r="BG137" s="84" t="str">
        <f t="shared" si="385"/>
        <v>-</v>
      </c>
      <c r="BH137" s="84" t="str">
        <f t="shared" si="386"/>
        <v>-</v>
      </c>
      <c r="BI137" s="84" t="str">
        <f t="shared" si="387"/>
        <v>-</v>
      </c>
      <c r="BJ137" s="84" t="str">
        <f t="shared" si="388"/>
        <v>-</v>
      </c>
      <c r="BK137" s="84" t="str">
        <f t="shared" si="389"/>
        <v>-</v>
      </c>
      <c r="BL137" s="84" t="str">
        <f t="shared" si="390"/>
        <v>-</v>
      </c>
      <c r="BM137" s="84" t="str">
        <f t="shared" si="391"/>
        <v>-</v>
      </c>
      <c r="BN137" s="84" t="str">
        <f t="shared" si="392"/>
        <v>-</v>
      </c>
      <c r="BO137" s="84" t="str">
        <f t="shared" si="393"/>
        <v>-</v>
      </c>
      <c r="BP137" s="84" t="str">
        <f t="shared" si="394"/>
        <v>-</v>
      </c>
      <c r="BQ137" s="84" t="str">
        <f t="shared" si="395"/>
        <v>-</v>
      </c>
    </row>
    <row r="138" spans="1:69" x14ac:dyDescent="0.25">
      <c r="A138" s="44" t="s">
        <v>172</v>
      </c>
      <c r="B138" s="22" t="s">
        <v>45</v>
      </c>
      <c r="C138" s="66" t="str">
        <f t="shared" si="381"/>
        <v>-</v>
      </c>
      <c r="D138" s="66" t="str">
        <f t="shared" si="381"/>
        <v>-</v>
      </c>
      <c r="E138" s="66" t="str">
        <f t="shared" si="381"/>
        <v>-</v>
      </c>
      <c r="F138" s="65" t="str">
        <f t="shared" si="382"/>
        <v/>
      </c>
      <c r="H138" s="66" t="str">
        <f t="shared" ref="H138:S138" si="397">IFERROR(H114/H90,"-")</f>
        <v>-</v>
      </c>
      <c r="I138" s="66" t="str">
        <f t="shared" si="397"/>
        <v>-</v>
      </c>
      <c r="J138" s="66" t="str">
        <f t="shared" si="397"/>
        <v>-</v>
      </c>
      <c r="K138" s="66" t="str">
        <f t="shared" si="397"/>
        <v>-</v>
      </c>
      <c r="L138" s="66" t="str">
        <f t="shared" si="397"/>
        <v>-</v>
      </c>
      <c r="M138" s="66" t="str">
        <f t="shared" si="397"/>
        <v>-</v>
      </c>
      <c r="N138" s="66" t="str">
        <f t="shared" si="397"/>
        <v>-</v>
      </c>
      <c r="O138" s="66" t="str">
        <f t="shared" si="397"/>
        <v>-</v>
      </c>
      <c r="P138" s="66" t="str">
        <f t="shared" si="397"/>
        <v>-</v>
      </c>
      <c r="Q138" s="66" t="str">
        <f t="shared" si="397"/>
        <v>-</v>
      </c>
      <c r="R138" s="66" t="str">
        <f t="shared" si="397"/>
        <v>-</v>
      </c>
      <c r="S138" s="66" t="str">
        <f t="shared" si="397"/>
        <v>-</v>
      </c>
      <c r="U138" s="12" t="n">
        <v>1.26666666666667</v>
      </c>
      <c r="V138" s="12" t="n">
        <v>1.28571428571429</v>
      </c>
      <c r="W138" s="12" t="n">
        <v>1.76190476190476</v>
      </c>
      <c r="X138" s="12" t="n">
        <v>1.59722222222222</v>
      </c>
      <c r="Y138" s="12" t="n">
        <v>1.4875</v>
      </c>
      <c r="Z138" s="12" t="n">
        <v>1.66197183098592</v>
      </c>
      <c r="AA138" s="12" t="n">
        <v>1.37974683544304</v>
      </c>
      <c r="AB138" s="12" t="n">
        <v>1.51020408163265</v>
      </c>
      <c r="AC138" s="12" t="n">
        <v>1.76984126984127</v>
      </c>
      <c r="AD138" s="12" t="n">
        <v>1.50793650793651</v>
      </c>
      <c r="AE138" s="12" t="n">
        <v>2.0625</v>
      </c>
      <c r="AF138" s="12" t="n">
        <v>2.044</v>
      </c>
      <c r="AG138" s="12" t="n">
        <v>1.67567567567568</v>
      </c>
      <c r="AH138" s="12" t="n">
        <v>1.5</v>
      </c>
      <c r="AI138" s="12" t="n">
        <v>2.125</v>
      </c>
      <c r="AJ138" s="12" t="n">
        <v>1.72413793103448</v>
      </c>
      <c r="AK138" s="12" t="n">
        <v>1.69491525423729</v>
      </c>
      <c r="AL138" s="12" t="n">
        <v>1.94852941176471</v>
      </c>
      <c r="AM138" s="12" t="n">
        <v>1.56470588235294</v>
      </c>
      <c r="AN138" s="12" t="n">
        <v>1.35714285714286</v>
      </c>
      <c r="AO138" s="12" t="n">
        <v>2.12676056338028</v>
      </c>
      <c r="AP138" s="12" t="n">
        <v>1.67676767676768</v>
      </c>
      <c r="AQ138" s="12" t="n">
        <v>2.16037735849057</v>
      </c>
      <c r="AR138" s="12" t="n">
        <v>1.79716981132075</v>
      </c>
      <c r="AS138" s="48" t="n">
        <v>1.509090909090909</v>
      </c>
      <c r="AT138" s="48" t="n">
        <v>1.5</v>
      </c>
      <c r="AU138" s="48" t="n">
        <v>2.11578947368421</v>
      </c>
      <c r="AV138" s="48" t="n">
        <v>1.378378</v>
      </c>
      <c r="AW138" s="48" t="n">
        <v>2.078947</v>
      </c>
      <c r="AX138" s="48" t="n">
        <v>1.693182</v>
      </c>
      <c r="AY138" s="48" t="n">
        <v>1.5</v>
      </c>
      <c r="AZ138" s="48" t="n">
        <v>1.758065</v>
      </c>
      <c r="BA138" s="48"/>
      <c r="BB138" s="48"/>
      <c r="BC138" s="48"/>
      <c r="BD138" s="48"/>
      <c r="BF138" s="84" t="str">
        <f t="shared" si="384"/>
        <v>-</v>
      </c>
      <c r="BG138" s="84" t="str">
        <f t="shared" si="385"/>
        <v>-</v>
      </c>
      <c r="BH138" s="84" t="str">
        <f t="shared" si="386"/>
        <v>-</v>
      </c>
      <c r="BI138" s="84" t="str">
        <f t="shared" si="387"/>
        <v>-</v>
      </c>
      <c r="BJ138" s="84" t="str">
        <f t="shared" si="388"/>
        <v>-</v>
      </c>
      <c r="BK138" s="84" t="str">
        <f t="shared" si="389"/>
        <v>-</v>
      </c>
      <c r="BL138" s="84" t="str">
        <f t="shared" si="390"/>
        <v>-</v>
      </c>
      <c r="BM138" s="84" t="str">
        <f t="shared" si="391"/>
        <v>-</v>
      </c>
      <c r="BN138" s="84" t="str">
        <f t="shared" si="392"/>
        <v>-</v>
      </c>
      <c r="BO138" s="84" t="str">
        <f t="shared" si="393"/>
        <v>-</v>
      </c>
      <c r="BP138" s="84" t="str">
        <f t="shared" si="394"/>
        <v>-</v>
      </c>
      <c r="BQ138" s="84" t="str">
        <f t="shared" si="395"/>
        <v>-</v>
      </c>
    </row>
    <row r="139" spans="1:69" x14ac:dyDescent="0.25">
      <c r="A139" s="44" t="s">
        <v>173</v>
      </c>
      <c r="B139" s="22" t="s">
        <v>46</v>
      </c>
      <c r="C139" s="66" t="str">
        <f t="shared" si="381"/>
        <v>-</v>
      </c>
      <c r="D139" s="66" t="str">
        <f t="shared" si="381"/>
        <v>-</v>
      </c>
      <c r="E139" s="66" t="str">
        <f t="shared" si="381"/>
        <v>-</v>
      </c>
      <c r="F139" s="65" t="str">
        <f t="shared" si="382"/>
        <v/>
      </c>
      <c r="H139" s="66" t="str">
        <f t="shared" ref="H139:S139" si="398">IFERROR(H115/H91,"-")</f>
        <v>-</v>
      </c>
      <c r="I139" s="66" t="str">
        <f t="shared" si="398"/>
        <v>-</v>
      </c>
      <c r="J139" s="66" t="str">
        <f t="shared" si="398"/>
        <v>-</v>
      </c>
      <c r="K139" s="66" t="str">
        <f t="shared" si="398"/>
        <v>-</v>
      </c>
      <c r="L139" s="66" t="str">
        <f t="shared" si="398"/>
        <v>-</v>
      </c>
      <c r="M139" s="66" t="str">
        <f t="shared" si="398"/>
        <v>-</v>
      </c>
      <c r="N139" s="66" t="str">
        <f t="shared" si="398"/>
        <v>-</v>
      </c>
      <c r="O139" s="66" t="str">
        <f t="shared" si="398"/>
        <v>-</v>
      </c>
      <c r="P139" s="66" t="str">
        <f t="shared" si="398"/>
        <v>-</v>
      </c>
      <c r="Q139" s="66" t="str">
        <f t="shared" si="398"/>
        <v>-</v>
      </c>
      <c r="R139" s="66" t="str">
        <f t="shared" si="398"/>
        <v>-</v>
      </c>
      <c r="S139" s="66" t="str">
        <f t="shared" si="398"/>
        <v>-</v>
      </c>
      <c r="U139" s="12" t="n">
        <v>1.28333333333333</v>
      </c>
      <c r="V139" s="12" t="n">
        <v>1.38709677419355</v>
      </c>
      <c r="W139" s="12" t="n">
        <v>1.3695652173913</v>
      </c>
      <c r="X139" s="12" t="n">
        <v>1.61538461538462</v>
      </c>
      <c r="Y139" s="12" t="n">
        <v>1.3125</v>
      </c>
      <c r="Z139" s="12" t="n">
        <v>1.3731884057971</v>
      </c>
      <c r="AA139" s="12" t="n">
        <v>1.30894308943089</v>
      </c>
      <c r="AB139" s="12" t="n">
        <v>1.28378378378378</v>
      </c>
      <c r="AC139" s="12" t="n">
        <v>1.32727272727273</v>
      </c>
      <c r="AD139" s="12" t="n">
        <v>1.44736842105263</v>
      </c>
      <c r="AE139" s="12" t="n">
        <v>1.8411214953271</v>
      </c>
      <c r="AF139" s="12" t="n">
        <v>1.8099173553719</v>
      </c>
      <c r="AG139" s="12" t="n">
        <v>1.41</v>
      </c>
      <c r="AH139" s="12" t="n">
        <v>1.375</v>
      </c>
      <c r="AI139" s="12" t="n">
        <v>2.07407407407407</v>
      </c>
      <c r="AJ139" s="12" t="n">
        <v>2.0</v>
      </c>
      <c r="AK139" s="12" t="n">
        <v>1.675</v>
      </c>
      <c r="AL139" s="12" t="n">
        <v>1.9949494949495</v>
      </c>
      <c r="AM139" s="12" t="n">
        <v>1.95890410958904</v>
      </c>
      <c r="AN139" s="12" t="n">
        <v>1.69736842105263</v>
      </c>
      <c r="AO139" s="12" t="n">
        <v>1.81944444444444</v>
      </c>
      <c r="AP139" s="12" t="n">
        <v>1.375</v>
      </c>
      <c r="AQ139" s="12" t="n">
        <v>2.49532710280374</v>
      </c>
      <c r="AR139" s="12" t="n">
        <v>2.83132530120482</v>
      </c>
      <c r="AS139" s="48" t="n">
        <v>2.0595238095238093</v>
      </c>
      <c r="AT139" s="48" t="n">
        <v>1.67741935483871</v>
      </c>
      <c r="AU139" s="48" t="n">
        <v>1.71264367816092</v>
      </c>
      <c r="AV139" s="48" t="n">
        <v>1.507463</v>
      </c>
      <c r="AW139" s="48" t="n">
        <v>1.555556</v>
      </c>
      <c r="AX139" s="48" t="n">
        <v>2.040698</v>
      </c>
      <c r="AY139" s="48" t="n">
        <v>1.433333</v>
      </c>
      <c r="AZ139" s="48" t="n">
        <v>1.6875</v>
      </c>
      <c r="BA139" s="48"/>
      <c r="BB139" s="48"/>
      <c r="BC139" s="48"/>
      <c r="BD139" s="48"/>
      <c r="BF139" s="84" t="str">
        <f t="shared" si="384"/>
        <v>-</v>
      </c>
      <c r="BG139" s="84" t="str">
        <f t="shared" si="385"/>
        <v>-</v>
      </c>
      <c r="BH139" s="84" t="str">
        <f t="shared" si="386"/>
        <v>-</v>
      </c>
      <c r="BI139" s="84" t="str">
        <f t="shared" si="387"/>
        <v>-</v>
      </c>
      <c r="BJ139" s="84" t="str">
        <f t="shared" si="388"/>
        <v>-</v>
      </c>
      <c r="BK139" s="84" t="str">
        <f t="shared" si="389"/>
        <v>-</v>
      </c>
      <c r="BL139" s="84" t="str">
        <f t="shared" si="390"/>
        <v>-</v>
      </c>
      <c r="BM139" s="84" t="str">
        <f t="shared" si="391"/>
        <v>-</v>
      </c>
      <c r="BN139" s="84" t="str">
        <f t="shared" si="392"/>
        <v>-</v>
      </c>
      <c r="BO139" s="84" t="str">
        <f t="shared" si="393"/>
        <v>-</v>
      </c>
      <c r="BP139" s="84" t="str">
        <f t="shared" si="394"/>
        <v>-</v>
      </c>
      <c r="BQ139" s="84" t="str">
        <f t="shared" si="395"/>
        <v>-</v>
      </c>
    </row>
    <row r="140" spans="1:69" x14ac:dyDescent="0.25">
      <c r="A140" s="44" t="s">
        <v>174</v>
      </c>
      <c r="B140" s="22" t="s">
        <v>47</v>
      </c>
      <c r="C140" s="66" t="str">
        <f t="shared" si="381"/>
        <v>-</v>
      </c>
      <c r="D140" s="66" t="str">
        <f t="shared" si="381"/>
        <v>-</v>
      </c>
      <c r="E140" s="66" t="str">
        <f t="shared" si="381"/>
        <v>-</v>
      </c>
      <c r="F140" s="65" t="str">
        <f t="shared" si="382"/>
        <v/>
      </c>
      <c r="H140" s="66" t="str">
        <f t="shared" ref="H140:S140" si="399">IFERROR(H116/H92,"-")</f>
        <v>-</v>
      </c>
      <c r="I140" s="66" t="str">
        <f t="shared" si="399"/>
        <v>-</v>
      </c>
      <c r="J140" s="66" t="str">
        <f t="shared" si="399"/>
        <v>-</v>
      </c>
      <c r="K140" s="66" t="str">
        <f t="shared" si="399"/>
        <v>-</v>
      </c>
      <c r="L140" s="66" t="str">
        <f t="shared" si="399"/>
        <v>-</v>
      </c>
      <c r="M140" s="66" t="str">
        <f t="shared" si="399"/>
        <v>-</v>
      </c>
      <c r="N140" s="66" t="str">
        <f t="shared" si="399"/>
        <v>-</v>
      </c>
      <c r="O140" s="66" t="str">
        <f t="shared" si="399"/>
        <v>-</v>
      </c>
      <c r="P140" s="66" t="str">
        <f t="shared" si="399"/>
        <v>-</v>
      </c>
      <c r="Q140" s="66" t="str">
        <f t="shared" si="399"/>
        <v>-</v>
      </c>
      <c r="R140" s="66" t="str">
        <f t="shared" si="399"/>
        <v>-</v>
      </c>
      <c r="S140" s="66" t="str">
        <f t="shared" si="399"/>
        <v>-</v>
      </c>
      <c r="U140" s="12" t="n">
        <v>1.03921568627451</v>
      </c>
      <c r="V140" s="12" t="n">
        <v>1.22857142857143</v>
      </c>
      <c r="W140" s="12" t="n">
        <v>1.43103448275862</v>
      </c>
      <c r="X140" s="12" t="n">
        <v>1.325</v>
      </c>
      <c r="Y140" s="12" t="n">
        <v>1.17525773195876</v>
      </c>
      <c r="Z140" s="12" t="n">
        <v>1.31428571428571</v>
      </c>
      <c r="AA140" s="12" t="n">
        <v>1.23943661971831</v>
      </c>
      <c r="AB140" s="12" t="n">
        <v>1.39759036144578</v>
      </c>
      <c r="AC140" s="12" t="n">
        <v>1.30656934306569</v>
      </c>
      <c r="AD140" s="12" t="n">
        <v>1.2979797979798</v>
      </c>
      <c r="AE140" s="12" t="n">
        <v>2.01098901098901</v>
      </c>
      <c r="AF140" s="12" t="n">
        <v>1.544</v>
      </c>
      <c r="AG140" s="12" t="n">
        <v>1.375</v>
      </c>
      <c r="AH140" s="12" t="n">
        <v>1.31428571428571</v>
      </c>
      <c r="AI140" s="12" t="n">
        <v>1.75</v>
      </c>
      <c r="AJ140" s="12" t="n">
        <v>2.15789473684211</v>
      </c>
      <c r="AK140" s="12" t="n">
        <v>1.59183673469388</v>
      </c>
      <c r="AL140" s="12" t="n">
        <v>1.66</v>
      </c>
      <c r="AM140" s="12" t="n">
        <v>1.55737704918033</v>
      </c>
      <c r="AN140" s="12" t="n">
        <v>1.6</v>
      </c>
      <c r="AO140" s="12" t="n">
        <v>2.01136363636364</v>
      </c>
      <c r="AP140" s="12" t="n">
        <v>2.31538461538462</v>
      </c>
      <c r="AQ140" s="12" t="n">
        <v>2.34375</v>
      </c>
      <c r="AR140" s="12" t="n">
        <v>1.71978021978022</v>
      </c>
      <c r="AS140" s="48" t="n">
        <v>1.5121951219512195</v>
      </c>
      <c r="AT140" s="48" t="n">
        <v>1.74712643678161</v>
      </c>
      <c r="AU140" s="48" t="n">
        <v>1.88513513513514</v>
      </c>
      <c r="AV140" s="48" t="n">
        <v>1.59</v>
      </c>
      <c r="AW140" s="48" t="n">
        <v>1.358974</v>
      </c>
      <c r="AX140" s="48" t="n">
        <v>1.567568</v>
      </c>
      <c r="AY140" s="48" t="n">
        <v>1.189655</v>
      </c>
      <c r="AZ140" s="48" t="n">
        <v>1.162791</v>
      </c>
      <c r="BA140" s="48"/>
      <c r="BB140" s="48"/>
      <c r="BC140" s="48"/>
      <c r="BD140" s="48"/>
      <c r="BF140" s="84" t="str">
        <f t="shared" si="384"/>
        <v>-</v>
      </c>
      <c r="BG140" s="84" t="str">
        <f t="shared" si="385"/>
        <v>-</v>
      </c>
      <c r="BH140" s="84" t="str">
        <f t="shared" si="386"/>
        <v>-</v>
      </c>
      <c r="BI140" s="84" t="str">
        <f t="shared" si="387"/>
        <v>-</v>
      </c>
      <c r="BJ140" s="84" t="str">
        <f t="shared" si="388"/>
        <v>-</v>
      </c>
      <c r="BK140" s="84" t="str">
        <f t="shared" si="389"/>
        <v>-</v>
      </c>
      <c r="BL140" s="84" t="str">
        <f t="shared" si="390"/>
        <v>-</v>
      </c>
      <c r="BM140" s="84" t="str">
        <f t="shared" si="391"/>
        <v>-</v>
      </c>
      <c r="BN140" s="84" t="str">
        <f t="shared" si="392"/>
        <v>-</v>
      </c>
      <c r="BO140" s="84" t="str">
        <f t="shared" si="393"/>
        <v>-</v>
      </c>
      <c r="BP140" s="84" t="str">
        <f t="shared" si="394"/>
        <v>-</v>
      </c>
      <c r="BQ140" s="84" t="str">
        <f t="shared" si="395"/>
        <v>-</v>
      </c>
    </row>
    <row r="141" spans="1:69" x14ac:dyDescent="0.25">
      <c r="A141" s="44" t="s">
        <v>175</v>
      </c>
      <c r="B141" s="22" t="s">
        <v>48</v>
      </c>
      <c r="C141" s="66" t="str">
        <f t="shared" si="381"/>
        <v>-</v>
      </c>
      <c r="D141" s="66" t="str">
        <f t="shared" si="381"/>
        <v>-</v>
      </c>
      <c r="E141" s="66" t="str">
        <f t="shared" si="381"/>
        <v>-</v>
      </c>
      <c r="F141" s="65" t="str">
        <f t="shared" si="382"/>
        <v/>
      </c>
      <c r="H141" s="66" t="str">
        <f t="shared" ref="H141:S141" si="400">IFERROR(H117/H93,"-")</f>
        <v>-</v>
      </c>
      <c r="I141" s="66" t="str">
        <f t="shared" si="400"/>
        <v>-</v>
      </c>
      <c r="J141" s="66" t="str">
        <f t="shared" si="400"/>
        <v>-</v>
      </c>
      <c r="K141" s="66" t="str">
        <f t="shared" si="400"/>
        <v>-</v>
      </c>
      <c r="L141" s="66" t="str">
        <f t="shared" si="400"/>
        <v>-</v>
      </c>
      <c r="M141" s="66" t="str">
        <f t="shared" si="400"/>
        <v>-</v>
      </c>
      <c r="N141" s="66" t="str">
        <f t="shared" si="400"/>
        <v>-</v>
      </c>
      <c r="O141" s="66" t="str">
        <f t="shared" si="400"/>
        <v>-</v>
      </c>
      <c r="P141" s="66" t="str">
        <f t="shared" si="400"/>
        <v>-</v>
      </c>
      <c r="Q141" s="66" t="str">
        <f t="shared" si="400"/>
        <v>-</v>
      </c>
      <c r="R141" s="66" t="str">
        <f t="shared" si="400"/>
        <v>-</v>
      </c>
      <c r="S141" s="66" t="str">
        <f t="shared" si="400"/>
        <v>-</v>
      </c>
      <c r="U141" s="12" t="n">
        <v>0.967741935483871</v>
      </c>
      <c r="V141" s="12" t="n">
        <v>1.21875</v>
      </c>
      <c r="W141" s="12" t="n">
        <v>1.25</v>
      </c>
      <c r="X141" s="12" t="n">
        <v>1.28333333333333</v>
      </c>
      <c r="Y141" s="12" t="n">
        <v>1.32</v>
      </c>
      <c r="Z141" s="12" t="n">
        <v>1.22527472527473</v>
      </c>
      <c r="AA141" s="12" t="n">
        <v>1.48837209302326</v>
      </c>
      <c r="AB141" s="12" t="n">
        <v>1.25333333333333</v>
      </c>
      <c r="AC141" s="12" t="n">
        <v>1.68316831683168</v>
      </c>
      <c r="AD141" s="12" t="n">
        <v>1.30434782608696</v>
      </c>
      <c r="AE141" s="12" t="n">
        <v>2.12213740458015</v>
      </c>
      <c r="AF141" s="12" t="n">
        <v>1.97887323943662</v>
      </c>
      <c r="AG141" s="12" t="n">
        <v>1.33333333333333</v>
      </c>
      <c r="AH141" s="12" t="n">
        <v>1.27272727272727</v>
      </c>
      <c r="AI141" s="12" t="n">
        <v>1.51851851851852</v>
      </c>
      <c r="AJ141" s="12" t="n">
        <v>1.38961038961039</v>
      </c>
      <c r="AK141" s="12" t="n">
        <v>1.3768115942029</v>
      </c>
      <c r="AL141" s="12" t="n">
        <v>1.71276595744681</v>
      </c>
      <c r="AM141" s="12" t="n">
        <v>1.5679012345679</v>
      </c>
      <c r="AN141" s="12" t="n">
        <v>1.77702702702703</v>
      </c>
      <c r="AO141" s="12" t="n">
        <v>2.37704918032787</v>
      </c>
      <c r="AP141" s="12" t="n">
        <v>1.89230769230769</v>
      </c>
      <c r="AQ141" s="12" t="n">
        <v>2.6875</v>
      </c>
      <c r="AR141" s="12" t="n">
        <v>2.72767857142857</v>
      </c>
      <c r="AS141" s="48" t="n">
        <v>1.2142857142857142</v>
      </c>
      <c r="AT141" s="48" t="n">
        <v>1.08823529411765</v>
      </c>
      <c r="AU141" s="48" t="n">
        <v>1.45454545454545</v>
      </c>
      <c r="AV141" s="48" t="n">
        <v>2.333333</v>
      </c>
      <c r="AW141" s="48" t="n">
        <v>14.66038</v>
      </c>
      <c r="AX141" s="48" t="n">
        <v>2.645455</v>
      </c>
      <c r="AY141" s="48" t="n">
        <v>2.764706</v>
      </c>
      <c r="AZ141" s="48" t="n">
        <v>2.197368</v>
      </c>
      <c r="BA141" s="48"/>
      <c r="BB141" s="48"/>
      <c r="BC141" s="48"/>
      <c r="BD141" s="48"/>
      <c r="BF141" s="84" t="str">
        <f t="shared" si="384"/>
        <v>-</v>
      </c>
      <c r="BG141" s="84" t="str">
        <f t="shared" si="385"/>
        <v>-</v>
      </c>
      <c r="BH141" s="84" t="str">
        <f t="shared" si="386"/>
        <v>-</v>
      </c>
      <c r="BI141" s="84" t="str">
        <f t="shared" si="387"/>
        <v>-</v>
      </c>
      <c r="BJ141" s="84" t="str">
        <f t="shared" si="388"/>
        <v>-</v>
      </c>
      <c r="BK141" s="84" t="str">
        <f t="shared" si="389"/>
        <v>-</v>
      </c>
      <c r="BL141" s="84" t="str">
        <f t="shared" si="390"/>
        <v>-</v>
      </c>
      <c r="BM141" s="84" t="str">
        <f t="shared" si="391"/>
        <v>-</v>
      </c>
      <c r="BN141" s="84" t="str">
        <f t="shared" si="392"/>
        <v>-</v>
      </c>
      <c r="BO141" s="84" t="str">
        <f t="shared" si="393"/>
        <v>-</v>
      </c>
      <c r="BP141" s="84" t="str">
        <f t="shared" si="394"/>
        <v>-</v>
      </c>
      <c r="BQ141" s="84" t="str">
        <f t="shared" si="395"/>
        <v>-</v>
      </c>
    </row>
    <row r="142" spans="1:69" x14ac:dyDescent="0.25">
      <c r="A142" s="44" t="s">
        <v>176</v>
      </c>
      <c r="B142" s="22" t="s">
        <v>49</v>
      </c>
      <c r="C142" s="66" t="str">
        <f t="shared" si="381"/>
        <v>-</v>
      </c>
      <c r="D142" s="66" t="str">
        <f t="shared" si="381"/>
        <v>-</v>
      </c>
      <c r="E142" s="66" t="str">
        <f t="shared" si="381"/>
        <v>-</v>
      </c>
      <c r="F142" s="65" t="str">
        <f t="shared" si="382"/>
        <v/>
      </c>
      <c r="H142" s="66" t="str">
        <f t="shared" ref="H142:S142" si="401">IFERROR(H118/H94,"-")</f>
        <v>-</v>
      </c>
      <c r="I142" s="66" t="str">
        <f t="shared" si="401"/>
        <v>-</v>
      </c>
      <c r="J142" s="66" t="str">
        <f t="shared" si="401"/>
        <v>-</v>
      </c>
      <c r="K142" s="66" t="str">
        <f t="shared" si="401"/>
        <v>-</v>
      </c>
      <c r="L142" s="66" t="str">
        <f t="shared" si="401"/>
        <v>-</v>
      </c>
      <c r="M142" s="66" t="str">
        <f t="shared" si="401"/>
        <v>-</v>
      </c>
      <c r="N142" s="66" t="str">
        <f t="shared" si="401"/>
        <v>-</v>
      </c>
      <c r="O142" s="66" t="str">
        <f t="shared" si="401"/>
        <v>-</v>
      </c>
      <c r="P142" s="66" t="str">
        <f t="shared" si="401"/>
        <v>-</v>
      </c>
      <c r="Q142" s="66" t="str">
        <f t="shared" si="401"/>
        <v>-</v>
      </c>
      <c r="R142" s="66" t="str">
        <f t="shared" si="401"/>
        <v>-</v>
      </c>
      <c r="S142" s="66" t="str">
        <f t="shared" si="401"/>
        <v>-</v>
      </c>
      <c r="U142" s="12" t="n">
        <v>1.14285714285714</v>
      </c>
      <c r="V142" s="12" t="n">
        <v>1.18181818181818</v>
      </c>
      <c r="W142" s="12" t="n">
        <v>1.375</v>
      </c>
      <c r="X142" s="12" t="n">
        <v>1.0</v>
      </c>
      <c r="Y142" s="12" t="n">
        <v>1.07692307692308</v>
      </c>
      <c r="Z142" s="12" t="n">
        <v>1.24074074074074</v>
      </c>
      <c r="AA142" s="12" t="n">
        <v>1.375</v>
      </c>
      <c r="AB142" s="12" t="n">
        <v>1.38333333333333</v>
      </c>
      <c r="AC142" s="12" t="n">
        <v>1.31147540983607</v>
      </c>
      <c r="AD142" s="12" t="n">
        <v>1.31372549019608</v>
      </c>
      <c r="AE142" s="12" t="n">
        <v>1.77464788732394</v>
      </c>
      <c r="AF142" s="12" t="n">
        <v>2.11111111111111</v>
      </c>
      <c r="AG142" s="12" t="n">
        <v>1.51851851851852</v>
      </c>
      <c r="AH142" s="12" t="n">
        <v>1.57142857142857</v>
      </c>
      <c r="AI142" s="12" t="n">
        <v>1.63157894736842</v>
      </c>
      <c r="AJ142" s="12" t="n">
        <v>1.2962962962963</v>
      </c>
      <c r="AK142" s="12" t="n">
        <v>1.31578947368421</v>
      </c>
      <c r="AL142" s="12" t="n">
        <v>1.45283018867925</v>
      </c>
      <c r="AM142" s="12" t="n">
        <v>1.43478260869565</v>
      </c>
      <c r="AN142" s="12" t="n">
        <v>1.38888888888889</v>
      </c>
      <c r="AO142" s="12" t="n">
        <v>1.93243243243243</v>
      </c>
      <c r="AP142" s="12" t="n">
        <v>1.35714285714286</v>
      </c>
      <c r="AQ142" s="12" t="n">
        <v>1.8</v>
      </c>
      <c r="AR142" s="12" t="n">
        <v>2.11851851851852</v>
      </c>
      <c r="AS142" s="48" t="n">
        <v>1.51</v>
      </c>
      <c r="AT142" s="48" t="n">
        <v>1.43181818181818</v>
      </c>
      <c r="AU142" s="48" t="n">
        <v>1.98529411764706</v>
      </c>
      <c r="AV142" s="48" t="n">
        <v>1.948276</v>
      </c>
      <c r="AW142" s="48" t="n">
        <v>2.215686</v>
      </c>
      <c r="AX142" s="48" t="n">
        <v>2.159574</v>
      </c>
      <c r="AY142" s="48" t="n">
        <v>2.19</v>
      </c>
      <c r="AZ142" s="48" t="n">
        <v>2.14</v>
      </c>
      <c r="BA142" s="48"/>
      <c r="BB142" s="48"/>
      <c r="BC142" s="48"/>
      <c r="BD142" s="48"/>
      <c r="BF142" s="84" t="str">
        <f t="shared" si="384"/>
        <v>-</v>
      </c>
      <c r="BG142" s="84" t="str">
        <f t="shared" si="385"/>
        <v>-</v>
      </c>
      <c r="BH142" s="84" t="str">
        <f t="shared" si="386"/>
        <v>-</v>
      </c>
      <c r="BI142" s="84" t="str">
        <f t="shared" si="387"/>
        <v>-</v>
      </c>
      <c r="BJ142" s="84" t="str">
        <f t="shared" si="388"/>
        <v>-</v>
      </c>
      <c r="BK142" s="84" t="str">
        <f t="shared" si="389"/>
        <v>-</v>
      </c>
      <c r="BL142" s="84" t="str">
        <f t="shared" si="390"/>
        <v>-</v>
      </c>
      <c r="BM142" s="84" t="str">
        <f t="shared" si="391"/>
        <v>-</v>
      </c>
      <c r="BN142" s="84" t="str">
        <f t="shared" si="392"/>
        <v>-</v>
      </c>
      <c r="BO142" s="84" t="str">
        <f t="shared" si="393"/>
        <v>-</v>
      </c>
      <c r="BP142" s="84" t="str">
        <f t="shared" si="394"/>
        <v>-</v>
      </c>
      <c r="BQ142" s="84" t="str">
        <f t="shared" si="395"/>
        <v>-</v>
      </c>
    </row>
    <row r="143" spans="1:69" x14ac:dyDescent="0.25">
      <c r="A143" s="44" t="s">
        <v>177</v>
      </c>
      <c r="B143" s="22" t="s">
        <v>50</v>
      </c>
      <c r="C143" s="66" t="str">
        <f t="shared" si="381"/>
        <v>-</v>
      </c>
      <c r="D143" s="66" t="str">
        <f t="shared" si="381"/>
        <v>-</v>
      </c>
      <c r="E143" s="66" t="str">
        <f t="shared" si="381"/>
        <v>-</v>
      </c>
      <c r="F143" s="65" t="str">
        <f t="shared" si="382"/>
        <v/>
      </c>
      <c r="H143" s="66" t="str">
        <f t="shared" ref="H143:S143" si="402">IFERROR(H119/H95,"-")</f>
        <v>-</v>
      </c>
      <c r="I143" s="66" t="str">
        <f t="shared" si="402"/>
        <v>-</v>
      </c>
      <c r="J143" s="66" t="str">
        <f t="shared" si="402"/>
        <v>-</v>
      </c>
      <c r="K143" s="66" t="str">
        <f t="shared" si="402"/>
        <v>-</v>
      </c>
      <c r="L143" s="66" t="str">
        <f t="shared" si="402"/>
        <v>-</v>
      </c>
      <c r="M143" s="66" t="str">
        <f t="shared" si="402"/>
        <v>-</v>
      </c>
      <c r="N143" s="66" t="str">
        <f t="shared" si="402"/>
        <v>-</v>
      </c>
      <c r="O143" s="66" t="str">
        <f t="shared" si="402"/>
        <v>-</v>
      </c>
      <c r="P143" s="66" t="str">
        <f t="shared" si="402"/>
        <v>-</v>
      </c>
      <c r="Q143" s="66" t="str">
        <f t="shared" si="402"/>
        <v>-</v>
      </c>
      <c r="R143" s="66" t="str">
        <f t="shared" si="402"/>
        <v>-</v>
      </c>
      <c r="S143" s="66" t="str">
        <f t="shared" si="402"/>
        <v>-</v>
      </c>
      <c r="T143" s="7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48"/>
      <c r="AT143" s="48" t="n">
        <v>1.17741935483871</v>
      </c>
      <c r="AU143" s="48" t="n">
        <v>1.2741935483871</v>
      </c>
      <c r="AV143" s="48" t="n">
        <v>1.614286</v>
      </c>
      <c r="AW143" s="48" t="n">
        <v>1.26087</v>
      </c>
      <c r="AX143" s="48" t="n">
        <v>1.0</v>
      </c>
      <c r="AY143" s="48" t="n">
        <v>1.25</v>
      </c>
      <c r="AZ143" s="48" t="n">
        <v>1.181818</v>
      </c>
      <c r="BA143" s="48"/>
      <c r="BB143" s="48"/>
      <c r="BC143" s="48"/>
      <c r="BD143" s="48"/>
      <c r="BF143" s="84" t="str">
        <f t="shared" si="384"/>
        <v>-</v>
      </c>
      <c r="BG143" s="84" t="str">
        <f t="shared" si="385"/>
        <v>-</v>
      </c>
      <c r="BH143" s="84" t="str">
        <f t="shared" si="386"/>
        <v>-</v>
      </c>
      <c r="BI143" s="84" t="str">
        <f t="shared" si="387"/>
        <v>-</v>
      </c>
      <c r="BJ143" s="84" t="str">
        <f t="shared" si="388"/>
        <v>-</v>
      </c>
      <c r="BK143" s="84" t="str">
        <f t="shared" si="389"/>
        <v>-</v>
      </c>
      <c r="BL143" s="84" t="str">
        <f t="shared" si="390"/>
        <v>-</v>
      </c>
      <c r="BM143" s="84" t="str">
        <f t="shared" si="391"/>
        <v>-</v>
      </c>
      <c r="BN143" s="84" t="str">
        <f t="shared" si="392"/>
        <v>-</v>
      </c>
      <c r="BO143" s="84" t="str">
        <f t="shared" si="393"/>
        <v>-</v>
      </c>
      <c r="BP143" s="84" t="str">
        <f t="shared" si="394"/>
        <v>-</v>
      </c>
      <c r="BQ143" s="84" t="str">
        <f t="shared" si="395"/>
        <v>-</v>
      </c>
    </row>
    <row r="144" spans="1:69" x14ac:dyDescent="0.25">
      <c r="A144" s="44" t="s">
        <v>427</v>
      </c>
      <c r="B144" s="3" t="s">
        <v>153</v>
      </c>
      <c r="C144" s="66" t="str">
        <f t="shared" si="381"/>
        <v>-</v>
      </c>
      <c r="D144" s="66" t="str">
        <f t="shared" si="381"/>
        <v>-</v>
      </c>
      <c r="E144" s="66" t="str">
        <f t="shared" si="381"/>
        <v>-</v>
      </c>
      <c r="F144" s="65" t="str">
        <f t="shared" si="382"/>
        <v/>
      </c>
      <c r="H144" s="66" t="str">
        <f t="shared" ref="H144:S145" si="403">IFERROR(H120/H96,"-")</f>
        <v>-</v>
      </c>
      <c r="I144" s="66" t="str">
        <f>IFERROR(I120/I96,"-")</f>
        <v>-</v>
      </c>
      <c r="J144" s="66" t="str">
        <f t="shared" si="403"/>
        <v>-</v>
      </c>
      <c r="K144" s="66" t="str">
        <f t="shared" si="403"/>
        <v>-</v>
      </c>
      <c r="L144" s="66" t="str">
        <f t="shared" si="403"/>
        <v>-</v>
      </c>
      <c r="M144" s="66" t="str">
        <f t="shared" si="403"/>
        <v>-</v>
      </c>
      <c r="N144" s="66" t="str">
        <f t="shared" si="403"/>
        <v>-</v>
      </c>
      <c r="O144" s="66" t="str">
        <f t="shared" si="403"/>
        <v>-</v>
      </c>
      <c r="P144" s="66" t="str">
        <f t="shared" si="403"/>
        <v>-</v>
      </c>
      <c r="Q144" s="66" t="str">
        <f t="shared" si="403"/>
        <v>-</v>
      </c>
      <c r="R144" s="66" t="str">
        <f t="shared" si="403"/>
        <v>-</v>
      </c>
      <c r="S144" s="66" t="str">
        <f t="shared" si="403"/>
        <v>-</v>
      </c>
      <c r="T144" s="7"/>
      <c r="U144" s="71" t="str">
        <f>IFERROR(U120/U96,"-")</f>
        <v>-</v>
      </c>
      <c r="V144" s="71" t="str">
        <f t="shared" ref="V144:AY144" si="404">IFERROR(V120/V96,"-")</f>
        <v>-</v>
      </c>
      <c r="W144" s="71" t="str">
        <f t="shared" si="404"/>
        <v>-</v>
      </c>
      <c r="X144" s="71" t="str">
        <f t="shared" si="404"/>
        <v>-</v>
      </c>
      <c r="Y144" s="71" t="str">
        <f t="shared" si="404"/>
        <v>-</v>
      </c>
      <c r="Z144" s="71" t="str">
        <f t="shared" si="404"/>
        <v>-</v>
      </c>
      <c r="AA144" s="71" t="str">
        <f t="shared" si="404"/>
        <v>-</v>
      </c>
      <c r="AB144" s="71" t="str">
        <f t="shared" si="404"/>
        <v>-</v>
      </c>
      <c r="AC144" s="71" t="str">
        <f t="shared" si="404"/>
        <v>-</v>
      </c>
      <c r="AD144" s="71" t="str">
        <f t="shared" si="404"/>
        <v>-</v>
      </c>
      <c r="AE144" s="71" t="str">
        <f t="shared" si="404"/>
        <v>-</v>
      </c>
      <c r="AF144" s="71" t="str">
        <f t="shared" si="404"/>
        <v>-</v>
      </c>
      <c r="AG144" s="71" t="str">
        <f t="shared" si="404"/>
        <v>-</v>
      </c>
      <c r="AH144" s="71" t="str">
        <f t="shared" si="404"/>
        <v>-</v>
      </c>
      <c r="AI144" s="71" t="str">
        <f t="shared" si="404"/>
        <v>-</v>
      </c>
      <c r="AJ144" s="71" t="str">
        <f t="shared" si="404"/>
        <v>-</v>
      </c>
      <c r="AK144" s="71" t="str">
        <f t="shared" si="404"/>
        <v>-</v>
      </c>
      <c r="AL144" s="71" t="str">
        <f t="shared" si="404"/>
        <v>-</v>
      </c>
      <c r="AM144" s="71" t="str">
        <f t="shared" si="404"/>
        <v>-</v>
      </c>
      <c r="AN144" s="71" t="str">
        <f t="shared" si="404"/>
        <v>-</v>
      </c>
      <c r="AO144" s="71" t="str">
        <f t="shared" si="404"/>
        <v>-</v>
      </c>
      <c r="AP144" s="71" t="str">
        <f t="shared" si="404"/>
        <v>-</v>
      </c>
      <c r="AQ144" s="71" t="str">
        <f t="shared" si="404"/>
        <v>-</v>
      </c>
      <c r="AR144" s="71" t="str">
        <f t="shared" si="404"/>
        <v>-</v>
      </c>
      <c r="AS144" s="71" t="str">
        <f t="shared" si="404"/>
        <v>-</v>
      </c>
      <c r="AT144" s="71" t="str">
        <f t="shared" si="404"/>
        <v>-</v>
      </c>
      <c r="AU144" s="71" t="str">
        <f t="shared" si="404"/>
        <v>-</v>
      </c>
      <c r="AV144" s="71" t="str">
        <f t="shared" si="404"/>
        <v>-</v>
      </c>
      <c r="AW144" s="71" t="str">
        <f t="shared" si="404"/>
        <v>-</v>
      </c>
      <c r="AX144" s="71" t="str">
        <f t="shared" si="404"/>
        <v>-</v>
      </c>
      <c r="AY144" s="71" t="n">
        <f t="shared" si="404"/>
        <v>2.122222</v>
      </c>
      <c r="AZ144" s="71" t="n">
        <v>1.973094</v>
      </c>
      <c r="BA144" s="71"/>
      <c r="BB144" s="71"/>
      <c r="BC144" s="71"/>
      <c r="BD144" s="71"/>
      <c r="BF144" s="84" t="str">
        <f t="shared" ref="BF144:BF145" si="405">IFERROR(AS144/AG144,"-")</f>
        <v>-</v>
      </c>
      <c r="BG144" s="84" t="str">
        <f t="shared" ref="BG144:BG145" si="406">IFERROR(AT144/AH144,"-")</f>
        <v>-</v>
      </c>
      <c r="BH144" s="84" t="str">
        <f t="shared" ref="BH144:BH145" si="407">IFERROR(AU144/AI144,"-")</f>
        <v>-</v>
      </c>
      <c r="BI144" s="84" t="str">
        <f t="shared" ref="BI144:BI145" si="408">IFERROR(AV144/AJ144,"-")</f>
        <v>-</v>
      </c>
      <c r="BJ144" s="84" t="str">
        <f t="shared" ref="BJ144:BJ145" si="409">IFERROR(AW144/AK144,"-")</f>
        <v>-</v>
      </c>
      <c r="BK144" s="84" t="str">
        <f t="shared" ref="BK144:BK145" si="410">IFERROR(AX144/AL144,"-")</f>
        <v>-</v>
      </c>
      <c r="BL144" s="84" t="str">
        <f t="shared" ref="BL144:BL145" si="411">IFERROR(AY144/AM144,"-")</f>
        <v>-</v>
      </c>
      <c r="BM144" s="84" t="str">
        <f t="shared" ref="BM144:BM145" si="412">IFERROR(AZ144/AN144,"-")</f>
        <v>-</v>
      </c>
      <c r="BN144" s="84" t="str">
        <f t="shared" ref="BN144:BN145" si="413">IFERROR(BA144/AO144,"-")</f>
        <v>-</v>
      </c>
      <c r="BO144" s="84" t="str">
        <f t="shared" ref="BO144:BO145" si="414">IFERROR(BB144/AP144,"-")</f>
        <v>-</v>
      </c>
      <c r="BP144" s="84" t="str">
        <f t="shared" ref="BP144:BP145" si="415">IFERROR(BC144/AQ144,"-")</f>
        <v>-</v>
      </c>
      <c r="BQ144" s="84" t="str">
        <f t="shared" ref="BQ144:BQ145" si="416">IFERROR(BD144/AR144,"-")</f>
        <v>-</v>
      </c>
    </row>
    <row r="145" spans="1:69" x14ac:dyDescent="0.25">
      <c r="A145" s="45" t="s">
        <v>207</v>
      </c>
      <c r="B145" s="3" t="s">
        <v>61</v>
      </c>
      <c r="C145" s="66" t="str">
        <f t="shared" si="381"/>
        <v>-</v>
      </c>
      <c r="D145" s="66" t="str">
        <f t="shared" si="381"/>
        <v>-</v>
      </c>
      <c r="E145" s="66" t="str">
        <f t="shared" si="381"/>
        <v>-</v>
      </c>
      <c r="F145" s="65" t="str">
        <f>IFERROR(E145/D145,"")</f>
        <v/>
      </c>
      <c r="H145" s="66" t="str">
        <f t="shared" si="403"/>
        <v>-</v>
      </c>
      <c r="I145" s="66" t="str">
        <f>IFERROR(I121/I97,"-")</f>
        <v>-</v>
      </c>
      <c r="J145" s="66" t="str">
        <f t="shared" si="403"/>
        <v>-</v>
      </c>
      <c r="K145" s="66" t="str">
        <f t="shared" si="403"/>
        <v>-</v>
      </c>
      <c r="L145" s="66" t="str">
        <f t="shared" si="403"/>
        <v>-</v>
      </c>
      <c r="M145" s="66" t="str">
        <f t="shared" si="403"/>
        <v>-</v>
      </c>
      <c r="N145" s="66" t="str">
        <f t="shared" si="403"/>
        <v>-</v>
      </c>
      <c r="O145" s="66" t="str">
        <f t="shared" si="403"/>
        <v>-</v>
      </c>
      <c r="P145" s="66" t="str">
        <f t="shared" si="403"/>
        <v>-</v>
      </c>
      <c r="Q145" s="66" t="str">
        <f t="shared" si="403"/>
        <v>-</v>
      </c>
      <c r="R145" s="66" t="str">
        <f t="shared" si="403"/>
        <v>-</v>
      </c>
      <c r="S145" s="66" t="str">
        <f t="shared" si="403"/>
        <v>-</v>
      </c>
      <c r="T145" s="5"/>
      <c r="U145" s="13" t="n">
        <v>1.26440677966102</v>
      </c>
      <c r="V145" s="13" t="n">
        <v>1.39647577092511</v>
      </c>
      <c r="W145" s="13" t="n">
        <v>1.68300653594771</v>
      </c>
      <c r="X145" s="13" t="n">
        <v>1.645</v>
      </c>
      <c r="Y145" s="13" t="n">
        <v>1.38197424892704</v>
      </c>
      <c r="Z145" s="13" t="n">
        <v>1.47889908256881</v>
      </c>
      <c r="AA145" s="13" t="n">
        <v>1.51356589147287</v>
      </c>
      <c r="AB145" s="13" t="n">
        <v>1.40855106888361</v>
      </c>
      <c r="AC145" s="13" t="n">
        <v>1.58430717863105</v>
      </c>
      <c r="AD145" s="13" t="n">
        <v>1.53441295546559</v>
      </c>
      <c r="AE145" s="13" t="n">
        <v>1.97868852459016</v>
      </c>
      <c r="AF145" s="13" t="n">
        <v>2.11578947368421</v>
      </c>
      <c r="AG145" s="13" t="n">
        <v>1.44813278008299</v>
      </c>
      <c r="AH145" s="13" t="n">
        <v>1.43347639484979</v>
      </c>
      <c r="AI145" s="13" t="n">
        <v>1.89804772234273</v>
      </c>
      <c r="AJ145" s="13" t="n">
        <v>1.89906103286385</v>
      </c>
      <c r="AK145" s="13" t="n">
        <v>1.58117647058824</v>
      </c>
      <c r="AL145" s="13" t="n">
        <v>1.76632302405498</v>
      </c>
      <c r="AM145" s="13" t="n">
        <v>1.65553235908142</v>
      </c>
      <c r="AN145" s="13" t="n">
        <v>1.66163793103448</v>
      </c>
      <c r="AO145" s="13" t="n">
        <v>2.09981167608286</v>
      </c>
      <c r="AP145" s="13" t="n">
        <v>1.77310924369748</v>
      </c>
      <c r="AQ145" s="13" t="n">
        <v>2.23344947735192</v>
      </c>
      <c r="AR145" s="13" t="n">
        <v>2.30413625304136</v>
      </c>
      <c r="AS145" s="48" t="n">
        <v>1.9166666666666667</v>
      </c>
      <c r="AT145" s="48" t="n">
        <v>1.66003616636528</v>
      </c>
      <c r="AU145" s="48" t="n">
        <v>2.04</v>
      </c>
      <c r="AV145" s="48" t="n">
        <v>2.030645</v>
      </c>
      <c r="AW145" s="48" t="n">
        <v>3.059105</v>
      </c>
      <c r="AX145" s="48" t="n">
        <v>2.401773</v>
      </c>
      <c r="AY145" s="48" t="n">
        <v>2.091071</v>
      </c>
      <c r="AZ145" s="48" t="n">
        <v>1.935897</v>
      </c>
      <c r="BA145" s="48"/>
      <c r="BB145" s="48"/>
      <c r="BC145" s="48"/>
      <c r="BD145" s="48"/>
      <c r="BF145" s="84" t="str">
        <f t="shared" si="405"/>
        <v>-</v>
      </c>
      <c r="BG145" s="84" t="str">
        <f t="shared" si="406"/>
        <v>-</v>
      </c>
      <c r="BH145" s="84" t="str">
        <f t="shared" si="407"/>
        <v>-</v>
      </c>
      <c r="BI145" s="84" t="str">
        <f t="shared" si="408"/>
        <v>-</v>
      </c>
      <c r="BJ145" s="84" t="str">
        <f t="shared" si="409"/>
        <v>-</v>
      </c>
      <c r="BK145" s="84" t="str">
        <f t="shared" si="410"/>
        <v>-</v>
      </c>
      <c r="BL145" s="84" t="str">
        <f t="shared" si="411"/>
        <v>-</v>
      </c>
      <c r="BM145" s="84" t="str">
        <f t="shared" si="412"/>
        <v>-</v>
      </c>
      <c r="BN145" s="84" t="str">
        <f t="shared" si="413"/>
        <v>-</v>
      </c>
      <c r="BO145" s="84" t="str">
        <f t="shared" si="414"/>
        <v>-</v>
      </c>
      <c r="BP145" s="84" t="str">
        <f t="shared" si="415"/>
        <v>-</v>
      </c>
      <c r="BQ145" s="84" t="str">
        <f t="shared" si="416"/>
        <v>-</v>
      </c>
    </row>
    <row r="146" spans="1:69" x14ac:dyDescent="0.25">
      <c r="A146" s="44" t="s">
        <v>33</v>
      </c>
      <c r="B146" s="22"/>
    </row>
    <row r="147" spans="1:69" x14ac:dyDescent="0.25">
      <c r="A147" s="43" t="s">
        <v>83</v>
      </c>
      <c r="B147" s="23" t="s">
        <v>83</v>
      </c>
      <c r="C147" s="21" t="str">
        <f>$C$3</f>
        <v>YTD '15</v>
      </c>
      <c r="D147" s="21" t="str">
        <f>$D$3</f>
        <v>YTD '16</v>
      </c>
      <c r="E147" s="21" t="str">
        <f>$E$3</f>
        <v>YTD '17</v>
      </c>
      <c r="F147" s="21" t="str">
        <f>$F$3</f>
        <v>YoY</v>
      </c>
      <c r="G147" s="2" t="s">
        <v>33</v>
      </c>
      <c r="H147" s="27" t="str">
        <f>$H$3</f>
        <v>Q1 '15</v>
      </c>
      <c r="I147" s="27" t="str">
        <f>$I$3</f>
        <v>Q2 '15</v>
      </c>
      <c r="J147" s="27" t="str">
        <f>$J$3</f>
        <v>Q3 '15</v>
      </c>
      <c r="K147" s="27" t="str">
        <f>$K$3</f>
        <v>Q4 '15</v>
      </c>
      <c r="L147" s="30" t="str">
        <f>$L$3</f>
        <v>Q1 '16</v>
      </c>
      <c r="M147" s="30" t="str">
        <f>$M$3</f>
        <v>Q2 '16</v>
      </c>
      <c r="N147" s="30" t="str">
        <f>$N$3</f>
        <v>Q3 '16</v>
      </c>
      <c r="O147" s="30" t="str">
        <f>$O$3</f>
        <v>Q4 '16</v>
      </c>
      <c r="P147" s="27" t="str">
        <f>$P$3</f>
        <v>Q1 '17</v>
      </c>
      <c r="Q147" s="27" t="str">
        <f>$Q$3</f>
        <v>Q2 '17</v>
      </c>
      <c r="R147" s="27" t="str">
        <f>$R$3</f>
        <v>Q3 '17</v>
      </c>
      <c r="S147" s="27" t="str">
        <f>$S$3</f>
        <v>Q4 '17</v>
      </c>
      <c r="T147" s="17" t="s">
        <v>33</v>
      </c>
      <c r="U147" s="27" t="s">
        <v>1</v>
      </c>
      <c r="V147" s="27" t="s">
        <v>2</v>
      </c>
      <c r="W147" s="27" t="s">
        <v>3</v>
      </c>
      <c r="X147" s="27" t="s">
        <v>4</v>
      </c>
      <c r="Y147" s="27" t="s">
        <v>5</v>
      </c>
      <c r="Z147" s="27" t="s">
        <v>6</v>
      </c>
      <c r="AA147" s="27" t="s">
        <v>7</v>
      </c>
      <c r="AB147" s="27" t="s">
        <v>8</v>
      </c>
      <c r="AC147" s="27" t="s">
        <v>9</v>
      </c>
      <c r="AD147" s="27" t="s">
        <v>10</v>
      </c>
      <c r="AE147" s="27" t="s">
        <v>11</v>
      </c>
      <c r="AF147" s="27" t="s">
        <v>12</v>
      </c>
      <c r="AG147" s="29" t="s">
        <v>13</v>
      </c>
      <c r="AH147" s="29" t="s">
        <v>14</v>
      </c>
      <c r="AI147" s="29" t="s">
        <v>15</v>
      </c>
      <c r="AJ147" s="29" t="s">
        <v>16</v>
      </c>
      <c r="AK147" s="29" t="s">
        <v>17</v>
      </c>
      <c r="AL147" s="29" t="s">
        <v>18</v>
      </c>
      <c r="AM147" s="29" t="s">
        <v>19</v>
      </c>
      <c r="AN147" s="29" t="s">
        <v>20</v>
      </c>
      <c r="AO147" s="29" t="s">
        <v>21</v>
      </c>
      <c r="AP147" s="29" t="s">
        <v>22</v>
      </c>
      <c r="AQ147" s="29" t="s">
        <v>23</v>
      </c>
      <c r="AR147" s="29" t="s">
        <v>24</v>
      </c>
      <c r="AS147" s="25" t="s">
        <v>25</v>
      </c>
      <c r="AT147" s="25" t="s">
        <v>26</v>
      </c>
      <c r="AU147" s="25" t="s">
        <v>27</v>
      </c>
      <c r="AV147" s="25" t="s">
        <v>28</v>
      </c>
      <c r="AW147" s="25" t="s">
        <v>29</v>
      </c>
      <c r="AX147" s="25" t="s">
        <v>30</v>
      </c>
      <c r="AY147" s="31" t="s">
        <v>99</v>
      </c>
      <c r="AZ147" s="31" t="s">
        <v>100</v>
      </c>
      <c r="BA147" s="31" t="s">
        <v>101</v>
      </c>
      <c r="BB147" s="31" t="s">
        <v>102</v>
      </c>
      <c r="BC147" s="31" t="s">
        <v>103</v>
      </c>
      <c r="BD147" s="31" t="s">
        <v>104</v>
      </c>
      <c r="BF147" s="32">
        <v>42736</v>
      </c>
      <c r="BG147" s="32">
        <v>42767</v>
      </c>
      <c r="BH147" s="32">
        <v>42795</v>
      </c>
      <c r="BI147" s="32">
        <v>42826</v>
      </c>
      <c r="BJ147" s="32">
        <v>42856</v>
      </c>
      <c r="BK147" s="32">
        <v>42887</v>
      </c>
      <c r="BL147" s="32">
        <v>42917</v>
      </c>
      <c r="BM147" s="32">
        <v>42948</v>
      </c>
      <c r="BN147" s="32">
        <v>42979</v>
      </c>
      <c r="BO147" s="32">
        <v>43009</v>
      </c>
      <c r="BP147" s="32">
        <v>43040</v>
      </c>
      <c r="BQ147" s="32">
        <v>43070</v>
      </c>
    </row>
    <row r="148" spans="1:69" x14ac:dyDescent="0.25">
      <c r="A148" s="44"/>
      <c r="B148" s="16" t="s">
        <v>58</v>
      </c>
      <c r="C148" s="66" t="str">
        <f t="shared" ref="C148:E155" si="417">IFERROR(C49/C76,"-")</f>
        <v>-</v>
      </c>
      <c r="D148" s="66" t="str">
        <f t="shared" si="417"/>
        <v>-</v>
      </c>
      <c r="E148" s="66" t="str">
        <f t="shared" si="417"/>
        <v>-</v>
      </c>
      <c r="F148" s="65" t="str">
        <f t="shared" ref="F148:F157" si="418">IFERROR(E148/D148,"")</f>
        <v/>
      </c>
      <c r="H148" s="1" t="str">
        <f t="shared" ref="H148:S148" si="419">IFERROR(H49/H76,"")</f>
        <v/>
      </c>
      <c r="I148" s="1" t="str">
        <f t="shared" si="419"/>
        <v/>
      </c>
      <c r="J148" s="1" t="str">
        <f t="shared" si="419"/>
        <v/>
      </c>
      <c r="K148" s="1" t="str">
        <f t="shared" si="419"/>
        <v/>
      </c>
      <c r="L148" s="1" t="str">
        <f t="shared" si="419"/>
        <v/>
      </c>
      <c r="M148" s="1" t="str">
        <f t="shared" si="419"/>
        <v/>
      </c>
      <c r="N148" s="1" t="str">
        <f t="shared" si="419"/>
        <v/>
      </c>
      <c r="O148" s="1" t="str">
        <f t="shared" si="419"/>
        <v/>
      </c>
      <c r="P148" s="1" t="str">
        <f t="shared" si="419"/>
        <v/>
      </c>
      <c r="Q148" s="1" t="str">
        <f t="shared" si="419"/>
        <v/>
      </c>
      <c r="R148" s="11" t="str">
        <f t="shared" si="419"/>
        <v/>
      </c>
      <c r="S148" s="11" t="str">
        <f t="shared" si="419"/>
        <v/>
      </c>
      <c r="U148" s="1" t="str">
        <f t="shared" ref="U148:BD148" si="420">IFERROR(U49/U76,"")</f>
        <v/>
      </c>
      <c r="V148" s="1" t="str">
        <f t="shared" si="420"/>
        <v/>
      </c>
      <c r="W148" s="1" t="str">
        <f t="shared" si="420"/>
        <v/>
      </c>
      <c r="X148" s="1" t="str">
        <f t="shared" si="420"/>
        <v/>
      </c>
      <c r="Y148" s="1" t="str">
        <f t="shared" si="420"/>
        <v/>
      </c>
      <c r="Z148" s="1" t="str">
        <f t="shared" si="420"/>
        <v/>
      </c>
      <c r="AA148" s="1" t="str">
        <f t="shared" si="420"/>
        <v/>
      </c>
      <c r="AB148" s="1" t="str">
        <f t="shared" si="420"/>
        <v/>
      </c>
      <c r="AC148" s="1" t="str">
        <f t="shared" si="420"/>
        <v/>
      </c>
      <c r="AD148" s="1" t="str">
        <f t="shared" si="420"/>
        <v/>
      </c>
      <c r="AE148" s="1" t="str">
        <f t="shared" si="420"/>
        <v/>
      </c>
      <c r="AF148" s="1" t="str">
        <f t="shared" si="420"/>
        <v/>
      </c>
      <c r="AG148" s="1" t="str">
        <f t="shared" si="420"/>
        <v/>
      </c>
      <c r="AH148" s="1" t="str">
        <f t="shared" si="420"/>
        <v/>
      </c>
      <c r="AI148" s="1" t="str">
        <f t="shared" si="420"/>
        <v/>
      </c>
      <c r="AJ148" s="1" t="str">
        <f t="shared" si="420"/>
        <v/>
      </c>
      <c r="AK148" s="1" t="str">
        <f t="shared" si="420"/>
        <v/>
      </c>
      <c r="AL148" s="1" t="str">
        <f t="shared" si="420"/>
        <v/>
      </c>
      <c r="AM148" s="1" t="str">
        <f t="shared" si="420"/>
        <v/>
      </c>
      <c r="AN148" s="1" t="str">
        <f t="shared" si="420"/>
        <v/>
      </c>
      <c r="AO148" s="1" t="str">
        <f t="shared" si="420"/>
        <v/>
      </c>
      <c r="AP148" s="1" t="str">
        <f t="shared" si="420"/>
        <v/>
      </c>
      <c r="AQ148" s="1" t="str">
        <f t="shared" si="420"/>
        <v/>
      </c>
      <c r="AR148" s="1" t="str">
        <f t="shared" si="420"/>
        <v/>
      </c>
      <c r="AS148" s="1" t="str">
        <f t="shared" si="420"/>
        <v/>
      </c>
      <c r="AT148" s="1" t="str">
        <f t="shared" si="420"/>
        <v/>
      </c>
      <c r="AU148" s="1" t="str">
        <f t="shared" si="420"/>
        <v/>
      </c>
      <c r="AV148" s="1" t="str">
        <f t="shared" si="420"/>
        <v/>
      </c>
      <c r="AW148" s="1" t="str">
        <f t="shared" si="420"/>
        <v/>
      </c>
      <c r="AX148" s="1" t="str">
        <f t="shared" si="420"/>
        <v/>
      </c>
      <c r="AY148" s="1" t="str">
        <f t="shared" si="420"/>
        <v/>
      </c>
      <c r="AZ148" s="1" t="str">
        <f t="shared" si="420"/>
        <v/>
      </c>
      <c r="BA148" s="1" t="str">
        <f t="shared" si="420"/>
        <v/>
      </c>
      <c r="BB148" s="1" t="str">
        <f t="shared" si="420"/>
        <v/>
      </c>
      <c r="BC148" s="1" t="str">
        <f t="shared" si="420"/>
        <v/>
      </c>
      <c r="BD148" s="1" t="str">
        <f t="shared" si="420"/>
        <v/>
      </c>
      <c r="BF148" s="84" t="str">
        <f t="shared" ref="BF148:BF155" si="421">IFERROR(AS148/AG148,"-")</f>
        <v>-</v>
      </c>
      <c r="BG148" s="84" t="str">
        <f t="shared" ref="BG148:BG155" si="422">IFERROR(AT148/AH148,"-")</f>
        <v>-</v>
      </c>
      <c r="BH148" s="84" t="str">
        <f t="shared" ref="BH148:BH155" si="423">IFERROR(AU148/AI148,"-")</f>
        <v>-</v>
      </c>
      <c r="BI148" s="84" t="str">
        <f t="shared" ref="BI148:BI155" si="424">IFERROR(AV148/AJ148,"-")</f>
        <v>-</v>
      </c>
      <c r="BJ148" s="84" t="str">
        <f t="shared" ref="BJ148:BJ155" si="425">IFERROR(AW148/AK148,"-")</f>
        <v>-</v>
      </c>
      <c r="BK148" s="84" t="str">
        <f t="shared" ref="BK148:BK155" si="426">IFERROR(AX148/AL148,"-")</f>
        <v>-</v>
      </c>
      <c r="BL148" s="84" t="str">
        <f t="shared" ref="BL148:BL155" si="427">IFERROR(AY148/AM148,"-")</f>
        <v>-</v>
      </c>
      <c r="BM148" s="84" t="str">
        <f t="shared" ref="BM148:BM155" si="428">IFERROR(AZ148/AN148,"-")</f>
        <v>-</v>
      </c>
      <c r="BN148" s="84" t="str">
        <f t="shared" ref="BN148:BN155" si="429">IFERROR(BA148/AO148,"-")</f>
        <v>-</v>
      </c>
      <c r="BO148" s="84" t="str">
        <f t="shared" ref="BO148:BO155" si="430">IFERROR(BB148/AP148,"-")</f>
        <v>-</v>
      </c>
      <c r="BP148" s="84" t="str">
        <f t="shared" ref="BP148:BP155" si="431">IFERROR(BC148/AQ148,"-")</f>
        <v>-</v>
      </c>
      <c r="BQ148" s="84" t="str">
        <f t="shared" ref="BQ148:BQ155" si="432">IFERROR(BD148/AR148,"-")</f>
        <v>-</v>
      </c>
    </row>
    <row r="149" spans="1:69" x14ac:dyDescent="0.25">
      <c r="A149" s="44"/>
      <c r="B149" s="22" t="s">
        <v>44</v>
      </c>
      <c r="C149" s="66" t="str">
        <f t="shared" si="417"/>
        <v>-</v>
      </c>
      <c r="D149" s="66" t="str">
        <f t="shared" si="417"/>
        <v>-</v>
      </c>
      <c r="E149" s="66" t="str">
        <f t="shared" si="417"/>
        <v>-</v>
      </c>
      <c r="F149" s="65" t="str">
        <f t="shared" si="418"/>
        <v/>
      </c>
      <c r="H149" s="1" t="str">
        <f t="shared" ref="H149:S149" si="433">IFERROR(H50/H77,"")</f>
        <v/>
      </c>
      <c r="I149" s="1" t="str">
        <f t="shared" si="433"/>
        <v/>
      </c>
      <c r="J149" s="1" t="str">
        <f t="shared" si="433"/>
        <v/>
      </c>
      <c r="K149" s="1" t="str">
        <f t="shared" si="433"/>
        <v/>
      </c>
      <c r="L149" s="1" t="str">
        <f t="shared" si="433"/>
        <v/>
      </c>
      <c r="M149" s="1" t="str">
        <f t="shared" si="433"/>
        <v/>
      </c>
      <c r="N149" s="1" t="str">
        <f t="shared" si="433"/>
        <v/>
      </c>
      <c r="O149" s="1" t="str">
        <f t="shared" si="433"/>
        <v/>
      </c>
      <c r="P149" s="1" t="str">
        <f t="shared" si="433"/>
        <v/>
      </c>
      <c r="Q149" s="1" t="str">
        <f t="shared" si="433"/>
        <v/>
      </c>
      <c r="R149" s="11" t="str">
        <f t="shared" si="433"/>
        <v/>
      </c>
      <c r="S149" s="11" t="str">
        <f t="shared" si="433"/>
        <v/>
      </c>
      <c r="U149" s="1" t="str">
        <f t="shared" ref="U149:BD149" si="434">IFERROR(U50/U77,"")</f>
        <v/>
      </c>
      <c r="V149" s="1" t="str">
        <f t="shared" si="434"/>
        <v/>
      </c>
      <c r="W149" s="1" t="str">
        <f t="shared" si="434"/>
        <v/>
      </c>
      <c r="X149" s="1" t="str">
        <f t="shared" si="434"/>
        <v/>
      </c>
      <c r="Y149" s="1" t="str">
        <f t="shared" si="434"/>
        <v/>
      </c>
      <c r="Z149" s="1" t="str">
        <f t="shared" si="434"/>
        <v/>
      </c>
      <c r="AA149" s="1" t="str">
        <f t="shared" si="434"/>
        <v/>
      </c>
      <c r="AB149" s="1" t="str">
        <f t="shared" si="434"/>
        <v/>
      </c>
      <c r="AC149" s="1" t="str">
        <f t="shared" si="434"/>
        <v/>
      </c>
      <c r="AD149" s="1" t="str">
        <f t="shared" si="434"/>
        <v/>
      </c>
      <c r="AE149" s="1" t="str">
        <f t="shared" si="434"/>
        <v/>
      </c>
      <c r="AF149" s="1" t="str">
        <f t="shared" si="434"/>
        <v/>
      </c>
      <c r="AG149" s="1" t="str">
        <f t="shared" si="434"/>
        <v/>
      </c>
      <c r="AH149" s="1" t="str">
        <f t="shared" si="434"/>
        <v/>
      </c>
      <c r="AI149" s="1" t="str">
        <f t="shared" si="434"/>
        <v/>
      </c>
      <c r="AJ149" s="1" t="str">
        <f t="shared" si="434"/>
        <v/>
      </c>
      <c r="AK149" s="1" t="str">
        <f t="shared" si="434"/>
        <v/>
      </c>
      <c r="AL149" s="1" t="str">
        <f t="shared" si="434"/>
        <v/>
      </c>
      <c r="AM149" s="1" t="str">
        <f t="shared" si="434"/>
        <v/>
      </c>
      <c r="AN149" s="1" t="str">
        <f t="shared" si="434"/>
        <v/>
      </c>
      <c r="AO149" s="1" t="str">
        <f t="shared" si="434"/>
        <v/>
      </c>
      <c r="AP149" s="1" t="str">
        <f t="shared" si="434"/>
        <v/>
      </c>
      <c r="AQ149" s="1" t="str">
        <f t="shared" si="434"/>
        <v/>
      </c>
      <c r="AR149" s="1" t="str">
        <f t="shared" si="434"/>
        <v/>
      </c>
      <c r="AS149" s="1" t="str">
        <f t="shared" si="434"/>
        <v/>
      </c>
      <c r="AT149" s="1" t="str">
        <f t="shared" si="434"/>
        <v/>
      </c>
      <c r="AU149" s="1" t="str">
        <f t="shared" si="434"/>
        <v/>
      </c>
      <c r="AV149" s="1" t="str">
        <f t="shared" si="434"/>
        <v/>
      </c>
      <c r="AW149" s="1" t="str">
        <f t="shared" si="434"/>
        <v/>
      </c>
      <c r="AX149" s="1" t="str">
        <f t="shared" si="434"/>
        <v/>
      </c>
      <c r="AY149" s="1" t="str">
        <f t="shared" si="434"/>
        <v/>
      </c>
      <c r="AZ149" s="1" t="str">
        <f t="shared" si="434"/>
        <v/>
      </c>
      <c r="BA149" s="1" t="str">
        <f t="shared" si="434"/>
        <v/>
      </c>
      <c r="BB149" s="1" t="str">
        <f t="shared" si="434"/>
        <v/>
      </c>
      <c r="BC149" s="1" t="str">
        <f t="shared" si="434"/>
        <v/>
      </c>
      <c r="BD149" s="1" t="str">
        <f t="shared" si="434"/>
        <v/>
      </c>
      <c r="BF149" s="84" t="str">
        <f t="shared" si="421"/>
        <v>-</v>
      </c>
      <c r="BG149" s="84" t="str">
        <f t="shared" si="422"/>
        <v>-</v>
      </c>
      <c r="BH149" s="84" t="str">
        <f t="shared" si="423"/>
        <v>-</v>
      </c>
      <c r="BI149" s="84" t="str">
        <f t="shared" si="424"/>
        <v>-</v>
      </c>
      <c r="BJ149" s="84" t="str">
        <f t="shared" si="425"/>
        <v>-</v>
      </c>
      <c r="BK149" s="84" t="str">
        <f t="shared" si="426"/>
        <v>-</v>
      </c>
      <c r="BL149" s="84" t="str">
        <f t="shared" si="427"/>
        <v>-</v>
      </c>
      <c r="BM149" s="84" t="str">
        <f t="shared" si="428"/>
        <v>-</v>
      </c>
      <c r="BN149" s="84" t="str">
        <f t="shared" si="429"/>
        <v>-</v>
      </c>
      <c r="BO149" s="84" t="str">
        <f t="shared" si="430"/>
        <v>-</v>
      </c>
      <c r="BP149" s="84" t="str">
        <f t="shared" si="431"/>
        <v>-</v>
      </c>
      <c r="BQ149" s="84" t="str">
        <f t="shared" si="432"/>
        <v>-</v>
      </c>
    </row>
    <row r="150" spans="1:69" x14ac:dyDescent="0.25">
      <c r="A150" s="44"/>
      <c r="B150" s="22" t="s">
        <v>45</v>
      </c>
      <c r="C150" s="66" t="str">
        <f t="shared" si="417"/>
        <v>-</v>
      </c>
      <c r="D150" s="66" t="str">
        <f t="shared" si="417"/>
        <v>-</v>
      </c>
      <c r="E150" s="66" t="str">
        <f t="shared" si="417"/>
        <v>-</v>
      </c>
      <c r="F150" s="65" t="str">
        <f t="shared" si="418"/>
        <v/>
      </c>
      <c r="H150" s="1" t="str">
        <f t="shared" ref="H150:S150" si="435">IFERROR(H51/H78,"")</f>
        <v/>
      </c>
      <c r="I150" s="1" t="str">
        <f t="shared" si="435"/>
        <v/>
      </c>
      <c r="J150" s="1" t="str">
        <f t="shared" si="435"/>
        <v/>
      </c>
      <c r="K150" s="1" t="str">
        <f t="shared" si="435"/>
        <v/>
      </c>
      <c r="L150" s="1" t="str">
        <f t="shared" si="435"/>
        <v/>
      </c>
      <c r="M150" s="1" t="str">
        <f t="shared" si="435"/>
        <v/>
      </c>
      <c r="N150" s="1" t="str">
        <f t="shared" si="435"/>
        <v/>
      </c>
      <c r="O150" s="1" t="str">
        <f t="shared" si="435"/>
        <v/>
      </c>
      <c r="P150" s="1" t="str">
        <f t="shared" si="435"/>
        <v/>
      </c>
      <c r="Q150" s="1" t="str">
        <f t="shared" si="435"/>
        <v/>
      </c>
      <c r="R150" s="11" t="str">
        <f t="shared" si="435"/>
        <v/>
      </c>
      <c r="S150" s="11" t="str">
        <f t="shared" si="435"/>
        <v/>
      </c>
      <c r="U150" s="1" t="str">
        <f t="shared" ref="U150:BD150" si="436">IFERROR(U51/U78,"")</f>
        <v/>
      </c>
      <c r="V150" s="1" t="str">
        <f t="shared" si="436"/>
        <v/>
      </c>
      <c r="W150" s="1" t="str">
        <f t="shared" si="436"/>
        <v/>
      </c>
      <c r="X150" s="1" t="str">
        <f t="shared" si="436"/>
        <v/>
      </c>
      <c r="Y150" s="1" t="str">
        <f t="shared" si="436"/>
        <v/>
      </c>
      <c r="Z150" s="1" t="str">
        <f t="shared" si="436"/>
        <v/>
      </c>
      <c r="AA150" s="1" t="str">
        <f t="shared" si="436"/>
        <v/>
      </c>
      <c r="AB150" s="1" t="str">
        <f t="shared" si="436"/>
        <v/>
      </c>
      <c r="AC150" s="1" t="str">
        <f t="shared" si="436"/>
        <v/>
      </c>
      <c r="AD150" s="1" t="str">
        <f t="shared" si="436"/>
        <v/>
      </c>
      <c r="AE150" s="1" t="str">
        <f t="shared" si="436"/>
        <v/>
      </c>
      <c r="AF150" s="1" t="str">
        <f t="shared" si="436"/>
        <v/>
      </c>
      <c r="AG150" s="1" t="str">
        <f t="shared" si="436"/>
        <v/>
      </c>
      <c r="AH150" s="1" t="str">
        <f t="shared" si="436"/>
        <v/>
      </c>
      <c r="AI150" s="1" t="str">
        <f t="shared" si="436"/>
        <v/>
      </c>
      <c r="AJ150" s="1" t="str">
        <f t="shared" si="436"/>
        <v/>
      </c>
      <c r="AK150" s="1" t="str">
        <f t="shared" si="436"/>
        <v/>
      </c>
      <c r="AL150" s="1" t="str">
        <f t="shared" si="436"/>
        <v/>
      </c>
      <c r="AM150" s="1" t="str">
        <f t="shared" si="436"/>
        <v/>
      </c>
      <c r="AN150" s="1" t="str">
        <f t="shared" si="436"/>
        <v/>
      </c>
      <c r="AO150" s="1" t="str">
        <f t="shared" si="436"/>
        <v/>
      </c>
      <c r="AP150" s="1" t="str">
        <f t="shared" si="436"/>
        <v/>
      </c>
      <c r="AQ150" s="1" t="str">
        <f t="shared" si="436"/>
        <v/>
      </c>
      <c r="AR150" s="1" t="str">
        <f t="shared" si="436"/>
        <v/>
      </c>
      <c r="AS150" s="1" t="str">
        <f t="shared" si="436"/>
        <v/>
      </c>
      <c r="AT150" s="1" t="str">
        <f t="shared" si="436"/>
        <v/>
      </c>
      <c r="AU150" s="1" t="str">
        <f t="shared" si="436"/>
        <v/>
      </c>
      <c r="AV150" s="1" t="str">
        <f t="shared" si="436"/>
        <v/>
      </c>
      <c r="AW150" s="1" t="str">
        <f t="shared" si="436"/>
        <v/>
      </c>
      <c r="AX150" s="1" t="str">
        <f t="shared" si="436"/>
        <v/>
      </c>
      <c r="AY150" s="1" t="str">
        <f t="shared" si="436"/>
        <v/>
      </c>
      <c r="AZ150" s="1" t="str">
        <f t="shared" si="436"/>
        <v/>
      </c>
      <c r="BA150" s="1" t="str">
        <f t="shared" si="436"/>
        <v/>
      </c>
      <c r="BB150" s="1" t="str">
        <f t="shared" si="436"/>
        <v/>
      </c>
      <c r="BC150" s="1" t="str">
        <f t="shared" si="436"/>
        <v/>
      </c>
      <c r="BD150" s="1" t="str">
        <f t="shared" si="436"/>
        <v/>
      </c>
      <c r="BF150" s="84" t="str">
        <f t="shared" si="421"/>
        <v>-</v>
      </c>
      <c r="BG150" s="84" t="str">
        <f t="shared" si="422"/>
        <v>-</v>
      </c>
      <c r="BH150" s="84" t="str">
        <f t="shared" si="423"/>
        <v>-</v>
      </c>
      <c r="BI150" s="84" t="str">
        <f t="shared" si="424"/>
        <v>-</v>
      </c>
      <c r="BJ150" s="84" t="str">
        <f t="shared" si="425"/>
        <v>-</v>
      </c>
      <c r="BK150" s="84" t="str">
        <f t="shared" si="426"/>
        <v>-</v>
      </c>
      <c r="BL150" s="84" t="str">
        <f t="shared" si="427"/>
        <v>-</v>
      </c>
      <c r="BM150" s="84" t="str">
        <f t="shared" si="428"/>
        <v>-</v>
      </c>
      <c r="BN150" s="84" t="str">
        <f t="shared" si="429"/>
        <v>-</v>
      </c>
      <c r="BO150" s="84" t="str">
        <f t="shared" si="430"/>
        <v>-</v>
      </c>
      <c r="BP150" s="84" t="str">
        <f t="shared" si="431"/>
        <v>-</v>
      </c>
      <c r="BQ150" s="84" t="str">
        <f t="shared" si="432"/>
        <v>-</v>
      </c>
    </row>
    <row r="151" spans="1:69" x14ac:dyDescent="0.25">
      <c r="A151" s="44"/>
      <c r="B151" s="22" t="s">
        <v>46</v>
      </c>
      <c r="C151" s="66" t="str">
        <f t="shared" si="417"/>
        <v>-</v>
      </c>
      <c r="D151" s="66" t="str">
        <f t="shared" si="417"/>
        <v>-</v>
      </c>
      <c r="E151" s="66" t="str">
        <f t="shared" si="417"/>
        <v>-</v>
      </c>
      <c r="F151" s="65" t="str">
        <f t="shared" si="418"/>
        <v/>
      </c>
      <c r="H151" s="1" t="str">
        <f t="shared" ref="H151:S151" si="437">IFERROR(H52/H79,"")</f>
        <v/>
      </c>
      <c r="I151" s="1" t="str">
        <f t="shared" si="437"/>
        <v/>
      </c>
      <c r="J151" s="1" t="str">
        <f t="shared" si="437"/>
        <v/>
      </c>
      <c r="K151" s="1" t="str">
        <f t="shared" si="437"/>
        <v/>
      </c>
      <c r="L151" s="1" t="str">
        <f t="shared" si="437"/>
        <v/>
      </c>
      <c r="M151" s="1" t="str">
        <f t="shared" si="437"/>
        <v/>
      </c>
      <c r="N151" s="1" t="str">
        <f t="shared" si="437"/>
        <v/>
      </c>
      <c r="O151" s="1" t="str">
        <f t="shared" si="437"/>
        <v/>
      </c>
      <c r="P151" s="1" t="str">
        <f t="shared" si="437"/>
        <v/>
      </c>
      <c r="Q151" s="1" t="str">
        <f t="shared" si="437"/>
        <v/>
      </c>
      <c r="R151" s="11" t="str">
        <f t="shared" si="437"/>
        <v/>
      </c>
      <c r="S151" s="11" t="str">
        <f t="shared" si="437"/>
        <v/>
      </c>
      <c r="U151" s="1" t="str">
        <f t="shared" ref="U151:BD151" si="438">IFERROR(U52/U79,"")</f>
        <v/>
      </c>
      <c r="V151" s="1" t="str">
        <f t="shared" si="438"/>
        <v/>
      </c>
      <c r="W151" s="1" t="str">
        <f t="shared" si="438"/>
        <v/>
      </c>
      <c r="X151" s="1" t="str">
        <f t="shared" si="438"/>
        <v/>
      </c>
      <c r="Y151" s="1" t="str">
        <f t="shared" si="438"/>
        <v/>
      </c>
      <c r="Z151" s="1" t="str">
        <f t="shared" si="438"/>
        <v/>
      </c>
      <c r="AA151" s="1" t="str">
        <f t="shared" si="438"/>
        <v/>
      </c>
      <c r="AB151" s="1" t="str">
        <f t="shared" si="438"/>
        <v/>
      </c>
      <c r="AC151" s="1" t="str">
        <f t="shared" si="438"/>
        <v/>
      </c>
      <c r="AD151" s="1" t="str">
        <f t="shared" si="438"/>
        <v/>
      </c>
      <c r="AE151" s="1" t="str">
        <f t="shared" si="438"/>
        <v/>
      </c>
      <c r="AF151" s="1" t="str">
        <f t="shared" si="438"/>
        <v/>
      </c>
      <c r="AG151" s="1" t="str">
        <f t="shared" si="438"/>
        <v/>
      </c>
      <c r="AH151" s="1" t="str">
        <f t="shared" si="438"/>
        <v/>
      </c>
      <c r="AI151" s="1" t="str">
        <f t="shared" si="438"/>
        <v/>
      </c>
      <c r="AJ151" s="1" t="str">
        <f t="shared" si="438"/>
        <v/>
      </c>
      <c r="AK151" s="1" t="str">
        <f t="shared" si="438"/>
        <v/>
      </c>
      <c r="AL151" s="1" t="str">
        <f t="shared" si="438"/>
        <v/>
      </c>
      <c r="AM151" s="1" t="str">
        <f t="shared" si="438"/>
        <v/>
      </c>
      <c r="AN151" s="1" t="str">
        <f t="shared" si="438"/>
        <v/>
      </c>
      <c r="AO151" s="1" t="str">
        <f t="shared" si="438"/>
        <v/>
      </c>
      <c r="AP151" s="1" t="str">
        <f t="shared" si="438"/>
        <v/>
      </c>
      <c r="AQ151" s="1" t="str">
        <f t="shared" si="438"/>
        <v/>
      </c>
      <c r="AR151" s="1" t="str">
        <f t="shared" si="438"/>
        <v/>
      </c>
      <c r="AS151" s="1" t="str">
        <f t="shared" si="438"/>
        <v/>
      </c>
      <c r="AT151" s="1" t="str">
        <f t="shared" si="438"/>
        <v/>
      </c>
      <c r="AU151" s="1" t="str">
        <f t="shared" si="438"/>
        <v/>
      </c>
      <c r="AV151" s="1" t="str">
        <f t="shared" si="438"/>
        <v/>
      </c>
      <c r="AW151" s="1" t="str">
        <f t="shared" si="438"/>
        <v/>
      </c>
      <c r="AX151" s="1" t="str">
        <f t="shared" si="438"/>
        <v/>
      </c>
      <c r="AY151" s="1" t="str">
        <f t="shared" si="438"/>
        <v/>
      </c>
      <c r="AZ151" s="1" t="str">
        <f t="shared" si="438"/>
        <v/>
      </c>
      <c r="BA151" s="1" t="str">
        <f t="shared" si="438"/>
        <v/>
      </c>
      <c r="BB151" s="1" t="str">
        <f t="shared" si="438"/>
        <v/>
      </c>
      <c r="BC151" s="1" t="str">
        <f t="shared" si="438"/>
        <v/>
      </c>
      <c r="BD151" s="1" t="str">
        <f t="shared" si="438"/>
        <v/>
      </c>
      <c r="BF151" s="84" t="str">
        <f t="shared" si="421"/>
        <v>-</v>
      </c>
      <c r="BG151" s="84" t="str">
        <f t="shared" si="422"/>
        <v>-</v>
      </c>
      <c r="BH151" s="84" t="str">
        <f t="shared" si="423"/>
        <v>-</v>
      </c>
      <c r="BI151" s="84" t="str">
        <f t="shared" si="424"/>
        <v>-</v>
      </c>
      <c r="BJ151" s="84" t="str">
        <f t="shared" si="425"/>
        <v>-</v>
      </c>
      <c r="BK151" s="84" t="str">
        <f t="shared" si="426"/>
        <v>-</v>
      </c>
      <c r="BL151" s="84" t="str">
        <f t="shared" si="427"/>
        <v>-</v>
      </c>
      <c r="BM151" s="84" t="str">
        <f t="shared" si="428"/>
        <v>-</v>
      </c>
      <c r="BN151" s="84" t="str">
        <f t="shared" si="429"/>
        <v>-</v>
      </c>
      <c r="BO151" s="84" t="str">
        <f t="shared" si="430"/>
        <v>-</v>
      </c>
      <c r="BP151" s="84" t="str">
        <f t="shared" si="431"/>
        <v>-</v>
      </c>
      <c r="BQ151" s="84" t="str">
        <f t="shared" si="432"/>
        <v>-</v>
      </c>
    </row>
    <row r="152" spans="1:69" x14ac:dyDescent="0.25">
      <c r="A152" s="44"/>
      <c r="B152" s="22" t="s">
        <v>47</v>
      </c>
      <c r="C152" s="66" t="str">
        <f t="shared" si="417"/>
        <v>-</v>
      </c>
      <c r="D152" s="66" t="str">
        <f t="shared" si="417"/>
        <v>-</v>
      </c>
      <c r="E152" s="66" t="str">
        <f t="shared" si="417"/>
        <v>-</v>
      </c>
      <c r="F152" s="65" t="str">
        <f t="shared" si="418"/>
        <v/>
      </c>
      <c r="H152" s="1" t="str">
        <f t="shared" ref="H152:S152" si="439">IFERROR(H53/H80,"")</f>
        <v/>
      </c>
      <c r="I152" s="1" t="str">
        <f t="shared" si="439"/>
        <v/>
      </c>
      <c r="J152" s="1" t="str">
        <f t="shared" si="439"/>
        <v/>
      </c>
      <c r="K152" s="1" t="str">
        <f t="shared" si="439"/>
        <v/>
      </c>
      <c r="L152" s="1" t="str">
        <f t="shared" si="439"/>
        <v/>
      </c>
      <c r="M152" s="1" t="str">
        <f t="shared" si="439"/>
        <v/>
      </c>
      <c r="N152" s="1" t="str">
        <f t="shared" si="439"/>
        <v/>
      </c>
      <c r="O152" s="1" t="str">
        <f t="shared" si="439"/>
        <v/>
      </c>
      <c r="P152" s="1" t="str">
        <f t="shared" si="439"/>
        <v/>
      </c>
      <c r="Q152" s="1" t="str">
        <f t="shared" si="439"/>
        <v/>
      </c>
      <c r="R152" s="11" t="str">
        <f t="shared" si="439"/>
        <v/>
      </c>
      <c r="S152" s="11" t="str">
        <f t="shared" si="439"/>
        <v/>
      </c>
      <c r="U152" s="1" t="str">
        <f t="shared" ref="U152:BD152" si="440">IFERROR(U53/U80,"")</f>
        <v/>
      </c>
      <c r="V152" s="1" t="str">
        <f t="shared" si="440"/>
        <v/>
      </c>
      <c r="W152" s="1" t="str">
        <f t="shared" si="440"/>
        <v/>
      </c>
      <c r="X152" s="1" t="str">
        <f t="shared" si="440"/>
        <v/>
      </c>
      <c r="Y152" s="1" t="str">
        <f t="shared" si="440"/>
        <v/>
      </c>
      <c r="Z152" s="1" t="str">
        <f t="shared" si="440"/>
        <v/>
      </c>
      <c r="AA152" s="1" t="str">
        <f t="shared" si="440"/>
        <v/>
      </c>
      <c r="AB152" s="1" t="str">
        <f t="shared" si="440"/>
        <v/>
      </c>
      <c r="AC152" s="1" t="str">
        <f t="shared" si="440"/>
        <v/>
      </c>
      <c r="AD152" s="1" t="str">
        <f t="shared" si="440"/>
        <v/>
      </c>
      <c r="AE152" s="1" t="str">
        <f t="shared" si="440"/>
        <v/>
      </c>
      <c r="AF152" s="1" t="str">
        <f t="shared" si="440"/>
        <v/>
      </c>
      <c r="AG152" s="1" t="str">
        <f t="shared" si="440"/>
        <v/>
      </c>
      <c r="AH152" s="1" t="str">
        <f t="shared" si="440"/>
        <v/>
      </c>
      <c r="AI152" s="1" t="str">
        <f t="shared" si="440"/>
        <v/>
      </c>
      <c r="AJ152" s="1" t="str">
        <f t="shared" si="440"/>
        <v/>
      </c>
      <c r="AK152" s="1" t="str">
        <f t="shared" si="440"/>
        <v/>
      </c>
      <c r="AL152" s="1" t="str">
        <f t="shared" si="440"/>
        <v/>
      </c>
      <c r="AM152" s="1" t="str">
        <f t="shared" si="440"/>
        <v/>
      </c>
      <c r="AN152" s="1" t="str">
        <f t="shared" si="440"/>
        <v/>
      </c>
      <c r="AO152" s="1" t="str">
        <f t="shared" si="440"/>
        <v/>
      </c>
      <c r="AP152" s="1" t="str">
        <f t="shared" si="440"/>
        <v/>
      </c>
      <c r="AQ152" s="1" t="str">
        <f t="shared" si="440"/>
        <v/>
      </c>
      <c r="AR152" s="1" t="str">
        <f t="shared" si="440"/>
        <v/>
      </c>
      <c r="AS152" s="1" t="str">
        <f t="shared" si="440"/>
        <v/>
      </c>
      <c r="AT152" s="1" t="str">
        <f t="shared" si="440"/>
        <v/>
      </c>
      <c r="AU152" s="1" t="str">
        <f t="shared" si="440"/>
        <v/>
      </c>
      <c r="AV152" s="1" t="str">
        <f t="shared" si="440"/>
        <v/>
      </c>
      <c r="AW152" s="1" t="str">
        <f t="shared" si="440"/>
        <v/>
      </c>
      <c r="AX152" s="1" t="str">
        <f t="shared" si="440"/>
        <v/>
      </c>
      <c r="AY152" s="1" t="str">
        <f t="shared" si="440"/>
        <v/>
      </c>
      <c r="AZ152" s="1" t="str">
        <f t="shared" si="440"/>
        <v/>
      </c>
      <c r="BA152" s="1" t="str">
        <f t="shared" si="440"/>
        <v/>
      </c>
      <c r="BB152" s="1" t="str">
        <f t="shared" si="440"/>
        <v/>
      </c>
      <c r="BC152" s="1" t="str">
        <f t="shared" si="440"/>
        <v/>
      </c>
      <c r="BD152" s="1" t="str">
        <f t="shared" si="440"/>
        <v/>
      </c>
      <c r="BF152" s="84" t="str">
        <f t="shared" si="421"/>
        <v>-</v>
      </c>
      <c r="BG152" s="84" t="str">
        <f t="shared" si="422"/>
        <v>-</v>
      </c>
      <c r="BH152" s="84" t="str">
        <f t="shared" si="423"/>
        <v>-</v>
      </c>
      <c r="BI152" s="84" t="str">
        <f t="shared" si="424"/>
        <v>-</v>
      </c>
      <c r="BJ152" s="84" t="str">
        <f t="shared" si="425"/>
        <v>-</v>
      </c>
      <c r="BK152" s="84" t="str">
        <f t="shared" si="426"/>
        <v>-</v>
      </c>
      <c r="BL152" s="84" t="str">
        <f t="shared" si="427"/>
        <v>-</v>
      </c>
      <c r="BM152" s="84" t="str">
        <f t="shared" si="428"/>
        <v>-</v>
      </c>
      <c r="BN152" s="84" t="str">
        <f t="shared" si="429"/>
        <v>-</v>
      </c>
      <c r="BO152" s="84" t="str">
        <f t="shared" si="430"/>
        <v>-</v>
      </c>
      <c r="BP152" s="84" t="str">
        <f t="shared" si="431"/>
        <v>-</v>
      </c>
      <c r="BQ152" s="84" t="str">
        <f t="shared" si="432"/>
        <v>-</v>
      </c>
    </row>
    <row r="153" spans="1:69" x14ac:dyDescent="0.25">
      <c r="A153" s="44"/>
      <c r="B153" s="22" t="s">
        <v>48</v>
      </c>
      <c r="C153" s="66" t="str">
        <f t="shared" si="417"/>
        <v>-</v>
      </c>
      <c r="D153" s="66" t="str">
        <f t="shared" si="417"/>
        <v>-</v>
      </c>
      <c r="E153" s="66" t="str">
        <f t="shared" si="417"/>
        <v>-</v>
      </c>
      <c r="F153" s="65" t="str">
        <f t="shared" si="418"/>
        <v/>
      </c>
      <c r="H153" s="1" t="str">
        <f t="shared" ref="H153:S153" si="441">IFERROR(H54/H81,"")</f>
        <v/>
      </c>
      <c r="I153" s="1" t="str">
        <f t="shared" si="441"/>
        <v/>
      </c>
      <c r="J153" s="1" t="str">
        <f t="shared" si="441"/>
        <v/>
      </c>
      <c r="K153" s="1" t="str">
        <f t="shared" si="441"/>
        <v/>
      </c>
      <c r="L153" s="1" t="str">
        <f t="shared" si="441"/>
        <v/>
      </c>
      <c r="M153" s="1" t="str">
        <f t="shared" si="441"/>
        <v/>
      </c>
      <c r="N153" s="1" t="str">
        <f t="shared" si="441"/>
        <v/>
      </c>
      <c r="O153" s="1" t="str">
        <f t="shared" si="441"/>
        <v/>
      </c>
      <c r="P153" s="1" t="str">
        <f t="shared" si="441"/>
        <v/>
      </c>
      <c r="Q153" s="1" t="str">
        <f t="shared" si="441"/>
        <v/>
      </c>
      <c r="R153" s="11" t="str">
        <f t="shared" si="441"/>
        <v/>
      </c>
      <c r="S153" s="11" t="str">
        <f t="shared" si="441"/>
        <v/>
      </c>
      <c r="U153" s="1" t="str">
        <f t="shared" ref="U153:BD153" si="442">IFERROR(U54/U81,"")</f>
        <v/>
      </c>
      <c r="V153" s="1" t="str">
        <f t="shared" si="442"/>
        <v/>
      </c>
      <c r="W153" s="1" t="str">
        <f t="shared" si="442"/>
        <v/>
      </c>
      <c r="X153" s="1" t="str">
        <f t="shared" si="442"/>
        <v/>
      </c>
      <c r="Y153" s="1" t="str">
        <f t="shared" si="442"/>
        <v/>
      </c>
      <c r="Z153" s="1" t="str">
        <f t="shared" si="442"/>
        <v/>
      </c>
      <c r="AA153" s="1" t="str">
        <f t="shared" si="442"/>
        <v/>
      </c>
      <c r="AB153" s="1" t="str">
        <f t="shared" si="442"/>
        <v/>
      </c>
      <c r="AC153" s="1" t="str">
        <f t="shared" si="442"/>
        <v/>
      </c>
      <c r="AD153" s="1" t="str">
        <f t="shared" si="442"/>
        <v/>
      </c>
      <c r="AE153" s="1" t="str">
        <f t="shared" si="442"/>
        <v/>
      </c>
      <c r="AF153" s="1" t="str">
        <f t="shared" si="442"/>
        <v/>
      </c>
      <c r="AG153" s="1" t="str">
        <f t="shared" si="442"/>
        <v/>
      </c>
      <c r="AH153" s="1" t="str">
        <f t="shared" si="442"/>
        <v/>
      </c>
      <c r="AI153" s="1" t="str">
        <f t="shared" si="442"/>
        <v/>
      </c>
      <c r="AJ153" s="1" t="str">
        <f t="shared" si="442"/>
        <v/>
      </c>
      <c r="AK153" s="1" t="str">
        <f t="shared" si="442"/>
        <v/>
      </c>
      <c r="AL153" s="1" t="str">
        <f t="shared" si="442"/>
        <v/>
      </c>
      <c r="AM153" s="1" t="str">
        <f t="shared" si="442"/>
        <v/>
      </c>
      <c r="AN153" s="1" t="str">
        <f t="shared" si="442"/>
        <v/>
      </c>
      <c r="AO153" s="1" t="str">
        <f t="shared" si="442"/>
        <v/>
      </c>
      <c r="AP153" s="1" t="str">
        <f t="shared" si="442"/>
        <v/>
      </c>
      <c r="AQ153" s="1" t="str">
        <f t="shared" si="442"/>
        <v/>
      </c>
      <c r="AR153" s="1" t="str">
        <f t="shared" si="442"/>
        <v/>
      </c>
      <c r="AS153" s="1" t="str">
        <f t="shared" si="442"/>
        <v/>
      </c>
      <c r="AT153" s="1" t="str">
        <f t="shared" si="442"/>
        <v/>
      </c>
      <c r="AU153" s="1" t="str">
        <f t="shared" si="442"/>
        <v/>
      </c>
      <c r="AV153" s="1" t="str">
        <f t="shared" si="442"/>
        <v/>
      </c>
      <c r="AW153" s="1" t="str">
        <f t="shared" si="442"/>
        <v/>
      </c>
      <c r="AX153" s="1" t="str">
        <f t="shared" si="442"/>
        <v/>
      </c>
      <c r="AY153" s="1" t="str">
        <f t="shared" si="442"/>
        <v/>
      </c>
      <c r="AZ153" s="1" t="str">
        <f t="shared" si="442"/>
        <v/>
      </c>
      <c r="BA153" s="1" t="str">
        <f t="shared" si="442"/>
        <v/>
      </c>
      <c r="BB153" s="1" t="str">
        <f t="shared" si="442"/>
        <v/>
      </c>
      <c r="BC153" s="1" t="str">
        <f t="shared" si="442"/>
        <v/>
      </c>
      <c r="BD153" s="1" t="str">
        <f t="shared" si="442"/>
        <v/>
      </c>
      <c r="BF153" s="84" t="str">
        <f t="shared" si="421"/>
        <v>-</v>
      </c>
      <c r="BG153" s="84" t="str">
        <f t="shared" si="422"/>
        <v>-</v>
      </c>
      <c r="BH153" s="84" t="str">
        <f t="shared" si="423"/>
        <v>-</v>
      </c>
      <c r="BI153" s="84" t="str">
        <f t="shared" si="424"/>
        <v>-</v>
      </c>
      <c r="BJ153" s="84" t="str">
        <f t="shared" si="425"/>
        <v>-</v>
      </c>
      <c r="BK153" s="84" t="str">
        <f t="shared" si="426"/>
        <v>-</v>
      </c>
      <c r="BL153" s="84" t="str">
        <f t="shared" si="427"/>
        <v>-</v>
      </c>
      <c r="BM153" s="84" t="str">
        <f t="shared" si="428"/>
        <v>-</v>
      </c>
      <c r="BN153" s="84" t="str">
        <f t="shared" si="429"/>
        <v>-</v>
      </c>
      <c r="BO153" s="84" t="str">
        <f t="shared" si="430"/>
        <v>-</v>
      </c>
      <c r="BP153" s="84" t="str">
        <f t="shared" si="431"/>
        <v>-</v>
      </c>
      <c r="BQ153" s="84" t="str">
        <f t="shared" si="432"/>
        <v>-</v>
      </c>
    </row>
    <row r="154" spans="1:69" x14ac:dyDescent="0.25">
      <c r="A154" s="44"/>
      <c r="B154" s="22" t="s">
        <v>49</v>
      </c>
      <c r="C154" s="66" t="str">
        <f t="shared" si="417"/>
        <v>-</v>
      </c>
      <c r="D154" s="66" t="str">
        <f t="shared" si="417"/>
        <v>-</v>
      </c>
      <c r="E154" s="66" t="str">
        <f t="shared" si="417"/>
        <v>-</v>
      </c>
      <c r="F154" s="65" t="str">
        <f t="shared" si="418"/>
        <v/>
      </c>
      <c r="H154" s="1" t="str">
        <f t="shared" ref="H154:S154" si="443">IFERROR(H55/H82,"")</f>
        <v/>
      </c>
      <c r="I154" s="1" t="str">
        <f t="shared" si="443"/>
        <v/>
      </c>
      <c r="J154" s="1" t="str">
        <f t="shared" si="443"/>
        <v/>
      </c>
      <c r="K154" s="1" t="str">
        <f t="shared" si="443"/>
        <v/>
      </c>
      <c r="L154" s="1" t="str">
        <f t="shared" si="443"/>
        <v/>
      </c>
      <c r="M154" s="1" t="str">
        <f t="shared" si="443"/>
        <v/>
      </c>
      <c r="N154" s="1" t="str">
        <f t="shared" si="443"/>
        <v/>
      </c>
      <c r="O154" s="1" t="str">
        <f t="shared" si="443"/>
        <v/>
      </c>
      <c r="P154" s="1" t="str">
        <f t="shared" si="443"/>
        <v/>
      </c>
      <c r="Q154" s="1" t="str">
        <f t="shared" si="443"/>
        <v/>
      </c>
      <c r="R154" s="11" t="str">
        <f t="shared" si="443"/>
        <v/>
      </c>
      <c r="S154" s="11" t="str">
        <f t="shared" si="443"/>
        <v/>
      </c>
      <c r="U154" s="1" t="str">
        <f t="shared" ref="U154:BD154" si="444">IFERROR(U55/U82,"")</f>
        <v/>
      </c>
      <c r="V154" s="1" t="str">
        <f t="shared" si="444"/>
        <v/>
      </c>
      <c r="W154" s="1" t="str">
        <f t="shared" si="444"/>
        <v/>
      </c>
      <c r="X154" s="1" t="str">
        <f t="shared" si="444"/>
        <v/>
      </c>
      <c r="Y154" s="1" t="str">
        <f t="shared" si="444"/>
        <v/>
      </c>
      <c r="Z154" s="1" t="str">
        <f t="shared" si="444"/>
        <v/>
      </c>
      <c r="AA154" s="1" t="str">
        <f t="shared" si="444"/>
        <v/>
      </c>
      <c r="AB154" s="1" t="str">
        <f t="shared" si="444"/>
        <v/>
      </c>
      <c r="AC154" s="1" t="str">
        <f t="shared" si="444"/>
        <v/>
      </c>
      <c r="AD154" s="1" t="str">
        <f t="shared" si="444"/>
        <v/>
      </c>
      <c r="AE154" s="1" t="str">
        <f t="shared" si="444"/>
        <v/>
      </c>
      <c r="AF154" s="1" t="str">
        <f t="shared" si="444"/>
        <v/>
      </c>
      <c r="AG154" s="1" t="str">
        <f t="shared" si="444"/>
        <v/>
      </c>
      <c r="AH154" s="1" t="str">
        <f t="shared" si="444"/>
        <v/>
      </c>
      <c r="AI154" s="1" t="str">
        <f t="shared" si="444"/>
        <v/>
      </c>
      <c r="AJ154" s="1" t="str">
        <f t="shared" si="444"/>
        <v/>
      </c>
      <c r="AK154" s="1" t="str">
        <f t="shared" si="444"/>
        <v/>
      </c>
      <c r="AL154" s="1" t="str">
        <f t="shared" si="444"/>
        <v/>
      </c>
      <c r="AM154" s="1" t="str">
        <f t="shared" si="444"/>
        <v/>
      </c>
      <c r="AN154" s="1" t="str">
        <f t="shared" si="444"/>
        <v/>
      </c>
      <c r="AO154" s="1" t="str">
        <f t="shared" si="444"/>
        <v/>
      </c>
      <c r="AP154" s="1" t="str">
        <f t="shared" si="444"/>
        <v/>
      </c>
      <c r="AQ154" s="1" t="str">
        <f t="shared" si="444"/>
        <v/>
      </c>
      <c r="AR154" s="1" t="str">
        <f t="shared" si="444"/>
        <v/>
      </c>
      <c r="AS154" s="1" t="str">
        <f t="shared" si="444"/>
        <v/>
      </c>
      <c r="AT154" s="1" t="str">
        <f t="shared" si="444"/>
        <v/>
      </c>
      <c r="AU154" s="1" t="str">
        <f t="shared" si="444"/>
        <v/>
      </c>
      <c r="AV154" s="1" t="str">
        <f t="shared" si="444"/>
        <v/>
      </c>
      <c r="AW154" s="1" t="str">
        <f t="shared" si="444"/>
        <v/>
      </c>
      <c r="AX154" s="1" t="str">
        <f t="shared" si="444"/>
        <v/>
      </c>
      <c r="AY154" s="1" t="str">
        <f t="shared" si="444"/>
        <v/>
      </c>
      <c r="AZ154" s="1" t="str">
        <f t="shared" si="444"/>
        <v/>
      </c>
      <c r="BA154" s="1" t="str">
        <f t="shared" si="444"/>
        <v/>
      </c>
      <c r="BB154" s="1" t="str">
        <f t="shared" si="444"/>
        <v/>
      </c>
      <c r="BC154" s="1" t="str">
        <f t="shared" si="444"/>
        <v/>
      </c>
      <c r="BD154" s="1" t="str">
        <f t="shared" si="444"/>
        <v/>
      </c>
      <c r="BF154" s="84" t="str">
        <f t="shared" si="421"/>
        <v>-</v>
      </c>
      <c r="BG154" s="84" t="str">
        <f t="shared" si="422"/>
        <v>-</v>
      </c>
      <c r="BH154" s="84" t="str">
        <f t="shared" si="423"/>
        <v>-</v>
      </c>
      <c r="BI154" s="84" t="str">
        <f t="shared" si="424"/>
        <v>-</v>
      </c>
      <c r="BJ154" s="84" t="str">
        <f t="shared" si="425"/>
        <v>-</v>
      </c>
      <c r="BK154" s="84" t="str">
        <f t="shared" si="426"/>
        <v>-</v>
      </c>
      <c r="BL154" s="84" t="str">
        <f t="shared" si="427"/>
        <v>-</v>
      </c>
      <c r="BM154" s="84" t="str">
        <f t="shared" si="428"/>
        <v>-</v>
      </c>
      <c r="BN154" s="84" t="str">
        <f t="shared" si="429"/>
        <v>-</v>
      </c>
      <c r="BO154" s="84" t="str">
        <f t="shared" si="430"/>
        <v>-</v>
      </c>
      <c r="BP154" s="84" t="str">
        <f t="shared" si="431"/>
        <v>-</v>
      </c>
      <c r="BQ154" s="84" t="str">
        <f t="shared" si="432"/>
        <v>-</v>
      </c>
    </row>
    <row r="155" spans="1:69" x14ac:dyDescent="0.25">
      <c r="A155" s="44"/>
      <c r="B155" s="22" t="s">
        <v>50</v>
      </c>
      <c r="C155" s="66" t="str">
        <f t="shared" si="417"/>
        <v>-</v>
      </c>
      <c r="D155" s="66" t="str">
        <f t="shared" si="417"/>
        <v>-</v>
      </c>
      <c r="E155" s="66" t="str">
        <f t="shared" si="417"/>
        <v>-</v>
      </c>
      <c r="F155" s="65" t="str">
        <f t="shared" si="418"/>
        <v/>
      </c>
      <c r="H155" s="1" t="str">
        <f t="shared" ref="H155:S155" si="445">IFERROR(H56/H83,"")</f>
        <v/>
      </c>
      <c r="I155" s="1" t="str">
        <f t="shared" si="445"/>
        <v/>
      </c>
      <c r="J155" s="1" t="str">
        <f t="shared" si="445"/>
        <v/>
      </c>
      <c r="K155" s="1" t="str">
        <f t="shared" si="445"/>
        <v/>
      </c>
      <c r="L155" s="1" t="str">
        <f t="shared" si="445"/>
        <v/>
      </c>
      <c r="M155" s="1" t="str">
        <f t="shared" si="445"/>
        <v/>
      </c>
      <c r="N155" s="1" t="str">
        <f t="shared" si="445"/>
        <v/>
      </c>
      <c r="O155" s="1" t="str">
        <f t="shared" si="445"/>
        <v/>
      </c>
      <c r="P155" s="1" t="str">
        <f t="shared" si="445"/>
        <v/>
      </c>
      <c r="Q155" s="1" t="str">
        <f t="shared" si="445"/>
        <v/>
      </c>
      <c r="R155" s="11" t="str">
        <f t="shared" si="445"/>
        <v/>
      </c>
      <c r="S155" s="11" t="str">
        <f t="shared" si="445"/>
        <v/>
      </c>
      <c r="U155" s="1" t="str">
        <f t="shared" ref="U155:BD155" si="446">IFERROR(U56/U83,"")</f>
        <v/>
      </c>
      <c r="V155" s="1" t="str">
        <f t="shared" si="446"/>
        <v/>
      </c>
      <c r="W155" s="1" t="str">
        <f t="shared" si="446"/>
        <v/>
      </c>
      <c r="X155" s="1" t="str">
        <f t="shared" si="446"/>
        <v/>
      </c>
      <c r="Y155" s="1" t="str">
        <f t="shared" si="446"/>
        <v/>
      </c>
      <c r="Z155" s="1" t="str">
        <f t="shared" si="446"/>
        <v/>
      </c>
      <c r="AA155" s="1" t="str">
        <f t="shared" si="446"/>
        <v/>
      </c>
      <c r="AB155" s="1" t="str">
        <f t="shared" si="446"/>
        <v/>
      </c>
      <c r="AC155" s="1" t="str">
        <f t="shared" si="446"/>
        <v/>
      </c>
      <c r="AD155" s="1" t="str">
        <f t="shared" si="446"/>
        <v/>
      </c>
      <c r="AE155" s="1" t="str">
        <f t="shared" si="446"/>
        <v/>
      </c>
      <c r="AF155" s="1" t="str">
        <f t="shared" si="446"/>
        <v/>
      </c>
      <c r="AG155" s="1" t="str">
        <f t="shared" si="446"/>
        <v/>
      </c>
      <c r="AH155" s="1" t="str">
        <f t="shared" si="446"/>
        <v/>
      </c>
      <c r="AI155" s="1" t="str">
        <f t="shared" si="446"/>
        <v/>
      </c>
      <c r="AJ155" s="1" t="str">
        <f t="shared" si="446"/>
        <v/>
      </c>
      <c r="AK155" s="1" t="str">
        <f t="shared" si="446"/>
        <v/>
      </c>
      <c r="AL155" s="1" t="str">
        <f t="shared" si="446"/>
        <v/>
      </c>
      <c r="AM155" s="1" t="str">
        <f t="shared" si="446"/>
        <v/>
      </c>
      <c r="AN155" s="1" t="str">
        <f t="shared" si="446"/>
        <v/>
      </c>
      <c r="AO155" s="1" t="str">
        <f t="shared" si="446"/>
        <v/>
      </c>
      <c r="AP155" s="1" t="str">
        <f t="shared" si="446"/>
        <v/>
      </c>
      <c r="AQ155" s="1" t="str">
        <f t="shared" si="446"/>
        <v/>
      </c>
      <c r="AR155" s="1" t="str">
        <f t="shared" si="446"/>
        <v/>
      </c>
      <c r="AS155" s="1" t="str">
        <f t="shared" si="446"/>
        <v/>
      </c>
      <c r="AT155" s="1" t="str">
        <f t="shared" si="446"/>
        <v/>
      </c>
      <c r="AU155" s="1" t="str">
        <f t="shared" si="446"/>
        <v/>
      </c>
      <c r="AV155" s="1" t="str">
        <f t="shared" si="446"/>
        <v/>
      </c>
      <c r="AW155" s="1" t="str">
        <f t="shared" si="446"/>
        <v/>
      </c>
      <c r="AX155" s="1" t="str">
        <f t="shared" si="446"/>
        <v/>
      </c>
      <c r="AY155" s="1" t="str">
        <f t="shared" si="446"/>
        <v/>
      </c>
      <c r="AZ155" s="1" t="str">
        <f t="shared" si="446"/>
        <v/>
      </c>
      <c r="BA155" s="1" t="str">
        <f t="shared" si="446"/>
        <v/>
      </c>
      <c r="BB155" s="1" t="str">
        <f t="shared" si="446"/>
        <v/>
      </c>
      <c r="BC155" s="1" t="str">
        <f t="shared" si="446"/>
        <v/>
      </c>
      <c r="BD155" s="1" t="str">
        <f t="shared" si="446"/>
        <v/>
      </c>
      <c r="BF155" s="84" t="str">
        <f t="shared" si="421"/>
        <v>-</v>
      </c>
      <c r="BG155" s="84" t="str">
        <f t="shared" si="422"/>
        <v>-</v>
      </c>
      <c r="BH155" s="84" t="str">
        <f t="shared" si="423"/>
        <v>-</v>
      </c>
      <c r="BI155" s="84" t="str">
        <f t="shared" si="424"/>
        <v>-</v>
      </c>
      <c r="BJ155" s="84" t="str">
        <f t="shared" si="425"/>
        <v>-</v>
      </c>
      <c r="BK155" s="84" t="str">
        <f t="shared" si="426"/>
        <v>-</v>
      </c>
      <c r="BL155" s="84" t="str">
        <f t="shared" si="427"/>
        <v>-</v>
      </c>
      <c r="BM155" s="84" t="str">
        <f t="shared" si="428"/>
        <v>-</v>
      </c>
      <c r="BN155" s="84" t="str">
        <f t="shared" si="429"/>
        <v>-</v>
      </c>
      <c r="BO155" s="84" t="str">
        <f t="shared" si="430"/>
        <v>-</v>
      </c>
      <c r="BP155" s="84" t="str">
        <f t="shared" si="431"/>
        <v>-</v>
      </c>
      <c r="BQ155" s="84" t="str">
        <f t="shared" si="432"/>
        <v>-</v>
      </c>
    </row>
    <row r="156" spans="1:69" x14ac:dyDescent="0.25">
      <c r="A156" s="44"/>
      <c r="B156" s="3" t="s">
        <v>153</v>
      </c>
      <c r="C156" s="66" t="str">
        <f t="shared" ref="C156:E157" si="447">IFERROR(C58/C84,"-")</f>
        <v>-</v>
      </c>
      <c r="D156" s="66" t="str">
        <f t="shared" si="447"/>
        <v>-</v>
      </c>
      <c r="E156" s="66" t="str">
        <f t="shared" si="447"/>
        <v>-</v>
      </c>
      <c r="F156" s="65" t="str">
        <f t="shared" si="418"/>
        <v/>
      </c>
      <c r="H156" s="1" t="str">
        <f t="shared" ref="H156:S156" si="448">IFERROR(H58/H84,"")</f>
        <v/>
      </c>
      <c r="I156" s="1" t="str">
        <f t="shared" si="448"/>
        <v/>
      </c>
      <c r="J156" s="1" t="str">
        <f t="shared" si="448"/>
        <v/>
      </c>
      <c r="K156" s="1" t="str">
        <f t="shared" si="448"/>
        <v/>
      </c>
      <c r="L156" s="1" t="str">
        <f t="shared" si="448"/>
        <v/>
      </c>
      <c r="M156" s="1" t="str">
        <f t="shared" si="448"/>
        <v/>
      </c>
      <c r="N156" s="1" t="str">
        <f t="shared" si="448"/>
        <v/>
      </c>
      <c r="O156" s="1" t="str">
        <f t="shared" si="448"/>
        <v/>
      </c>
      <c r="P156" s="1" t="str">
        <f t="shared" si="448"/>
        <v/>
      </c>
      <c r="Q156" s="1" t="str">
        <f t="shared" si="448"/>
        <v/>
      </c>
      <c r="R156" s="11" t="str">
        <f t="shared" si="448"/>
        <v/>
      </c>
      <c r="S156" s="11" t="str">
        <f t="shared" si="448"/>
        <v/>
      </c>
      <c r="U156" s="1" t="str">
        <f>IFERROR(U58/U84,"")</f>
        <v/>
      </c>
      <c r="V156" s="1" t="str">
        <f t="shared" ref="V156:BD156" si="449">IFERROR(V58/V84,"")</f>
        <v/>
      </c>
      <c r="W156" s="1" t="str">
        <f t="shared" si="449"/>
        <v/>
      </c>
      <c r="X156" s="1" t="str">
        <f t="shared" si="449"/>
        <v/>
      </c>
      <c r="Y156" s="1" t="str">
        <f t="shared" si="449"/>
        <v/>
      </c>
      <c r="Z156" s="1" t="str">
        <f t="shared" si="449"/>
        <v/>
      </c>
      <c r="AA156" s="1" t="str">
        <f t="shared" si="449"/>
        <v/>
      </c>
      <c r="AB156" s="1" t="str">
        <f t="shared" si="449"/>
        <v/>
      </c>
      <c r="AC156" s="1" t="str">
        <f t="shared" si="449"/>
        <v/>
      </c>
      <c r="AD156" s="1" t="str">
        <f t="shared" si="449"/>
        <v/>
      </c>
      <c r="AE156" s="1" t="str">
        <f t="shared" si="449"/>
        <v/>
      </c>
      <c r="AF156" s="1" t="str">
        <f t="shared" si="449"/>
        <v/>
      </c>
      <c r="AG156" s="1" t="str">
        <f t="shared" si="449"/>
        <v/>
      </c>
      <c r="AH156" s="1" t="str">
        <f t="shared" si="449"/>
        <v/>
      </c>
      <c r="AI156" s="1" t="str">
        <f t="shared" si="449"/>
        <v/>
      </c>
      <c r="AJ156" s="1" t="str">
        <f t="shared" si="449"/>
        <v/>
      </c>
      <c r="AK156" s="1" t="str">
        <f t="shared" si="449"/>
        <v/>
      </c>
      <c r="AL156" s="1" t="str">
        <f t="shared" si="449"/>
        <v/>
      </c>
      <c r="AM156" s="1" t="str">
        <f t="shared" si="449"/>
        <v/>
      </c>
      <c r="AN156" s="1" t="str">
        <f t="shared" si="449"/>
        <v/>
      </c>
      <c r="AO156" s="1" t="str">
        <f t="shared" si="449"/>
        <v/>
      </c>
      <c r="AP156" s="1" t="str">
        <f t="shared" si="449"/>
        <v/>
      </c>
      <c r="AQ156" s="1" t="str">
        <f t="shared" si="449"/>
        <v/>
      </c>
      <c r="AR156" s="1" t="str">
        <f t="shared" si="449"/>
        <v/>
      </c>
      <c r="AS156" s="1" t="str">
        <f t="shared" si="449"/>
        <v/>
      </c>
      <c r="AT156" s="1" t="str">
        <f t="shared" si="449"/>
        <v/>
      </c>
      <c r="AU156" s="1" t="str">
        <f t="shared" si="449"/>
        <v/>
      </c>
      <c r="AV156" s="1" t="str">
        <f t="shared" si="449"/>
        <v/>
      </c>
      <c r="AW156" s="1" t="str">
        <f t="shared" si="449"/>
        <v/>
      </c>
      <c r="AX156" s="1" t="str">
        <f t="shared" si="449"/>
        <v/>
      </c>
      <c r="AY156" s="1" t="str">
        <f t="shared" si="449"/>
        <v/>
      </c>
      <c r="AZ156" s="1" t="str">
        <f t="shared" si="449"/>
        <v/>
      </c>
      <c r="BA156" s="1" t="str">
        <f t="shared" si="449"/>
        <v/>
      </c>
      <c r="BB156" s="1" t="str">
        <f t="shared" si="449"/>
        <v/>
      </c>
      <c r="BC156" s="1" t="str">
        <f t="shared" si="449"/>
        <v/>
      </c>
      <c r="BD156" s="1" t="str">
        <f t="shared" si="449"/>
        <v/>
      </c>
      <c r="BF156" s="84" t="str">
        <f t="shared" ref="BF156:BF157" si="450">IFERROR(AS156/AG156,"-")</f>
        <v>-</v>
      </c>
      <c r="BG156" s="84" t="str">
        <f t="shared" ref="BG156:BG157" si="451">IFERROR(AT156/AH156,"-")</f>
        <v>-</v>
      </c>
      <c r="BH156" s="84" t="str">
        <f t="shared" ref="BH156:BH157" si="452">IFERROR(AU156/AI156,"-")</f>
        <v>-</v>
      </c>
      <c r="BI156" s="84" t="str">
        <f t="shared" ref="BI156:BI157" si="453">IFERROR(AV156/AJ156,"-")</f>
        <v>-</v>
      </c>
      <c r="BJ156" s="84" t="str">
        <f t="shared" ref="BJ156:BJ157" si="454">IFERROR(AW156/AK156,"-")</f>
        <v>-</v>
      </c>
      <c r="BK156" s="84" t="str">
        <f t="shared" ref="BK156:BK157" si="455">IFERROR(AX156/AL156,"-")</f>
        <v>-</v>
      </c>
      <c r="BL156" s="84" t="str">
        <f t="shared" ref="BL156:BL157" si="456">IFERROR(AY156/AM156,"-")</f>
        <v>-</v>
      </c>
      <c r="BM156" s="84" t="str">
        <f t="shared" ref="BM156:BM157" si="457">IFERROR(AZ156/AN156,"-")</f>
        <v>-</v>
      </c>
      <c r="BN156" s="84" t="str">
        <f t="shared" ref="BN156:BN157" si="458">IFERROR(BA156/AO156,"-")</f>
        <v>-</v>
      </c>
      <c r="BO156" s="84" t="str">
        <f t="shared" ref="BO156:BO157" si="459">IFERROR(BB156/AP156,"-")</f>
        <v>-</v>
      </c>
      <c r="BP156" s="84" t="str">
        <f t="shared" ref="BP156:BP157" si="460">IFERROR(BC156/AQ156,"-")</f>
        <v>-</v>
      </c>
      <c r="BQ156" s="84" t="str">
        <f t="shared" ref="BQ156:BQ157" si="461">IFERROR(BD156/AR156,"-")</f>
        <v>-</v>
      </c>
    </row>
    <row r="157" spans="1:69" x14ac:dyDescent="0.25">
      <c r="A157" s="45"/>
      <c r="B157" s="3" t="s">
        <v>61</v>
      </c>
      <c r="C157" s="66" t="str">
        <f t="shared" si="447"/>
        <v>-</v>
      </c>
      <c r="D157" s="66" t="str">
        <f t="shared" si="447"/>
        <v>-</v>
      </c>
      <c r="E157" s="66" t="str">
        <f t="shared" si="447"/>
        <v>-</v>
      </c>
      <c r="F157" s="65" t="str">
        <f t="shared" si="418"/>
        <v/>
      </c>
      <c r="H157" s="1" t="str">
        <f t="shared" ref="H157:S157" si="462">IFERROR(H59/H85,"")</f>
        <v/>
      </c>
      <c r="I157" s="1" t="str">
        <f t="shared" si="462"/>
        <v/>
      </c>
      <c r="J157" s="1" t="str">
        <f t="shared" si="462"/>
        <v/>
      </c>
      <c r="K157" s="1" t="str">
        <f t="shared" si="462"/>
        <v/>
      </c>
      <c r="L157" s="1" t="str">
        <f t="shared" si="462"/>
        <v/>
      </c>
      <c r="M157" s="1" t="str">
        <f t="shared" si="462"/>
        <v/>
      </c>
      <c r="N157" s="1" t="str">
        <f t="shared" si="462"/>
        <v/>
      </c>
      <c r="O157" s="1" t="str">
        <f t="shared" si="462"/>
        <v/>
      </c>
      <c r="P157" s="1" t="str">
        <f t="shared" si="462"/>
        <v/>
      </c>
      <c r="Q157" s="1" t="str">
        <f t="shared" si="462"/>
        <v/>
      </c>
      <c r="R157" s="11" t="str">
        <f t="shared" si="462"/>
        <v/>
      </c>
      <c r="S157" s="11" t="str">
        <f t="shared" si="462"/>
        <v/>
      </c>
      <c r="U157" s="1" t="str">
        <f t="shared" ref="U157:BD157" si="463">IFERROR(U59/U85,"")</f>
        <v/>
      </c>
      <c r="V157" s="1" t="str">
        <f t="shared" si="463"/>
        <v/>
      </c>
      <c r="W157" s="1" t="str">
        <f t="shared" si="463"/>
        <v/>
      </c>
      <c r="X157" s="1" t="str">
        <f t="shared" si="463"/>
        <v/>
      </c>
      <c r="Y157" s="1" t="str">
        <f t="shared" si="463"/>
        <v/>
      </c>
      <c r="Z157" s="1" t="str">
        <f t="shared" si="463"/>
        <v/>
      </c>
      <c r="AA157" s="1" t="str">
        <f t="shared" si="463"/>
        <v/>
      </c>
      <c r="AB157" s="1" t="str">
        <f t="shared" si="463"/>
        <v/>
      </c>
      <c r="AC157" s="1" t="str">
        <f t="shared" si="463"/>
        <v/>
      </c>
      <c r="AD157" s="1" t="str">
        <f t="shared" si="463"/>
        <v/>
      </c>
      <c r="AE157" s="1" t="str">
        <f t="shared" si="463"/>
        <v/>
      </c>
      <c r="AF157" s="1" t="str">
        <f t="shared" si="463"/>
        <v/>
      </c>
      <c r="AG157" s="1" t="str">
        <f t="shared" si="463"/>
        <v/>
      </c>
      <c r="AH157" s="1" t="str">
        <f t="shared" si="463"/>
        <v/>
      </c>
      <c r="AI157" s="1" t="str">
        <f t="shared" si="463"/>
        <v/>
      </c>
      <c r="AJ157" s="1" t="str">
        <f t="shared" si="463"/>
        <v/>
      </c>
      <c r="AK157" s="1" t="str">
        <f t="shared" si="463"/>
        <v/>
      </c>
      <c r="AL157" s="1" t="str">
        <f t="shared" si="463"/>
        <v/>
      </c>
      <c r="AM157" s="1" t="str">
        <f t="shared" si="463"/>
        <v/>
      </c>
      <c r="AN157" s="1" t="str">
        <f t="shared" si="463"/>
        <v/>
      </c>
      <c r="AO157" s="1" t="str">
        <f t="shared" si="463"/>
        <v/>
      </c>
      <c r="AP157" s="1" t="str">
        <f t="shared" si="463"/>
        <v/>
      </c>
      <c r="AQ157" s="1" t="str">
        <f t="shared" si="463"/>
        <v/>
      </c>
      <c r="AR157" s="1" t="str">
        <f t="shared" si="463"/>
        <v/>
      </c>
      <c r="AS157" s="1" t="str">
        <f t="shared" si="463"/>
        <v/>
      </c>
      <c r="AT157" s="1" t="str">
        <f t="shared" si="463"/>
        <v/>
      </c>
      <c r="AU157" s="1" t="str">
        <f t="shared" si="463"/>
        <v/>
      </c>
      <c r="AV157" s="1" t="str">
        <f t="shared" si="463"/>
        <v/>
      </c>
      <c r="AW157" s="1" t="str">
        <f t="shared" si="463"/>
        <v/>
      </c>
      <c r="AX157" s="1" t="str">
        <f t="shared" si="463"/>
        <v/>
      </c>
      <c r="AY157" s="1" t="str">
        <f t="shared" si="463"/>
        <v/>
      </c>
      <c r="AZ157" s="1" t="str">
        <f t="shared" si="463"/>
        <v/>
      </c>
      <c r="BA157" s="1" t="str">
        <f t="shared" si="463"/>
        <v/>
      </c>
      <c r="BB157" s="1" t="str">
        <f t="shared" si="463"/>
        <v/>
      </c>
      <c r="BC157" s="1" t="str">
        <f t="shared" si="463"/>
        <v/>
      </c>
      <c r="BD157" s="1" t="str">
        <f t="shared" si="463"/>
        <v/>
      </c>
      <c r="BF157" s="84" t="str">
        <f t="shared" si="450"/>
        <v>-</v>
      </c>
      <c r="BG157" s="84" t="str">
        <f t="shared" si="451"/>
        <v>-</v>
      </c>
      <c r="BH157" s="84" t="str">
        <f t="shared" si="452"/>
        <v>-</v>
      </c>
      <c r="BI157" s="84" t="str">
        <f t="shared" si="453"/>
        <v>-</v>
      </c>
      <c r="BJ157" s="84" t="str">
        <f t="shared" si="454"/>
        <v>-</v>
      </c>
      <c r="BK157" s="84" t="str">
        <f t="shared" si="455"/>
        <v>-</v>
      </c>
      <c r="BL157" s="84" t="str">
        <f t="shared" si="456"/>
        <v>-</v>
      </c>
      <c r="BM157" s="84" t="str">
        <f t="shared" si="457"/>
        <v>-</v>
      </c>
      <c r="BN157" s="84" t="str">
        <f t="shared" si="458"/>
        <v>-</v>
      </c>
      <c r="BO157" s="84" t="str">
        <f t="shared" si="459"/>
        <v>-</v>
      </c>
      <c r="BP157" s="84" t="str">
        <f t="shared" si="460"/>
        <v>-</v>
      </c>
      <c r="BQ157" s="84" t="str">
        <f t="shared" si="461"/>
        <v>-</v>
      </c>
    </row>
    <row r="158" spans="1:69" x14ac:dyDescent="0.25">
      <c r="A158" s="44" t="s">
        <v>33</v>
      </c>
      <c r="B158" s="22"/>
    </row>
    <row r="159" spans="1:69" x14ac:dyDescent="0.25">
      <c r="A159" s="43" t="s">
        <v>89</v>
      </c>
      <c r="B159" s="23" t="s">
        <v>89</v>
      </c>
      <c r="C159" s="21" t="str">
        <f>$C$3</f>
        <v>YTD '15</v>
      </c>
      <c r="D159" s="21" t="str">
        <f>$D$3</f>
        <v>YTD '16</v>
      </c>
      <c r="E159" s="21" t="str">
        <f>$E$3</f>
        <v>YTD '17</v>
      </c>
      <c r="F159" s="21" t="str">
        <f>$F$3</f>
        <v>YoY</v>
      </c>
      <c r="G159" s="2" t="s">
        <v>33</v>
      </c>
      <c r="H159" s="27" t="str">
        <f>$H$3</f>
        <v>Q1 '15</v>
      </c>
      <c r="I159" s="27" t="str">
        <f>$I$3</f>
        <v>Q2 '15</v>
      </c>
      <c r="J159" s="27" t="str">
        <f>$J$3</f>
        <v>Q3 '15</v>
      </c>
      <c r="K159" s="27" t="str">
        <f>$K$3</f>
        <v>Q4 '15</v>
      </c>
      <c r="L159" s="30" t="str">
        <f>$L$3</f>
        <v>Q1 '16</v>
      </c>
      <c r="M159" s="30" t="str">
        <f>$M$3</f>
        <v>Q2 '16</v>
      </c>
      <c r="N159" s="30" t="str">
        <f>$N$3</f>
        <v>Q3 '16</v>
      </c>
      <c r="O159" s="30" t="str">
        <f>$O$3</f>
        <v>Q4 '16</v>
      </c>
      <c r="P159" s="27" t="str">
        <f>$P$3</f>
        <v>Q1 '17</v>
      </c>
      <c r="Q159" s="27" t="str">
        <f>$Q$3</f>
        <v>Q2 '17</v>
      </c>
      <c r="R159" s="27" t="str">
        <f>$R$3</f>
        <v>Q3 '17</v>
      </c>
      <c r="S159" s="27" t="str">
        <f>$S$3</f>
        <v>Q4 '17</v>
      </c>
      <c r="T159" s="17" t="s">
        <v>33</v>
      </c>
      <c r="U159" s="27" t="s">
        <v>1</v>
      </c>
      <c r="V159" s="27" t="s">
        <v>2</v>
      </c>
      <c r="W159" s="27" t="s">
        <v>3</v>
      </c>
      <c r="X159" s="27" t="s">
        <v>4</v>
      </c>
      <c r="Y159" s="27" t="s">
        <v>5</v>
      </c>
      <c r="Z159" s="27" t="s">
        <v>6</v>
      </c>
      <c r="AA159" s="27" t="s">
        <v>7</v>
      </c>
      <c r="AB159" s="27" t="s">
        <v>8</v>
      </c>
      <c r="AC159" s="27" t="s">
        <v>9</v>
      </c>
      <c r="AD159" s="27" t="s">
        <v>10</v>
      </c>
      <c r="AE159" s="27" t="s">
        <v>11</v>
      </c>
      <c r="AF159" s="27" t="s">
        <v>12</v>
      </c>
      <c r="AG159" s="29" t="s">
        <v>13</v>
      </c>
      <c r="AH159" s="29" t="s">
        <v>14</v>
      </c>
      <c r="AI159" s="29" t="s">
        <v>15</v>
      </c>
      <c r="AJ159" s="29" t="s">
        <v>16</v>
      </c>
      <c r="AK159" s="29" t="s">
        <v>17</v>
      </c>
      <c r="AL159" s="29" t="s">
        <v>18</v>
      </c>
      <c r="AM159" s="29" t="s">
        <v>19</v>
      </c>
      <c r="AN159" s="29" t="s">
        <v>20</v>
      </c>
      <c r="AO159" s="29" t="s">
        <v>21</v>
      </c>
      <c r="AP159" s="29" t="s">
        <v>22</v>
      </c>
      <c r="AQ159" s="29" t="s">
        <v>23</v>
      </c>
      <c r="AR159" s="29" t="s">
        <v>24</v>
      </c>
      <c r="AS159" s="25" t="s">
        <v>25</v>
      </c>
      <c r="AT159" s="25" t="s">
        <v>26</v>
      </c>
      <c r="AU159" s="25" t="s">
        <v>27</v>
      </c>
      <c r="AV159" s="25" t="s">
        <v>28</v>
      </c>
      <c r="AW159" s="25" t="s">
        <v>29</v>
      </c>
      <c r="AX159" s="25" t="s">
        <v>30</v>
      </c>
      <c r="AY159" s="31" t="s">
        <v>99</v>
      </c>
      <c r="AZ159" s="31" t="s">
        <v>100</v>
      </c>
      <c r="BA159" s="31" t="s">
        <v>101</v>
      </c>
      <c r="BB159" s="31" t="s">
        <v>102</v>
      </c>
      <c r="BC159" s="31" t="s">
        <v>103</v>
      </c>
      <c r="BD159" s="31" t="s">
        <v>104</v>
      </c>
      <c r="BF159" s="32">
        <v>42736</v>
      </c>
      <c r="BG159" s="32">
        <v>42767</v>
      </c>
      <c r="BH159" s="32">
        <v>42795</v>
      </c>
      <c r="BI159" s="32">
        <v>42826</v>
      </c>
      <c r="BJ159" s="32">
        <v>42856</v>
      </c>
      <c r="BK159" s="32">
        <v>42887</v>
      </c>
      <c r="BL159" s="32">
        <v>42917</v>
      </c>
      <c r="BM159" s="32">
        <v>42948</v>
      </c>
      <c r="BN159" s="32">
        <v>42979</v>
      </c>
      <c r="BO159" s="32">
        <v>43009</v>
      </c>
      <c r="BP159" s="32">
        <v>43040</v>
      </c>
      <c r="BQ159" s="32">
        <v>43070</v>
      </c>
    </row>
    <row r="160" spans="1:69" x14ac:dyDescent="0.25">
      <c r="A160" s="16" t="s">
        <v>136</v>
      </c>
      <c r="B160" s="22" t="s">
        <v>90</v>
      </c>
      <c r="C160" s="71">
        <f>SUM(U160                                                     : INDEX(U160:AF160,$B$2))</f>
        <v>0</v>
      </c>
      <c r="D160" s="71">
        <f>SUM(AG160                                                : INDEX(AG160:AR160,$B$2))</f>
        <v>0</v>
      </c>
      <c r="E160" s="71">
        <f>SUM(AS160                                                 : INDEX(AS160:BD160,$B$2))</f>
        <v>0</v>
      </c>
      <c r="F160" s="67" t="str">
        <f>IFERROR(E160/D160,"-")</f>
        <v>-</v>
      </c>
      <c r="H160" s="4">
        <f>SUM(U160:W160)</f>
        <v>0</v>
      </c>
      <c r="I160" s="4">
        <f>SUM(X160:Z160)</f>
        <v>0</v>
      </c>
      <c r="J160" s="4">
        <f>SUM(AA160:AC160)</f>
        <v>0</v>
      </c>
      <c r="K160" s="4">
        <f>SUM(AD160:AF160)</f>
        <v>0</v>
      </c>
      <c r="L160" s="4">
        <f>SUM(AG160:AI160)</f>
        <v>0</v>
      </c>
      <c r="M160" s="4">
        <f>SUM(AJ160:AL160)</f>
        <v>0</v>
      </c>
      <c r="N160" s="4">
        <f>SUM(AM160:AO160)</f>
        <v>0</v>
      </c>
      <c r="O160" s="4">
        <f>SUM(AP160:AR160)</f>
        <v>0</v>
      </c>
      <c r="P160" s="4">
        <f>SUM(AS160:AU160)</f>
        <v>0</v>
      </c>
      <c r="Q160" s="4">
        <f>SUM(AV160:AX160)</f>
        <v>0</v>
      </c>
      <c r="R160" s="4">
        <f>SUM(AY160:BA160)</f>
        <v>0</v>
      </c>
      <c r="S160" s="4">
        <f>SUM(BB160:BD160)</f>
        <v>0</v>
      </c>
      <c r="U160" t="n">
        <v>215.0</v>
      </c>
      <c r="V160" t="n">
        <v>68.0</v>
      </c>
      <c r="W160" t="n">
        <v>224.0</v>
      </c>
      <c r="X160" t="n">
        <v>301.0</v>
      </c>
      <c r="Y160" t="n">
        <v>221.0</v>
      </c>
      <c r="Z160" t="n">
        <v>256.0</v>
      </c>
      <c r="AA160" t="n">
        <v>229.0</v>
      </c>
      <c r="AB160" t="n">
        <v>227.0</v>
      </c>
      <c r="AC160" t="n">
        <v>224.0</v>
      </c>
      <c r="AD160" t="n">
        <v>185.0</v>
      </c>
      <c r="AE160" t="n">
        <v>311.0</v>
      </c>
      <c r="AF160" t="n">
        <v>248.0</v>
      </c>
      <c r="AG160" t="n">
        <v>71.0</v>
      </c>
      <c r="AH160" t="n">
        <v>74.0</v>
      </c>
      <c r="AI160" t="n">
        <v>320.0</v>
      </c>
      <c r="AJ160" t="n">
        <v>206.0</v>
      </c>
      <c r="AK160" t="n">
        <v>213.0</v>
      </c>
      <c r="AL160" t="n">
        <v>315.0</v>
      </c>
      <c r="AM160" t="n">
        <v>246.0</v>
      </c>
      <c r="AN160" t="n">
        <v>238.0</v>
      </c>
      <c r="AO160" t="n">
        <v>330.0</v>
      </c>
      <c r="AP160" t="n">
        <v>305.0</v>
      </c>
      <c r="AQ160" t="n">
        <v>377.0</v>
      </c>
      <c r="AR160" t="n">
        <v>381.0</v>
      </c>
      <c r="AS160" t="n">
        <v>189.0</v>
      </c>
      <c r="AT160" t="n">
        <v>379.0</v>
      </c>
      <c r="AU160" t="n">
        <v>346.0</v>
      </c>
      <c r="AV160" t="n">
        <v>289.0</v>
      </c>
      <c r="AW160" t="n">
        <v>347.0</v>
      </c>
      <c r="AX160" t="n">
        <v>405.0</v>
      </c>
      <c r="AY160" t="n">
        <v>338.0</v>
      </c>
      <c r="AZ160" t="n">
        <v>442.0</v>
      </c>
      <c r="BF160" s="84" t="str">
        <f t="shared" ref="BF160:BF168" si="464">IFERROR(AS160/AG160,"-")</f>
        <v>-</v>
      </c>
      <c r="BG160" s="84" t="str">
        <f t="shared" ref="BG160:BG168" si="465">IFERROR(AT160/AH160,"-")</f>
        <v>-</v>
      </c>
      <c r="BH160" s="84" t="str">
        <f t="shared" ref="BH160:BH168" si="466">IFERROR(AU160/AI160,"-")</f>
        <v>-</v>
      </c>
      <c r="BI160" s="84" t="str">
        <f t="shared" ref="BI160:BI168" si="467">IFERROR(AV160/AJ160,"-")</f>
        <v>-</v>
      </c>
      <c r="BJ160" s="84" t="str">
        <f t="shared" ref="BJ160:BJ168" si="468">IFERROR(AW160/AK160,"-")</f>
        <v>-</v>
      </c>
      <c r="BK160" s="84" t="str">
        <f t="shared" ref="BK160:BK168" si="469">IFERROR(AX160/AL160,"-")</f>
        <v>-</v>
      </c>
      <c r="BL160" s="84" t="str">
        <f t="shared" ref="BL160:BL168" si="470">IFERROR(AY160/AM160,"-")</f>
        <v>-</v>
      </c>
      <c r="BM160" s="84" t="str">
        <f t="shared" ref="BM160:BM168" si="471">IFERROR(AZ160/AN160,"-")</f>
        <v>-</v>
      </c>
      <c r="BN160" s="84" t="str">
        <f t="shared" ref="BN160:BN168" si="472">IFERROR(BA160/AO160,"-")</f>
        <v>-</v>
      </c>
      <c r="BO160" s="84" t="str">
        <f t="shared" ref="BO160:BO168" si="473">IFERROR(BB160/AP160,"-")</f>
        <v>-</v>
      </c>
      <c r="BP160" s="84" t="str">
        <f t="shared" ref="BP160:BP168" si="474">IFERROR(BC160/AQ160,"-")</f>
        <v>-</v>
      </c>
      <c r="BQ160" s="84" t="str">
        <f t="shared" ref="BQ160:BQ168" si="475">IFERROR(BD160/AR160,"-")</f>
        <v>-</v>
      </c>
    </row>
    <row r="161" spans="1:69" x14ac:dyDescent="0.25">
      <c r="A161" s="22" t="s">
        <v>91</v>
      </c>
      <c r="B161" s="22" t="s">
        <v>91</v>
      </c>
      <c r="C161" s="71">
        <f>SUM(U161                                                     : INDEX(U161:AF161,$B$2))</f>
        <v>0</v>
      </c>
      <c r="D161" s="71">
        <f>SUM(AG161                                                : INDEX(AG161:AR161,$B$2))</f>
        <v>0</v>
      </c>
      <c r="E161" s="71">
        <f>SUM(AS161                                                 : INDEX(AS161:BD161,$B$2))</f>
        <v>0</v>
      </c>
      <c r="F161" s="67" t="str">
        <f t="shared" ref="F161:F168" si="476">IFERROR(E161/D161,"-")</f>
        <v>-</v>
      </c>
      <c r="H161" s="4">
        <f t="shared" ref="H161:H164" si="477">SUM(U161:W161)</f>
        <v>0</v>
      </c>
      <c r="I161" s="4">
        <f t="shared" ref="I161:I164" si="478">SUM(X161:Z161)</f>
        <v>0</v>
      </c>
      <c r="J161" s="4">
        <f t="shared" ref="J161:J164" si="479">SUM(AA161:AC161)</f>
        <v>0</v>
      </c>
      <c r="K161" s="4">
        <f t="shared" ref="K161:K164" si="480">SUM(AD161:AF161)</f>
        <v>0</v>
      </c>
      <c r="L161" s="4">
        <f t="shared" ref="L161:L164" si="481">SUM(AG161:AI161)</f>
        <v>0</v>
      </c>
      <c r="M161" s="4">
        <f t="shared" ref="M161:M164" si="482">SUM(AJ161:AL161)</f>
        <v>0</v>
      </c>
      <c r="N161" s="4">
        <f t="shared" ref="N161:N164" si="483">SUM(AM161:AO161)</f>
        <v>0</v>
      </c>
      <c r="O161" s="4">
        <f t="shared" ref="O161:O164" si="484">SUM(AP161:AR161)</f>
        <v>0</v>
      </c>
      <c r="P161" s="4">
        <f t="shared" ref="P161:P164" si="485">SUM(AS161:AU161)</f>
        <v>0</v>
      </c>
      <c r="Q161" s="4">
        <f t="shared" ref="Q161:Q164" si="486">SUM(AV161:AX161)</f>
        <v>0</v>
      </c>
      <c r="R161" s="4">
        <f t="shared" ref="R161:R164" si="487">SUM(AY161:BA161)</f>
        <v>0</v>
      </c>
      <c r="S161" s="4">
        <f t="shared" ref="S161:S164" si="488">SUM(BB161:BD161)</f>
        <v>0</v>
      </c>
      <c r="U161" t="n">
        <v>45.0</v>
      </c>
      <c r="V161" t="n">
        <v>14.0</v>
      </c>
      <c r="W161" t="n">
        <v>69.0</v>
      </c>
      <c r="X161" t="n">
        <v>75.0</v>
      </c>
      <c r="Y161" t="n">
        <v>68.0</v>
      </c>
      <c r="Z161" t="n">
        <v>78.0</v>
      </c>
      <c r="AA161" t="n">
        <v>81.0</v>
      </c>
      <c r="AB161" t="n">
        <v>63.0</v>
      </c>
      <c r="AC161" t="n">
        <v>78.0</v>
      </c>
      <c r="AD161" t="n">
        <v>66.0</v>
      </c>
      <c r="AE161" t="n">
        <v>117.0</v>
      </c>
      <c r="AF161" t="n">
        <v>92.0</v>
      </c>
      <c r="AG161" t="n">
        <v>16.0</v>
      </c>
      <c r="AH161" t="n">
        <v>13.0</v>
      </c>
      <c r="AI161" t="n">
        <v>105.0</v>
      </c>
      <c r="AJ161" t="n">
        <v>70.0</v>
      </c>
      <c r="AK161" t="n">
        <v>68.0</v>
      </c>
      <c r="AL161" t="n">
        <v>122.0</v>
      </c>
      <c r="AM161" t="n">
        <v>88.0</v>
      </c>
      <c r="AN161" t="n">
        <v>79.0</v>
      </c>
      <c r="AO161" t="n">
        <v>127.0</v>
      </c>
      <c r="AP161" t="n">
        <v>115.0</v>
      </c>
      <c r="AQ161" t="n">
        <v>107.0</v>
      </c>
      <c r="AR161" t="n">
        <v>161.0</v>
      </c>
      <c r="AS161" t="n">
        <v>48.0</v>
      </c>
      <c r="AT161" t="n">
        <v>140.0</v>
      </c>
      <c r="AU161" t="n">
        <v>146.0</v>
      </c>
      <c r="AV161" t="n">
        <v>142.0</v>
      </c>
      <c r="AW161" t="n">
        <v>168.0</v>
      </c>
      <c r="AX161" t="n">
        <v>212.0</v>
      </c>
      <c r="AY161" t="n">
        <v>162.0</v>
      </c>
      <c r="AZ161" t="n">
        <v>213.0</v>
      </c>
      <c r="BF161" s="84" t="str">
        <f t="shared" si="464"/>
        <v>-</v>
      </c>
      <c r="BG161" s="84" t="str">
        <f t="shared" si="465"/>
        <v>-</v>
      </c>
      <c r="BH161" s="84" t="str">
        <f t="shared" si="466"/>
        <v>-</v>
      </c>
      <c r="BI161" s="84" t="str">
        <f t="shared" si="467"/>
        <v>-</v>
      </c>
      <c r="BJ161" s="84" t="str">
        <f t="shared" si="468"/>
        <v>-</v>
      </c>
      <c r="BK161" s="84" t="str">
        <f t="shared" si="469"/>
        <v>-</v>
      </c>
      <c r="BL161" s="84" t="str">
        <f t="shared" si="470"/>
        <v>-</v>
      </c>
      <c r="BM161" s="84" t="str">
        <f t="shared" si="471"/>
        <v>-</v>
      </c>
      <c r="BN161" s="84" t="str">
        <f t="shared" si="472"/>
        <v>-</v>
      </c>
      <c r="BO161" s="84" t="str">
        <f t="shared" si="473"/>
        <v>-</v>
      </c>
      <c r="BP161" s="84" t="str">
        <f t="shared" si="474"/>
        <v>-</v>
      </c>
      <c r="BQ161" s="84" t="str">
        <f t="shared" si="475"/>
        <v>-</v>
      </c>
    </row>
    <row r="162" spans="1:69" x14ac:dyDescent="0.25">
      <c r="A162" s="22" t="s">
        <v>92</v>
      </c>
      <c r="B162" s="22" t="s">
        <v>92</v>
      </c>
      <c r="C162" s="71">
        <f>SUM(U162                                                     : INDEX(U162:AF162,$B$2))</f>
        <v>0</v>
      </c>
      <c r="D162" s="71">
        <f>SUM(AG162                                                : INDEX(AG162:AR162,$B$2))</f>
        <v>0</v>
      </c>
      <c r="E162" s="71">
        <f>SUM(AS162                                                 : INDEX(AS162:BD162,$B$2))</f>
        <v>0</v>
      </c>
      <c r="F162" s="67" t="str">
        <f t="shared" si="476"/>
        <v>-</v>
      </c>
      <c r="H162" s="4">
        <f t="shared" si="477"/>
        <v>0</v>
      </c>
      <c r="I162" s="4">
        <f t="shared" si="478"/>
        <v>0</v>
      </c>
      <c r="J162" s="4">
        <f t="shared" si="479"/>
        <v>0</v>
      </c>
      <c r="K162" s="4">
        <f t="shared" si="480"/>
        <v>0</v>
      </c>
      <c r="L162" s="4">
        <f t="shared" si="481"/>
        <v>0</v>
      </c>
      <c r="M162" s="4">
        <f t="shared" si="482"/>
        <v>0</v>
      </c>
      <c r="N162" s="4">
        <f t="shared" si="483"/>
        <v>0</v>
      </c>
      <c r="O162" s="4">
        <f t="shared" si="484"/>
        <v>0</v>
      </c>
      <c r="P162" s="4">
        <f t="shared" si="485"/>
        <v>0</v>
      </c>
      <c r="Q162" s="4">
        <f t="shared" si="486"/>
        <v>0</v>
      </c>
      <c r="R162" s="4">
        <f t="shared" si="487"/>
        <v>0</v>
      </c>
      <c r="S162" s="4">
        <f t="shared" si="488"/>
        <v>0</v>
      </c>
      <c r="U162" t="n">
        <v>68.0</v>
      </c>
      <c r="V162" t="n">
        <v>22.0</v>
      </c>
      <c r="W162" t="n">
        <v>92.0</v>
      </c>
      <c r="X162" t="n">
        <v>98.0</v>
      </c>
      <c r="Y162" t="n">
        <v>87.0</v>
      </c>
      <c r="Z162" t="n">
        <v>119.0</v>
      </c>
      <c r="AA162" t="n">
        <v>106.0</v>
      </c>
      <c r="AB162" t="n">
        <v>87.0</v>
      </c>
      <c r="AC162" t="n">
        <v>97.0</v>
      </c>
      <c r="AD162" t="n">
        <v>83.0</v>
      </c>
      <c r="AE162" t="n">
        <v>161.0</v>
      </c>
      <c r="AF162" t="n">
        <v>118.0</v>
      </c>
      <c r="AG162" t="n">
        <v>21.0</v>
      </c>
      <c r="AH162" t="n">
        <v>26.0</v>
      </c>
      <c r="AI162" t="n">
        <v>139.0</v>
      </c>
      <c r="AJ162" t="n">
        <v>91.0</v>
      </c>
      <c r="AK162" t="n">
        <v>92.0</v>
      </c>
      <c r="AL162" t="n">
        <v>151.0</v>
      </c>
      <c r="AM162" t="n">
        <v>105.0</v>
      </c>
      <c r="AN162" t="n">
        <v>105.0</v>
      </c>
      <c r="AO162" t="n">
        <v>160.0</v>
      </c>
      <c r="AP162" t="n">
        <v>141.0</v>
      </c>
      <c r="AQ162" t="n">
        <v>154.0</v>
      </c>
      <c r="AR162" t="n">
        <v>191.0</v>
      </c>
      <c r="AS162" t="n">
        <v>59.0</v>
      </c>
      <c r="AT162" t="n">
        <v>169.0</v>
      </c>
      <c r="AU162" t="n">
        <v>169.0</v>
      </c>
      <c r="AV162" t="n">
        <v>152.0</v>
      </c>
      <c r="AW162" t="n">
        <v>190.0</v>
      </c>
      <c r="AX162" t="n">
        <v>228.0</v>
      </c>
      <c r="AY162" t="n">
        <v>178.0</v>
      </c>
      <c r="AZ162" t="n">
        <v>223.0</v>
      </c>
      <c r="BF162" s="84" t="str">
        <f t="shared" si="464"/>
        <v>-</v>
      </c>
      <c r="BG162" s="84" t="str">
        <f t="shared" si="465"/>
        <v>-</v>
      </c>
      <c r="BH162" s="84" t="str">
        <f t="shared" si="466"/>
        <v>-</v>
      </c>
      <c r="BI162" s="84" t="str">
        <f t="shared" si="467"/>
        <v>-</v>
      </c>
      <c r="BJ162" s="84" t="str">
        <f t="shared" si="468"/>
        <v>-</v>
      </c>
      <c r="BK162" s="84" t="str">
        <f t="shared" si="469"/>
        <v>-</v>
      </c>
      <c r="BL162" s="84" t="str">
        <f t="shared" si="470"/>
        <v>-</v>
      </c>
      <c r="BM162" s="84" t="str">
        <f t="shared" si="471"/>
        <v>-</v>
      </c>
      <c r="BN162" s="84" t="str">
        <f t="shared" si="472"/>
        <v>-</v>
      </c>
      <c r="BO162" s="84" t="str">
        <f t="shared" si="473"/>
        <v>-</v>
      </c>
      <c r="BP162" s="84" t="str">
        <f t="shared" si="474"/>
        <v>-</v>
      </c>
      <c r="BQ162" s="84" t="str">
        <f t="shared" si="475"/>
        <v>-</v>
      </c>
    </row>
    <row r="163" spans="1:69" x14ac:dyDescent="0.25">
      <c r="A163" s="22" t="s">
        <v>93</v>
      </c>
      <c r="B163" s="22" t="s">
        <v>93</v>
      </c>
      <c r="C163" s="71">
        <f>SUM(U163                                                     : INDEX(U163:AF163,$B$2))</f>
        <v>0</v>
      </c>
      <c r="D163" s="71">
        <f>SUM(AG163                                                : INDEX(AG163:AR163,$B$2))</f>
        <v>0</v>
      </c>
      <c r="E163" s="71">
        <f>SUM(AS163                                                 : INDEX(AS163:BD163,$B$2))</f>
        <v>0</v>
      </c>
      <c r="F163" s="67" t="str">
        <f t="shared" si="476"/>
        <v>-</v>
      </c>
      <c r="H163" s="4">
        <f t="shared" si="477"/>
        <v>0</v>
      </c>
      <c r="I163" s="4">
        <f t="shared" si="478"/>
        <v>0</v>
      </c>
      <c r="J163" s="4">
        <f t="shared" si="479"/>
        <v>0</v>
      </c>
      <c r="K163" s="4">
        <f t="shared" si="480"/>
        <v>0</v>
      </c>
      <c r="L163" s="4">
        <f t="shared" si="481"/>
        <v>0</v>
      </c>
      <c r="M163" s="4">
        <f t="shared" si="482"/>
        <v>0</v>
      </c>
      <c r="N163" s="4">
        <f t="shared" si="483"/>
        <v>0</v>
      </c>
      <c r="O163" s="4">
        <f t="shared" si="484"/>
        <v>0</v>
      </c>
      <c r="P163" s="4">
        <f t="shared" si="485"/>
        <v>0</v>
      </c>
      <c r="Q163" s="4">
        <f t="shared" si="486"/>
        <v>0</v>
      </c>
      <c r="R163" s="4">
        <f t="shared" si="487"/>
        <v>0</v>
      </c>
      <c r="S163" s="4">
        <f t="shared" si="488"/>
        <v>0</v>
      </c>
      <c r="U163" t="n">
        <v>36.0</v>
      </c>
      <c r="V163" t="n">
        <v>21.0</v>
      </c>
      <c r="W163" t="n">
        <v>64.0</v>
      </c>
      <c r="X163" t="n">
        <v>69.0</v>
      </c>
      <c r="Y163" t="n">
        <v>65.0</v>
      </c>
      <c r="Z163" t="n">
        <v>66.0</v>
      </c>
      <c r="AA163" t="n">
        <v>63.0</v>
      </c>
      <c r="AB163" t="n">
        <v>44.0</v>
      </c>
      <c r="AC163" t="n">
        <v>61.0</v>
      </c>
      <c r="AD163" t="n">
        <v>50.0</v>
      </c>
      <c r="AE163" t="n">
        <v>108.0</v>
      </c>
      <c r="AF163" t="n">
        <v>68.0</v>
      </c>
      <c r="AG163" t="n">
        <v>15.0</v>
      </c>
      <c r="AH163" t="n">
        <v>22.0</v>
      </c>
      <c r="AI163" t="n">
        <v>104.0</v>
      </c>
      <c r="AJ163" t="n">
        <v>62.0</v>
      </c>
      <c r="AK163" t="n">
        <v>75.0</v>
      </c>
      <c r="AL163" t="n">
        <v>96.0</v>
      </c>
      <c r="AM163" t="n">
        <v>83.0</v>
      </c>
      <c r="AN163" t="n">
        <v>74.0</v>
      </c>
      <c r="AO163" t="n">
        <v>112.0</v>
      </c>
      <c r="AP163" t="n">
        <v>109.0</v>
      </c>
      <c r="AQ163" t="n">
        <v>143.0</v>
      </c>
      <c r="AR163" t="n">
        <v>122.0</v>
      </c>
      <c r="AS163" t="n">
        <v>55.0</v>
      </c>
      <c r="AT163" t="n">
        <v>106.0</v>
      </c>
      <c r="AU163" t="n">
        <v>110.0</v>
      </c>
      <c r="AV163" t="n">
        <v>138.0</v>
      </c>
      <c r="AW163" t="n">
        <v>125.0</v>
      </c>
      <c r="AX163" t="n">
        <v>190.0</v>
      </c>
      <c r="AY163" t="n">
        <v>163.0</v>
      </c>
      <c r="AZ163" t="n">
        <v>165.0</v>
      </c>
      <c r="BF163" s="84" t="str">
        <f t="shared" si="464"/>
        <v>-</v>
      </c>
      <c r="BG163" s="84" t="str">
        <f t="shared" si="465"/>
        <v>-</v>
      </c>
      <c r="BH163" s="84" t="str">
        <f t="shared" si="466"/>
        <v>-</v>
      </c>
      <c r="BI163" s="84" t="str">
        <f t="shared" si="467"/>
        <v>-</v>
      </c>
      <c r="BJ163" s="84" t="str">
        <f t="shared" si="468"/>
        <v>-</v>
      </c>
      <c r="BK163" s="84" t="str">
        <f t="shared" si="469"/>
        <v>-</v>
      </c>
      <c r="BL163" s="84" t="str">
        <f t="shared" si="470"/>
        <v>-</v>
      </c>
      <c r="BM163" s="84" t="str">
        <f t="shared" si="471"/>
        <v>-</v>
      </c>
      <c r="BN163" s="84" t="str">
        <f t="shared" si="472"/>
        <v>-</v>
      </c>
      <c r="BO163" s="84" t="str">
        <f t="shared" si="473"/>
        <v>-</v>
      </c>
      <c r="BP163" s="84" t="str">
        <f t="shared" si="474"/>
        <v>-</v>
      </c>
      <c r="BQ163" s="84" t="str">
        <f t="shared" si="475"/>
        <v>-</v>
      </c>
    </row>
    <row r="164" spans="1:69" x14ac:dyDescent="0.25">
      <c r="A164" s="22" t="s">
        <v>94</v>
      </c>
      <c r="B164" s="22" t="s">
        <v>94</v>
      </c>
      <c r="C164" s="71">
        <f>SUM(U164                                                     : INDEX(U164:AF164,$B$2))</f>
        <v>0</v>
      </c>
      <c r="D164" s="71">
        <f>SUM(AG164                                                : INDEX(AG164:AR164,$B$2))</f>
        <v>0</v>
      </c>
      <c r="E164" s="71">
        <f>SUM(AS164                                                 : INDEX(AS164:BD164,$B$2))</f>
        <v>0</v>
      </c>
      <c r="F164" s="67" t="str">
        <f t="shared" si="476"/>
        <v>-</v>
      </c>
      <c r="H164" s="4">
        <f t="shared" si="477"/>
        <v>0</v>
      </c>
      <c r="I164" s="4">
        <f t="shared" si="478"/>
        <v>0</v>
      </c>
      <c r="J164" s="4">
        <f t="shared" si="479"/>
        <v>0</v>
      </c>
      <c r="K164" s="4">
        <f t="shared" si="480"/>
        <v>0</v>
      </c>
      <c r="L164" s="4">
        <f t="shared" si="481"/>
        <v>0</v>
      </c>
      <c r="M164" s="4">
        <f t="shared" si="482"/>
        <v>0</v>
      </c>
      <c r="N164" s="4">
        <f t="shared" si="483"/>
        <v>0</v>
      </c>
      <c r="O164" s="4">
        <f t="shared" si="484"/>
        <v>0</v>
      </c>
      <c r="P164" s="4">
        <f t="shared" si="485"/>
        <v>0</v>
      </c>
      <c r="Q164" s="4">
        <f t="shared" si="486"/>
        <v>0</v>
      </c>
      <c r="R164" s="4">
        <f t="shared" si="487"/>
        <v>0</v>
      </c>
      <c r="S164" s="4">
        <f t="shared" si="488"/>
        <v>0</v>
      </c>
      <c r="U164" t="n">
        <v>29.0</v>
      </c>
      <c r="V164" t="n">
        <v>19.0</v>
      </c>
      <c r="W164" t="n">
        <v>55.0</v>
      </c>
      <c r="X164" t="n">
        <v>62.0</v>
      </c>
      <c r="Y164" t="n">
        <v>45.0</v>
      </c>
      <c r="Z164" t="n">
        <v>45.0</v>
      </c>
      <c r="AA164" t="n">
        <v>42.0</v>
      </c>
      <c r="AB164" t="n">
        <v>39.0</v>
      </c>
      <c r="AC164" t="n">
        <v>56.0</v>
      </c>
      <c r="AD164" t="n">
        <v>45.0</v>
      </c>
      <c r="AE164" t="n">
        <v>76.0</v>
      </c>
      <c r="AF164" t="n">
        <v>51.0</v>
      </c>
      <c r="AG164" t="n">
        <v>12.0</v>
      </c>
      <c r="AH164" t="n">
        <v>19.0</v>
      </c>
      <c r="AI164" t="n">
        <v>81.0</v>
      </c>
      <c r="AJ164" t="n">
        <v>57.0</v>
      </c>
      <c r="AK164" t="n">
        <v>56.0</v>
      </c>
      <c r="AL164" t="n">
        <v>70.0</v>
      </c>
      <c r="AM164" t="n">
        <v>59.0</v>
      </c>
      <c r="AN164" t="n">
        <v>63.0</v>
      </c>
      <c r="AO164" t="n">
        <v>97.0</v>
      </c>
      <c r="AP164" t="n">
        <v>95.0</v>
      </c>
      <c r="AQ164" t="n">
        <v>112.0</v>
      </c>
      <c r="AR164" t="n">
        <v>101.0</v>
      </c>
      <c r="AS164" t="n">
        <v>45.0</v>
      </c>
      <c r="AT164" t="n">
        <v>84.0</v>
      </c>
      <c r="AU164" t="n">
        <v>85.0</v>
      </c>
      <c r="AV164" t="n">
        <v>99.0</v>
      </c>
      <c r="AW164" t="n">
        <v>82.0</v>
      </c>
      <c r="AX164" t="n">
        <v>87.0</v>
      </c>
      <c r="AY164" t="n">
        <v>91.0</v>
      </c>
      <c r="AZ164" t="n">
        <v>76.0</v>
      </c>
      <c r="BF164" s="84" t="str">
        <f t="shared" si="464"/>
        <v>-</v>
      </c>
      <c r="BG164" s="84" t="str">
        <f t="shared" si="465"/>
        <v>-</v>
      </c>
      <c r="BH164" s="84" t="str">
        <f t="shared" si="466"/>
        <v>-</v>
      </c>
      <c r="BI164" s="84" t="str">
        <f t="shared" si="467"/>
        <v>-</v>
      </c>
      <c r="BJ164" s="84" t="str">
        <f t="shared" si="468"/>
        <v>-</v>
      </c>
      <c r="BK164" s="84" t="str">
        <f t="shared" si="469"/>
        <v>-</v>
      </c>
      <c r="BL164" s="84" t="str">
        <f t="shared" si="470"/>
        <v>-</v>
      </c>
      <c r="BM164" s="84" t="str">
        <f t="shared" si="471"/>
        <v>-</v>
      </c>
      <c r="BN164" s="84" t="str">
        <f t="shared" si="472"/>
        <v>-</v>
      </c>
      <c r="BO164" s="84" t="str">
        <f t="shared" si="473"/>
        <v>-</v>
      </c>
      <c r="BP164" s="84" t="str">
        <f t="shared" si="474"/>
        <v>-</v>
      </c>
      <c r="BQ164" s="84" t="str">
        <f t="shared" si="475"/>
        <v>-</v>
      </c>
    </row>
    <row r="165" spans="1:69" x14ac:dyDescent="0.25">
      <c r="A165" s="44"/>
      <c r="B165" s="22" t="s">
        <v>95</v>
      </c>
      <c r="C165" s="84" t="str">
        <f t="shared" ref="C165:E168" si="489">IFERROR(C161/C$160,"")</f>
        <v/>
      </c>
      <c r="D165" s="84" t="str">
        <f t="shared" si="489"/>
        <v/>
      </c>
      <c r="E165" s="84" t="str">
        <f t="shared" si="489"/>
        <v/>
      </c>
      <c r="F165" s="67" t="str">
        <f t="shared" si="476"/>
        <v>-</v>
      </c>
      <c r="H165" s="84" t="str">
        <f>IFERROR(H161/H$160,"")</f>
        <v/>
      </c>
      <c r="I165" s="84" t="str">
        <f t="shared" ref="I165:Q168" si="490">IFERROR(I161/I$160,"")</f>
        <v/>
      </c>
      <c r="J165" s="84" t="str">
        <f t="shared" si="490"/>
        <v/>
      </c>
      <c r="K165" s="84" t="str">
        <f t="shared" si="490"/>
        <v/>
      </c>
      <c r="L165" s="84" t="str">
        <f t="shared" si="490"/>
        <v/>
      </c>
      <c r="M165" s="84" t="str">
        <f t="shared" si="490"/>
        <v/>
      </c>
      <c r="N165" s="84" t="str">
        <f t="shared" si="490"/>
        <v/>
      </c>
      <c r="O165" s="84" t="str">
        <f t="shared" si="490"/>
        <v/>
      </c>
      <c r="P165" s="84" t="str">
        <f t="shared" si="490"/>
        <v/>
      </c>
      <c r="Q165" s="84" t="str">
        <f t="shared" si="490"/>
        <v/>
      </c>
      <c r="R165" s="84" t="str">
        <f t="shared" ref="R165:S168" si="491">IFERROR(R161/R$160,"")</f>
        <v/>
      </c>
      <c r="S165" s="84" t="str">
        <f t="shared" si="491"/>
        <v/>
      </c>
      <c r="U165" s="84" t="str">
        <f t="shared" ref="U165:AX165" si="492">IFERROR(U161/U$160,"")</f>
        <v/>
      </c>
      <c r="V165" s="84" t="str">
        <f t="shared" si="492"/>
        <v/>
      </c>
      <c r="W165" s="84" t="str">
        <f t="shared" si="492"/>
        <v/>
      </c>
      <c r="X165" s="84" t="str">
        <f t="shared" si="492"/>
        <v/>
      </c>
      <c r="Y165" s="84" t="str">
        <f t="shared" si="492"/>
        <v/>
      </c>
      <c r="Z165" s="84" t="str">
        <f t="shared" si="492"/>
        <v/>
      </c>
      <c r="AA165" s="84" t="str">
        <f t="shared" si="492"/>
        <v/>
      </c>
      <c r="AB165" s="84" t="str">
        <f t="shared" si="492"/>
        <v/>
      </c>
      <c r="AC165" s="84" t="str">
        <f t="shared" si="492"/>
        <v/>
      </c>
      <c r="AD165" s="84" t="str">
        <f t="shared" si="492"/>
        <v/>
      </c>
      <c r="AE165" s="84" t="str">
        <f t="shared" si="492"/>
        <v/>
      </c>
      <c r="AF165" s="84" t="str">
        <f t="shared" si="492"/>
        <v/>
      </c>
      <c r="AG165" s="84" t="str">
        <f t="shared" si="492"/>
        <v/>
      </c>
      <c r="AH165" s="84" t="str">
        <f t="shared" si="492"/>
        <v/>
      </c>
      <c r="AI165" s="84" t="str">
        <f t="shared" si="492"/>
        <v/>
      </c>
      <c r="AJ165" s="84" t="str">
        <f t="shared" si="492"/>
        <v/>
      </c>
      <c r="AK165" s="84" t="str">
        <f t="shared" si="492"/>
        <v/>
      </c>
      <c r="AL165" s="84" t="str">
        <f t="shared" si="492"/>
        <v/>
      </c>
      <c r="AM165" s="84" t="str">
        <f t="shared" si="492"/>
        <v/>
      </c>
      <c r="AN165" s="84" t="str">
        <f t="shared" si="492"/>
        <v/>
      </c>
      <c r="AO165" s="84" t="str">
        <f t="shared" si="492"/>
        <v/>
      </c>
      <c r="AP165" s="84" t="str">
        <f t="shared" si="492"/>
        <v/>
      </c>
      <c r="AQ165" s="84" t="str">
        <f t="shared" si="492"/>
        <v/>
      </c>
      <c r="AR165" s="84" t="str">
        <f t="shared" si="492"/>
        <v/>
      </c>
      <c r="AS165" s="84" t="str">
        <f t="shared" si="492"/>
        <v/>
      </c>
      <c r="AT165" s="84" t="str">
        <f t="shared" si="492"/>
        <v/>
      </c>
      <c r="AU165" s="84" t="str">
        <f t="shared" si="492"/>
        <v/>
      </c>
      <c r="AV165" s="84" t="str">
        <f t="shared" si="492"/>
        <v/>
      </c>
      <c r="AW165" s="84" t="str">
        <f t="shared" si="492"/>
        <v/>
      </c>
      <c r="AX165" s="84" t="str">
        <f t="shared" si="492"/>
        <v/>
      </c>
      <c r="AY165" s="84" t="str">
        <f>IFERROR(AY161/AY$160,"")</f>
        <v/>
      </c>
      <c r="AZ165" s="84" t="str">
        <f t="shared" ref="AZ165:BD165" si="493">IFERROR(AZ161/AZ$160,"")</f>
        <v/>
      </c>
      <c r="BA165" s="84" t="str">
        <f t="shared" si="493"/>
        <v/>
      </c>
      <c r="BB165" s="84" t="str">
        <f t="shared" si="493"/>
        <v/>
      </c>
      <c r="BC165" s="84" t="str">
        <f t="shared" si="493"/>
        <v/>
      </c>
      <c r="BD165" s="84" t="str">
        <f t="shared" si="493"/>
        <v/>
      </c>
      <c r="BF165" s="84" t="str">
        <f t="shared" si="464"/>
        <v>-</v>
      </c>
      <c r="BG165" s="84" t="str">
        <f t="shared" si="465"/>
        <v>-</v>
      </c>
      <c r="BH165" s="84" t="str">
        <f t="shared" si="466"/>
        <v>-</v>
      </c>
      <c r="BI165" s="84" t="str">
        <f t="shared" si="467"/>
        <v>-</v>
      </c>
      <c r="BJ165" s="84" t="str">
        <f t="shared" si="468"/>
        <v>-</v>
      </c>
      <c r="BK165" s="84" t="str">
        <f t="shared" si="469"/>
        <v>-</v>
      </c>
      <c r="BL165" s="84" t="str">
        <f t="shared" si="470"/>
        <v>-</v>
      </c>
      <c r="BM165" s="84" t="str">
        <f t="shared" si="471"/>
        <v>-</v>
      </c>
      <c r="BN165" s="84" t="str">
        <f t="shared" si="472"/>
        <v>-</v>
      </c>
      <c r="BO165" s="84" t="str">
        <f t="shared" si="473"/>
        <v>-</v>
      </c>
      <c r="BP165" s="84" t="str">
        <f t="shared" si="474"/>
        <v>-</v>
      </c>
      <c r="BQ165" s="84" t="str">
        <f t="shared" si="475"/>
        <v>-</v>
      </c>
    </row>
    <row r="166" spans="1:69" x14ac:dyDescent="0.25">
      <c r="A166" s="44"/>
      <c r="B166" s="22" t="s">
        <v>96</v>
      </c>
      <c r="C166" s="84" t="str">
        <f t="shared" si="489"/>
        <v/>
      </c>
      <c r="D166" s="84" t="str">
        <f t="shared" si="489"/>
        <v/>
      </c>
      <c r="E166" s="84" t="str">
        <f t="shared" si="489"/>
        <v/>
      </c>
      <c r="F166" s="67" t="str">
        <f t="shared" si="476"/>
        <v>-</v>
      </c>
      <c r="H166" s="84" t="str">
        <f>IFERROR(H162/H$160,"")</f>
        <v/>
      </c>
      <c r="I166" s="84" t="str">
        <f t="shared" si="490"/>
        <v/>
      </c>
      <c r="J166" s="84" t="str">
        <f t="shared" si="490"/>
        <v/>
      </c>
      <c r="K166" s="84" t="str">
        <f t="shared" si="490"/>
        <v/>
      </c>
      <c r="L166" s="84" t="str">
        <f t="shared" si="490"/>
        <v/>
      </c>
      <c r="M166" s="84" t="str">
        <f t="shared" si="490"/>
        <v/>
      </c>
      <c r="N166" s="84" t="str">
        <f t="shared" si="490"/>
        <v/>
      </c>
      <c r="O166" s="84" t="str">
        <f t="shared" si="490"/>
        <v/>
      </c>
      <c r="P166" s="84" t="str">
        <f t="shared" si="490"/>
        <v/>
      </c>
      <c r="Q166" s="84" t="str">
        <f t="shared" si="490"/>
        <v/>
      </c>
      <c r="R166" s="84" t="str">
        <f t="shared" si="491"/>
        <v/>
      </c>
      <c r="S166" s="84" t="str">
        <f t="shared" si="491"/>
        <v/>
      </c>
      <c r="U166" s="84" t="str">
        <f t="shared" ref="U166:AX166" si="494">IFERROR(U162/U$160,"")</f>
        <v/>
      </c>
      <c r="V166" s="84" t="str">
        <f t="shared" si="494"/>
        <v/>
      </c>
      <c r="W166" s="84" t="str">
        <f t="shared" si="494"/>
        <v/>
      </c>
      <c r="X166" s="84" t="str">
        <f t="shared" si="494"/>
        <v/>
      </c>
      <c r="Y166" s="84" t="str">
        <f t="shared" si="494"/>
        <v/>
      </c>
      <c r="Z166" s="84" t="str">
        <f t="shared" si="494"/>
        <v/>
      </c>
      <c r="AA166" s="84" t="str">
        <f t="shared" si="494"/>
        <v/>
      </c>
      <c r="AB166" s="84" t="str">
        <f t="shared" si="494"/>
        <v/>
      </c>
      <c r="AC166" s="84" t="str">
        <f t="shared" si="494"/>
        <v/>
      </c>
      <c r="AD166" s="84" t="str">
        <f t="shared" si="494"/>
        <v/>
      </c>
      <c r="AE166" s="84" t="str">
        <f t="shared" si="494"/>
        <v/>
      </c>
      <c r="AF166" s="84" t="str">
        <f t="shared" si="494"/>
        <v/>
      </c>
      <c r="AG166" s="84" t="str">
        <f t="shared" si="494"/>
        <v/>
      </c>
      <c r="AH166" s="84" t="str">
        <f t="shared" si="494"/>
        <v/>
      </c>
      <c r="AI166" s="84" t="str">
        <f t="shared" si="494"/>
        <v/>
      </c>
      <c r="AJ166" s="84" t="str">
        <f t="shared" si="494"/>
        <v/>
      </c>
      <c r="AK166" s="84" t="str">
        <f t="shared" si="494"/>
        <v/>
      </c>
      <c r="AL166" s="84" t="str">
        <f t="shared" si="494"/>
        <v/>
      </c>
      <c r="AM166" s="84" t="str">
        <f t="shared" si="494"/>
        <v/>
      </c>
      <c r="AN166" s="84" t="str">
        <f t="shared" si="494"/>
        <v/>
      </c>
      <c r="AO166" s="84" t="str">
        <f t="shared" si="494"/>
        <v/>
      </c>
      <c r="AP166" s="84" t="str">
        <f t="shared" si="494"/>
        <v/>
      </c>
      <c r="AQ166" s="84" t="str">
        <f t="shared" si="494"/>
        <v/>
      </c>
      <c r="AR166" s="84" t="str">
        <f t="shared" si="494"/>
        <v/>
      </c>
      <c r="AS166" s="84" t="str">
        <f t="shared" si="494"/>
        <v/>
      </c>
      <c r="AT166" s="84" t="str">
        <f t="shared" si="494"/>
        <v/>
      </c>
      <c r="AU166" s="84" t="str">
        <f t="shared" si="494"/>
        <v/>
      </c>
      <c r="AV166" s="84" t="str">
        <f t="shared" si="494"/>
        <v/>
      </c>
      <c r="AW166" s="84" t="str">
        <f t="shared" si="494"/>
        <v/>
      </c>
      <c r="AX166" s="84" t="str">
        <f t="shared" si="494"/>
        <v/>
      </c>
      <c r="AY166" s="84" t="str">
        <f t="shared" ref="AY166:BD168" si="495">IFERROR(AY162/AY$160,"")</f>
        <v/>
      </c>
      <c r="AZ166" s="84" t="str">
        <f t="shared" si="495"/>
        <v/>
      </c>
      <c r="BA166" s="84" t="str">
        <f t="shared" si="495"/>
        <v/>
      </c>
      <c r="BB166" s="84" t="str">
        <f t="shared" si="495"/>
        <v/>
      </c>
      <c r="BC166" s="84" t="str">
        <f t="shared" si="495"/>
        <v/>
      </c>
      <c r="BD166" s="84" t="str">
        <f t="shared" si="495"/>
        <v/>
      </c>
      <c r="BF166" s="84" t="str">
        <f t="shared" si="464"/>
        <v>-</v>
      </c>
      <c r="BG166" s="84" t="str">
        <f t="shared" si="465"/>
        <v>-</v>
      </c>
      <c r="BH166" s="84" t="str">
        <f t="shared" si="466"/>
        <v>-</v>
      </c>
      <c r="BI166" s="84" t="str">
        <f t="shared" si="467"/>
        <v>-</v>
      </c>
      <c r="BJ166" s="84" t="str">
        <f t="shared" si="468"/>
        <v>-</v>
      </c>
      <c r="BK166" s="84" t="str">
        <f t="shared" si="469"/>
        <v>-</v>
      </c>
      <c r="BL166" s="84" t="str">
        <f t="shared" si="470"/>
        <v>-</v>
      </c>
      <c r="BM166" s="84" t="str">
        <f t="shared" si="471"/>
        <v>-</v>
      </c>
      <c r="BN166" s="84" t="str">
        <f t="shared" si="472"/>
        <v>-</v>
      </c>
      <c r="BO166" s="84" t="str">
        <f t="shared" si="473"/>
        <v>-</v>
      </c>
      <c r="BP166" s="84" t="str">
        <f t="shared" si="474"/>
        <v>-</v>
      </c>
      <c r="BQ166" s="84" t="str">
        <f t="shared" si="475"/>
        <v>-</v>
      </c>
    </row>
    <row r="167" spans="1:69" x14ac:dyDescent="0.25">
      <c r="A167" s="44"/>
      <c r="B167" s="22" t="s">
        <v>97</v>
      </c>
      <c r="C167" s="84" t="str">
        <f t="shared" si="489"/>
        <v/>
      </c>
      <c r="D167" s="84" t="str">
        <f t="shared" si="489"/>
        <v/>
      </c>
      <c r="E167" s="84" t="str">
        <f t="shared" si="489"/>
        <v/>
      </c>
      <c r="F167" s="67" t="str">
        <f t="shared" si="476"/>
        <v>-</v>
      </c>
      <c r="H167" s="84" t="str">
        <f>IFERROR(H163/H$160,"")</f>
        <v/>
      </c>
      <c r="I167" s="84" t="str">
        <f t="shared" si="490"/>
        <v/>
      </c>
      <c r="J167" s="84" t="str">
        <f t="shared" si="490"/>
        <v/>
      </c>
      <c r="K167" s="84" t="str">
        <f t="shared" si="490"/>
        <v/>
      </c>
      <c r="L167" s="84" t="str">
        <f t="shared" si="490"/>
        <v/>
      </c>
      <c r="M167" s="84" t="str">
        <f t="shared" si="490"/>
        <v/>
      </c>
      <c r="N167" s="84" t="str">
        <f t="shared" si="490"/>
        <v/>
      </c>
      <c r="O167" s="84" t="str">
        <f t="shared" si="490"/>
        <v/>
      </c>
      <c r="P167" s="84" t="str">
        <f t="shared" si="490"/>
        <v/>
      </c>
      <c r="Q167" s="84" t="str">
        <f t="shared" si="490"/>
        <v/>
      </c>
      <c r="R167" s="84" t="str">
        <f t="shared" si="491"/>
        <v/>
      </c>
      <c r="S167" s="84" t="str">
        <f t="shared" si="491"/>
        <v/>
      </c>
      <c r="U167" s="84" t="str">
        <f t="shared" ref="U167:AX167" si="496">IFERROR(U163/U$160,"")</f>
        <v/>
      </c>
      <c r="V167" s="84" t="str">
        <f t="shared" si="496"/>
        <v/>
      </c>
      <c r="W167" s="84" t="str">
        <f t="shared" si="496"/>
        <v/>
      </c>
      <c r="X167" s="84" t="str">
        <f t="shared" si="496"/>
        <v/>
      </c>
      <c r="Y167" s="84" t="str">
        <f t="shared" si="496"/>
        <v/>
      </c>
      <c r="Z167" s="84" t="str">
        <f t="shared" si="496"/>
        <v/>
      </c>
      <c r="AA167" s="84" t="str">
        <f t="shared" si="496"/>
        <v/>
      </c>
      <c r="AB167" s="84" t="str">
        <f t="shared" si="496"/>
        <v/>
      </c>
      <c r="AC167" s="84" t="str">
        <f t="shared" si="496"/>
        <v/>
      </c>
      <c r="AD167" s="84" t="str">
        <f t="shared" si="496"/>
        <v/>
      </c>
      <c r="AE167" s="84" t="str">
        <f t="shared" si="496"/>
        <v/>
      </c>
      <c r="AF167" s="84" t="str">
        <f t="shared" si="496"/>
        <v/>
      </c>
      <c r="AG167" s="84" t="str">
        <f t="shared" si="496"/>
        <v/>
      </c>
      <c r="AH167" s="84" t="str">
        <f t="shared" si="496"/>
        <v/>
      </c>
      <c r="AI167" s="84" t="str">
        <f t="shared" si="496"/>
        <v/>
      </c>
      <c r="AJ167" s="84" t="str">
        <f t="shared" si="496"/>
        <v/>
      </c>
      <c r="AK167" s="84" t="str">
        <f t="shared" si="496"/>
        <v/>
      </c>
      <c r="AL167" s="84" t="str">
        <f t="shared" si="496"/>
        <v/>
      </c>
      <c r="AM167" s="84" t="str">
        <f t="shared" si="496"/>
        <v/>
      </c>
      <c r="AN167" s="84" t="str">
        <f t="shared" si="496"/>
        <v/>
      </c>
      <c r="AO167" s="84" t="str">
        <f t="shared" si="496"/>
        <v/>
      </c>
      <c r="AP167" s="84" t="str">
        <f t="shared" si="496"/>
        <v/>
      </c>
      <c r="AQ167" s="84" t="str">
        <f t="shared" si="496"/>
        <v/>
      </c>
      <c r="AR167" s="84" t="str">
        <f t="shared" si="496"/>
        <v/>
      </c>
      <c r="AS167" s="84" t="str">
        <f t="shared" si="496"/>
        <v/>
      </c>
      <c r="AT167" s="84" t="str">
        <f t="shared" si="496"/>
        <v/>
      </c>
      <c r="AU167" s="84" t="str">
        <f t="shared" si="496"/>
        <v/>
      </c>
      <c r="AV167" s="84" t="str">
        <f t="shared" si="496"/>
        <v/>
      </c>
      <c r="AW167" s="84" t="str">
        <f t="shared" si="496"/>
        <v/>
      </c>
      <c r="AX167" s="84" t="str">
        <f t="shared" si="496"/>
        <v/>
      </c>
      <c r="AY167" s="84" t="str">
        <f t="shared" si="495"/>
        <v/>
      </c>
      <c r="AZ167" s="84" t="str">
        <f t="shared" si="495"/>
        <v/>
      </c>
      <c r="BA167" s="84" t="str">
        <f t="shared" si="495"/>
        <v/>
      </c>
      <c r="BB167" s="84" t="str">
        <f t="shared" si="495"/>
        <v/>
      </c>
      <c r="BC167" s="84" t="str">
        <f t="shared" si="495"/>
        <v/>
      </c>
      <c r="BD167" s="84" t="str">
        <f t="shared" si="495"/>
        <v/>
      </c>
      <c r="BF167" s="84" t="str">
        <f t="shared" si="464"/>
        <v>-</v>
      </c>
      <c r="BG167" s="84" t="str">
        <f t="shared" si="465"/>
        <v>-</v>
      </c>
      <c r="BH167" s="84" t="str">
        <f t="shared" si="466"/>
        <v>-</v>
      </c>
      <c r="BI167" s="84" t="str">
        <f t="shared" si="467"/>
        <v>-</v>
      </c>
      <c r="BJ167" s="84" t="str">
        <f t="shared" si="468"/>
        <v>-</v>
      </c>
      <c r="BK167" s="84" t="str">
        <f t="shared" si="469"/>
        <v>-</v>
      </c>
      <c r="BL167" s="84" t="str">
        <f t="shared" si="470"/>
        <v>-</v>
      </c>
      <c r="BM167" s="84" t="str">
        <f t="shared" si="471"/>
        <v>-</v>
      </c>
      <c r="BN167" s="84" t="str">
        <f t="shared" si="472"/>
        <v>-</v>
      </c>
      <c r="BO167" s="84" t="str">
        <f t="shared" si="473"/>
        <v>-</v>
      </c>
      <c r="BP167" s="84" t="str">
        <f t="shared" si="474"/>
        <v>-</v>
      </c>
      <c r="BQ167" s="84" t="str">
        <f t="shared" si="475"/>
        <v>-</v>
      </c>
    </row>
    <row r="168" spans="1:69" x14ac:dyDescent="0.25">
      <c r="A168" s="44"/>
      <c r="B168" s="22" t="s">
        <v>98</v>
      </c>
      <c r="C168" s="84" t="str">
        <f t="shared" si="489"/>
        <v/>
      </c>
      <c r="D168" s="84" t="str">
        <f t="shared" si="489"/>
        <v/>
      </c>
      <c r="E168" s="84" t="str">
        <f t="shared" si="489"/>
        <v/>
      </c>
      <c r="F168" s="67" t="str">
        <f t="shared" si="476"/>
        <v>-</v>
      </c>
      <c r="H168" s="84" t="str">
        <f>IFERROR(H164/H$160,"")</f>
        <v/>
      </c>
      <c r="I168" s="84" t="str">
        <f t="shared" si="490"/>
        <v/>
      </c>
      <c r="J168" s="84" t="str">
        <f t="shared" si="490"/>
        <v/>
      </c>
      <c r="K168" s="84" t="str">
        <f t="shared" si="490"/>
        <v/>
      </c>
      <c r="L168" s="84" t="str">
        <f t="shared" si="490"/>
        <v/>
      </c>
      <c r="M168" s="84" t="str">
        <f t="shared" si="490"/>
        <v/>
      </c>
      <c r="N168" s="84" t="str">
        <f t="shared" si="490"/>
        <v/>
      </c>
      <c r="O168" s="84" t="str">
        <f t="shared" si="490"/>
        <v/>
      </c>
      <c r="P168" s="84" t="str">
        <f t="shared" si="490"/>
        <v/>
      </c>
      <c r="Q168" s="84" t="str">
        <f t="shared" si="490"/>
        <v/>
      </c>
      <c r="R168" s="84" t="str">
        <f t="shared" si="491"/>
        <v/>
      </c>
      <c r="S168" s="84" t="str">
        <f t="shared" si="491"/>
        <v/>
      </c>
      <c r="U168" s="84" t="str">
        <f t="shared" ref="U168:AX168" si="497">IFERROR(U164/U$160,"")</f>
        <v/>
      </c>
      <c r="V168" s="84" t="str">
        <f t="shared" si="497"/>
        <v/>
      </c>
      <c r="W168" s="84" t="str">
        <f t="shared" si="497"/>
        <v/>
      </c>
      <c r="X168" s="84" t="str">
        <f t="shared" si="497"/>
        <v/>
      </c>
      <c r="Y168" s="84" t="str">
        <f t="shared" si="497"/>
        <v/>
      </c>
      <c r="Z168" s="84" t="str">
        <f t="shared" si="497"/>
        <v/>
      </c>
      <c r="AA168" s="84" t="str">
        <f t="shared" si="497"/>
        <v/>
      </c>
      <c r="AB168" s="84" t="str">
        <f t="shared" si="497"/>
        <v/>
      </c>
      <c r="AC168" s="84" t="str">
        <f t="shared" si="497"/>
        <v/>
      </c>
      <c r="AD168" s="84" t="str">
        <f t="shared" si="497"/>
        <v/>
      </c>
      <c r="AE168" s="84" t="str">
        <f t="shared" si="497"/>
        <v/>
      </c>
      <c r="AF168" s="84" t="str">
        <f t="shared" si="497"/>
        <v/>
      </c>
      <c r="AG168" s="84" t="str">
        <f t="shared" si="497"/>
        <v/>
      </c>
      <c r="AH168" s="84" t="str">
        <f t="shared" si="497"/>
        <v/>
      </c>
      <c r="AI168" s="84" t="str">
        <f t="shared" si="497"/>
        <v/>
      </c>
      <c r="AJ168" s="84" t="str">
        <f t="shared" si="497"/>
        <v/>
      </c>
      <c r="AK168" s="84" t="str">
        <f t="shared" si="497"/>
        <v/>
      </c>
      <c r="AL168" s="84" t="str">
        <f t="shared" si="497"/>
        <v/>
      </c>
      <c r="AM168" s="84" t="str">
        <f t="shared" si="497"/>
        <v/>
      </c>
      <c r="AN168" s="84" t="str">
        <f t="shared" si="497"/>
        <v/>
      </c>
      <c r="AO168" s="84" t="str">
        <f t="shared" si="497"/>
        <v/>
      </c>
      <c r="AP168" s="84" t="str">
        <f t="shared" si="497"/>
        <v/>
      </c>
      <c r="AQ168" s="84" t="str">
        <f t="shared" si="497"/>
        <v/>
      </c>
      <c r="AR168" s="84" t="str">
        <f t="shared" si="497"/>
        <v/>
      </c>
      <c r="AS168" s="84" t="str">
        <f t="shared" si="497"/>
        <v/>
      </c>
      <c r="AT168" s="84" t="str">
        <f t="shared" si="497"/>
        <v/>
      </c>
      <c r="AU168" s="84" t="str">
        <f t="shared" si="497"/>
        <v/>
      </c>
      <c r="AV168" s="84" t="str">
        <f t="shared" si="497"/>
        <v/>
      </c>
      <c r="AW168" s="84" t="str">
        <f t="shared" si="497"/>
        <v/>
      </c>
      <c r="AX168" s="84" t="str">
        <f t="shared" si="497"/>
        <v/>
      </c>
      <c r="AY168" s="84" t="str">
        <f t="shared" si="495"/>
        <v/>
      </c>
      <c r="AZ168" s="84" t="str">
        <f t="shared" si="495"/>
        <v/>
      </c>
      <c r="BA168" s="84" t="str">
        <f t="shared" si="495"/>
        <v/>
      </c>
      <c r="BB168" s="84" t="str">
        <f t="shared" si="495"/>
        <v/>
      </c>
      <c r="BC168" s="84" t="str">
        <f t="shared" si="495"/>
        <v/>
      </c>
      <c r="BD168" s="84" t="str">
        <f t="shared" si="495"/>
        <v/>
      </c>
      <c r="BF168" s="84" t="str">
        <f t="shared" si="464"/>
        <v>-</v>
      </c>
      <c r="BG168" s="84" t="str">
        <f t="shared" si="465"/>
        <v>-</v>
      </c>
      <c r="BH168" s="84" t="str">
        <f t="shared" si="466"/>
        <v>-</v>
      </c>
      <c r="BI168" s="84" t="str">
        <f t="shared" si="467"/>
        <v>-</v>
      </c>
      <c r="BJ168" s="84" t="str">
        <f t="shared" si="468"/>
        <v>-</v>
      </c>
      <c r="BK168" s="84" t="str">
        <f t="shared" si="469"/>
        <v>-</v>
      </c>
      <c r="BL168" s="84" t="str">
        <f t="shared" si="470"/>
        <v>-</v>
      </c>
      <c r="BM168" s="84" t="str">
        <f t="shared" si="471"/>
        <v>-</v>
      </c>
      <c r="BN168" s="84" t="str">
        <f t="shared" si="472"/>
        <v>-</v>
      </c>
      <c r="BO168" s="84" t="str">
        <f t="shared" si="473"/>
        <v>-</v>
      </c>
      <c r="BP168" s="84" t="str">
        <f t="shared" si="474"/>
        <v>-</v>
      </c>
      <c r="BQ168" s="84" t="str">
        <f t="shared" si="475"/>
        <v>-</v>
      </c>
    </row>
    <row r="169" spans="1:69" x14ac:dyDescent="0.25">
      <c r="R169" s="11"/>
      <c r="S169" s="11"/>
    </row>
    <row r="170" spans="1:69" x14ac:dyDescent="0.25">
      <c r="A170" s="23" t="s">
        <v>213</v>
      </c>
      <c r="B170" s="23" t="s">
        <v>213</v>
      </c>
      <c r="C170" s="21" t="str">
        <f>$C$3</f>
        <v>YTD '15</v>
      </c>
      <c r="D170" s="21" t="str">
        <f>$D$3</f>
        <v>YTD '16</v>
      </c>
      <c r="E170" s="21" t="str">
        <f>$E$3</f>
        <v>YTD '17</v>
      </c>
      <c r="F170" s="21" t="str">
        <f>$F$3</f>
        <v>YoY</v>
      </c>
      <c r="G170" s="2" t="s">
        <v>33</v>
      </c>
      <c r="H170" s="27" t="str">
        <f>$H$3</f>
        <v>Q1 '15</v>
      </c>
      <c r="I170" s="27" t="str">
        <f>$I$3</f>
        <v>Q2 '15</v>
      </c>
      <c r="J170" s="27" t="str">
        <f>$J$3</f>
        <v>Q3 '15</v>
      </c>
      <c r="K170" s="27" t="str">
        <f>$K$3</f>
        <v>Q4 '15</v>
      </c>
      <c r="L170" s="30" t="str">
        <f>$L$3</f>
        <v>Q1 '16</v>
      </c>
      <c r="M170" s="30" t="str">
        <f>$M$3</f>
        <v>Q2 '16</v>
      </c>
      <c r="N170" s="30" t="str">
        <f>$N$3</f>
        <v>Q3 '16</v>
      </c>
      <c r="O170" s="30" t="str">
        <f>$O$3</f>
        <v>Q4 '16</v>
      </c>
      <c r="P170" s="27" t="str">
        <f>$P$3</f>
        <v>Q1 '17</v>
      </c>
      <c r="Q170" s="27" t="str">
        <f>$Q$3</f>
        <v>Q2 '17</v>
      </c>
      <c r="R170" s="27" t="str">
        <f>$R$3</f>
        <v>Q3 '17</v>
      </c>
      <c r="S170" s="27" t="str">
        <f>$S$3</f>
        <v>Q4 '17</v>
      </c>
      <c r="T170" s="17" t="s">
        <v>33</v>
      </c>
      <c r="U170" s="27" t="s">
        <v>1</v>
      </c>
      <c r="V170" s="27" t="s">
        <v>2</v>
      </c>
      <c r="W170" s="27" t="s">
        <v>3</v>
      </c>
      <c r="X170" s="27" t="s">
        <v>4</v>
      </c>
      <c r="Y170" s="27" t="s">
        <v>5</v>
      </c>
      <c r="Z170" s="27" t="s">
        <v>6</v>
      </c>
      <c r="AA170" s="27" t="s">
        <v>7</v>
      </c>
      <c r="AB170" s="27" t="s">
        <v>8</v>
      </c>
      <c r="AC170" s="27" t="s">
        <v>9</v>
      </c>
      <c r="AD170" s="27" t="s">
        <v>10</v>
      </c>
      <c r="AE170" s="27" t="s">
        <v>11</v>
      </c>
      <c r="AF170" s="27" t="s">
        <v>12</v>
      </c>
      <c r="AG170" s="29" t="s">
        <v>13</v>
      </c>
      <c r="AH170" s="29" t="s">
        <v>14</v>
      </c>
      <c r="AI170" s="29" t="s">
        <v>15</v>
      </c>
      <c r="AJ170" s="29" t="s">
        <v>16</v>
      </c>
      <c r="AK170" s="29" t="s">
        <v>17</v>
      </c>
      <c r="AL170" s="29" t="s">
        <v>18</v>
      </c>
      <c r="AM170" s="29" t="s">
        <v>19</v>
      </c>
      <c r="AN170" s="29" t="s">
        <v>20</v>
      </c>
      <c r="AO170" s="29" t="s">
        <v>21</v>
      </c>
      <c r="AP170" s="29" t="s">
        <v>22</v>
      </c>
      <c r="AQ170" s="29" t="s">
        <v>23</v>
      </c>
      <c r="AR170" s="29" t="s">
        <v>24</v>
      </c>
      <c r="AS170" s="31" t="s">
        <v>25</v>
      </c>
      <c r="AT170" s="31" t="s">
        <v>26</v>
      </c>
      <c r="AU170" s="31" t="s">
        <v>27</v>
      </c>
      <c r="AV170" s="31" t="s">
        <v>28</v>
      </c>
      <c r="AW170" s="31" t="s">
        <v>29</v>
      </c>
      <c r="AX170" s="31" t="s">
        <v>30</v>
      </c>
      <c r="AY170" s="31" t="s">
        <v>99</v>
      </c>
      <c r="AZ170" s="31" t="s">
        <v>100</v>
      </c>
      <c r="BA170" s="31" t="s">
        <v>101</v>
      </c>
      <c r="BB170" s="31" t="s">
        <v>102</v>
      </c>
      <c r="BC170" s="31" t="s">
        <v>103</v>
      </c>
      <c r="BD170" s="31" t="s">
        <v>104</v>
      </c>
      <c r="BF170" s="32">
        <v>42736</v>
      </c>
      <c r="BG170" s="32">
        <v>42767</v>
      </c>
      <c r="BH170" s="32">
        <v>42795</v>
      </c>
      <c r="BI170" s="32">
        <v>42826</v>
      </c>
      <c r="BJ170" s="32">
        <v>42856</v>
      </c>
      <c r="BK170" s="32">
        <v>42887</v>
      </c>
      <c r="BL170" s="32">
        <v>42917</v>
      </c>
      <c r="BM170" s="32">
        <v>42948</v>
      </c>
      <c r="BN170" s="32">
        <v>42979</v>
      </c>
      <c r="BO170" s="32">
        <v>43009</v>
      </c>
      <c r="BP170" s="32">
        <v>43040</v>
      </c>
      <c r="BQ170" s="32">
        <v>43070</v>
      </c>
    </row>
    <row r="171" spans="1:69" x14ac:dyDescent="0.25">
      <c r="A171" s="44" t="s">
        <v>214</v>
      </c>
      <c r="B171" s="22" t="s">
        <v>215</v>
      </c>
      <c r="C171" s="82">
        <f>SUM(U171                                                 : INDEX(U171:AF171,$B$2))</f>
        <v>0</v>
      </c>
      <c r="D171" s="82">
        <f>SUM(AG171                                                  : INDEX(AG171:AR171,$B$2))</f>
        <v>0</v>
      </c>
      <c r="E171" s="82">
        <f>SUM(AS171                                                 : INDEX(AS171:BD171,$B$2))</f>
        <v>0</v>
      </c>
      <c r="F171" s="65" t="str">
        <f>IFERROR(E171/D171,"")</f>
        <v/>
      </c>
      <c r="H171" s="4">
        <f>SUM(U171:W171)</f>
        <v>0</v>
      </c>
      <c r="I171" s="4">
        <f t="shared" ref="I171:I180" si="498">SUM(X171:Z171)</f>
        <v>0</v>
      </c>
      <c r="J171" s="4">
        <f>SUM(AA171:AC171)</f>
        <v>0</v>
      </c>
      <c r="K171" s="4">
        <f t="shared" ref="K171:K180" si="499">SUM(AD171:AF171)</f>
        <v>0</v>
      </c>
      <c r="L171" s="4">
        <f t="shared" ref="L171:L180" si="500">SUM(AG171:AI171)</f>
        <v>0</v>
      </c>
      <c r="M171" s="4">
        <f t="shared" ref="M171:M180" si="501">SUM(AJ171:AL171)</f>
        <v>0</v>
      </c>
      <c r="N171" s="4">
        <f t="shared" ref="N171:N180" si="502">SUM(AM171:AO171)</f>
        <v>0</v>
      </c>
      <c r="O171" s="4">
        <f t="shared" ref="O171:O180" si="503">SUM(AP171:AR171)</f>
        <v>0</v>
      </c>
      <c r="P171" s="4">
        <f t="shared" ref="P171:P180" si="504">SUM(AS171:AU171)</f>
        <v>0</v>
      </c>
      <c r="Q171" s="4">
        <f t="shared" ref="Q171:Q180" si="505">SUM(AV171:AX171)</f>
        <v>0</v>
      </c>
      <c r="R171" s="4">
        <f t="shared" ref="R171:R180" si="506">SUM(AY171:BA171)</f>
        <v>0</v>
      </c>
      <c r="S171" s="4">
        <f t="shared" ref="S171:S180" si="507">SUM(BB171:BD171)</f>
        <v>0</v>
      </c>
      <c r="U171" s="4" t="n">
        <v>208.948</v>
      </c>
      <c r="V171" s="4" t="n">
        <v>264.711</v>
      </c>
      <c r="W171" s="4" t="n">
        <v>105.516</v>
      </c>
      <c r="X171" s="4" t="n">
        <v>315.612</v>
      </c>
      <c r="Y171" s="4" t="n">
        <v>240.712</v>
      </c>
      <c r="Z171" s="4" t="n">
        <v>328.813</v>
      </c>
      <c r="AA171" s="4" t="n">
        <v>1106.586</v>
      </c>
      <c r="AB171" s="4" t="n">
        <v>1341.592</v>
      </c>
      <c r="AC171" s="4" t="n">
        <v>1630.928</v>
      </c>
      <c r="AD171" s="4" t="n">
        <v>1937.2505</v>
      </c>
      <c r="AE171" s="4" t="n">
        <v>2081.3782</v>
      </c>
      <c r="AF171" s="4" t="n">
        <v>3546.0724</v>
      </c>
      <c r="AG171" s="4" t="n">
        <v>2765.955</v>
      </c>
      <c r="AH171" s="4" t="n">
        <v>2284.3725</v>
      </c>
      <c r="AI171" s="4" t="n">
        <v>1934.7575</v>
      </c>
      <c r="AJ171" s="4" t="n">
        <v>2156.9445</v>
      </c>
      <c r="AK171" s="4" t="n">
        <v>3507.0192</v>
      </c>
      <c r="AL171" s="4" t="n">
        <v>3201.631</v>
      </c>
      <c r="AM171" s="4" t="n">
        <v>3621.353</v>
      </c>
      <c r="AN171" s="4" t="n">
        <v>7302.5074</v>
      </c>
      <c r="AO171" s="4" t="n">
        <v>5032.729</v>
      </c>
      <c r="AP171" s="4" t="n">
        <v>4213.4393</v>
      </c>
      <c r="AQ171" s="4" t="n">
        <v>7845.74090000001</v>
      </c>
      <c r="AR171" s="4" t="n">
        <v>7682.75599999999</v>
      </c>
      <c r="AS171" s="4" t="n">
        <v>4232.553</v>
      </c>
      <c r="AT171" s="4" t="n">
        <v>6562.8535</v>
      </c>
      <c r="AU171" s="4" t="n">
        <v>3682.39</v>
      </c>
      <c r="AV171" s="4" t="n">
        <v>3365.57</v>
      </c>
      <c r="AW171" s="4" t="n">
        <v>5602.64</v>
      </c>
      <c r="AX171" s="4" t="n">
        <v>5572.51</v>
      </c>
      <c r="AY171" s="4" t="n">
        <v>3879.406</v>
      </c>
      <c r="AZ171" s="4" t="n">
        <v>5406.106</v>
      </c>
      <c r="BA171" s="4"/>
      <c r="BB171" s="4"/>
      <c r="BC171" s="4"/>
      <c r="BD171" s="4"/>
      <c r="BF171" s="84" t="str">
        <f t="shared" ref="BF171:BF178" si="508">IFERROR(AS171/AG171,"-")</f>
        <v>-</v>
      </c>
      <c r="BG171" s="84" t="str">
        <f t="shared" ref="BG171:BG178" si="509">IFERROR(AT171/AH171,"-")</f>
        <v>-</v>
      </c>
      <c r="BH171" s="84" t="str">
        <f t="shared" ref="BH171:BH178" si="510">IFERROR(AU171/AI171,"-")</f>
        <v>-</v>
      </c>
      <c r="BI171" s="84" t="str">
        <f t="shared" ref="BI171:BI178" si="511">IFERROR(AV171/AJ171,"-")</f>
        <v>-</v>
      </c>
      <c r="BJ171" s="84" t="str">
        <f t="shared" ref="BJ171:BJ178" si="512">IFERROR(AW171/AK171,"-")</f>
        <v>-</v>
      </c>
      <c r="BK171" s="84" t="str">
        <f t="shared" ref="BK171:BK178" si="513">IFERROR(AX171/AL171,"-")</f>
        <v>-</v>
      </c>
      <c r="BL171" s="84" t="str">
        <f t="shared" ref="BL171:BL178" si="514">IFERROR(AY171/AM171,"-")</f>
        <v>-</v>
      </c>
      <c r="BM171" s="84" t="str">
        <f t="shared" ref="BM171:BM178" si="515">IFERROR(AZ171/AN171,"-")</f>
        <v>-</v>
      </c>
      <c r="BN171" s="84" t="str">
        <f t="shared" ref="BN171:BN178" si="516">IFERROR(BA171/AO171,"-")</f>
        <v>-</v>
      </c>
      <c r="BO171" s="84" t="str">
        <f t="shared" ref="BO171:BO178" si="517">IFERROR(BB171/AP171,"-")</f>
        <v>-</v>
      </c>
      <c r="BP171" s="84" t="str">
        <f t="shared" ref="BP171:BP178" si="518">IFERROR(BC171/AQ171,"-")</f>
        <v>-</v>
      </c>
      <c r="BQ171" s="84" t="str">
        <f t="shared" ref="BQ171:BQ178" si="519">IFERROR(BD171/AR171,"-")</f>
        <v>-</v>
      </c>
    </row>
    <row r="172" spans="1:69" x14ac:dyDescent="0.25">
      <c r="A172" s="44" t="s">
        <v>216</v>
      </c>
      <c r="B172" s="22" t="s">
        <v>44</v>
      </c>
      <c r="C172" s="82">
        <f>SUM(U172                                                 : INDEX(U172:AF172,$B$2))</f>
        <v>0</v>
      </c>
      <c r="D172" s="82">
        <f>SUM(AG172                                                  : INDEX(AG172:AR172,$B$2))</f>
        <v>0</v>
      </c>
      <c r="E172" s="82">
        <f>SUM(AS172                                                 : INDEX(AS172:BD172,$B$2))</f>
        <v>0</v>
      </c>
      <c r="F172" s="65" t="str">
        <f t="shared" ref="F172:F180" si="520">IFERROR(E172/D172,"")</f>
        <v/>
      </c>
      <c r="H172" s="4">
        <f t="shared" ref="H172:H180" si="521">SUM(U172:W172)</f>
        <v>0</v>
      </c>
      <c r="I172" s="4">
        <f t="shared" si="498"/>
        <v>0</v>
      </c>
      <c r="J172" s="4">
        <f t="shared" ref="J172:J180" si="522">SUM(AA172:AC172)</f>
        <v>0</v>
      </c>
      <c r="K172" s="4">
        <f t="shared" si="499"/>
        <v>0</v>
      </c>
      <c r="L172" s="4">
        <f t="shared" si="500"/>
        <v>0</v>
      </c>
      <c r="M172" s="4">
        <f t="shared" si="501"/>
        <v>0</v>
      </c>
      <c r="N172" s="4">
        <f t="shared" si="502"/>
        <v>0</v>
      </c>
      <c r="O172" s="4">
        <f t="shared" si="503"/>
        <v>0</v>
      </c>
      <c r="P172" s="4">
        <f t="shared" si="504"/>
        <v>0</v>
      </c>
      <c r="Q172" s="4">
        <f t="shared" si="505"/>
        <v>0</v>
      </c>
      <c r="R172" s="4">
        <f t="shared" si="506"/>
        <v>0</v>
      </c>
      <c r="S172" s="4">
        <f t="shared" si="507"/>
        <v>0</v>
      </c>
      <c r="U172" s="4" t="n">
        <v>0.0</v>
      </c>
      <c r="V172" s="4" t="n">
        <v>0.0</v>
      </c>
      <c r="W172" s="4" t="n">
        <v>0.0</v>
      </c>
      <c r="X172" s="4" t="n">
        <v>0.0</v>
      </c>
      <c r="Y172" s="4" t="n">
        <v>0.0</v>
      </c>
      <c r="Z172" s="4" t="n">
        <v>0.0</v>
      </c>
      <c r="AA172" s="4" t="n">
        <v>0.0</v>
      </c>
      <c r="AB172" s="4" t="n">
        <v>0.0</v>
      </c>
      <c r="AC172" s="4" t="n">
        <v>0.0</v>
      </c>
      <c r="AD172" s="4" t="n">
        <v>0.0</v>
      </c>
      <c r="AE172" s="4" t="n">
        <v>0.0</v>
      </c>
      <c r="AF172" s="4" t="n">
        <v>0.0</v>
      </c>
      <c r="AG172" s="4" t="n">
        <v>0.0</v>
      </c>
      <c r="AH172" s="4" t="n">
        <v>0.0</v>
      </c>
      <c r="AI172" s="4" t="n">
        <v>0.0</v>
      </c>
      <c r="AJ172" s="4" t="n">
        <v>0.0</v>
      </c>
      <c r="AK172" s="4" t="n">
        <v>0.0</v>
      </c>
      <c r="AL172" s="4" t="n">
        <v>0.0</v>
      </c>
      <c r="AM172" s="4" t="n">
        <v>0.0</v>
      </c>
      <c r="AN172" s="4" t="n">
        <v>0.0</v>
      </c>
      <c r="AO172" s="4" t="n">
        <v>0.0</v>
      </c>
      <c r="AP172" s="4" t="n">
        <v>0.0</v>
      </c>
      <c r="AQ172" s="4" t="n">
        <v>0.0</v>
      </c>
      <c r="AR172" s="4" t="n">
        <v>0.0</v>
      </c>
      <c r="AS172" s="4" t="n">
        <v>0.0</v>
      </c>
      <c r="AT172" s="4" t="n">
        <v>0.0</v>
      </c>
      <c r="AU172" s="4" t="n">
        <v>0.0</v>
      </c>
      <c r="AV172" s="4" t="n">
        <v>0.0</v>
      </c>
      <c r="AW172" s="4" t="n">
        <v>0.0</v>
      </c>
      <c r="AX172" s="4" t="n">
        <v>0.0</v>
      </c>
      <c r="AY172" s="4" t="n">
        <v>0.0</v>
      </c>
      <c r="AZ172" s="4"/>
      <c r="BA172" s="4"/>
      <c r="BB172" s="4"/>
      <c r="BC172" s="4"/>
      <c r="BD172" s="4"/>
      <c r="BF172" s="84" t="str">
        <f t="shared" si="508"/>
        <v>-</v>
      </c>
      <c r="BG172" s="84" t="str">
        <f t="shared" si="509"/>
        <v>-</v>
      </c>
      <c r="BH172" s="84" t="str">
        <f t="shared" si="510"/>
        <v>-</v>
      </c>
      <c r="BI172" s="84" t="str">
        <f t="shared" si="511"/>
        <v>-</v>
      </c>
      <c r="BJ172" s="84" t="str">
        <f t="shared" si="512"/>
        <v>-</v>
      </c>
      <c r="BK172" s="84" t="str">
        <f t="shared" si="513"/>
        <v>-</v>
      </c>
      <c r="BL172" s="84" t="str">
        <f t="shared" si="514"/>
        <v>-</v>
      </c>
      <c r="BM172" s="84" t="str">
        <f t="shared" si="515"/>
        <v>-</v>
      </c>
      <c r="BN172" s="84" t="str">
        <f t="shared" si="516"/>
        <v>-</v>
      </c>
      <c r="BO172" s="84" t="str">
        <f t="shared" si="517"/>
        <v>-</v>
      </c>
      <c r="BP172" s="84" t="str">
        <f t="shared" si="518"/>
        <v>-</v>
      </c>
      <c r="BQ172" s="84" t="str">
        <f t="shared" si="519"/>
        <v>-</v>
      </c>
    </row>
    <row r="173" spans="1:69" x14ac:dyDescent="0.25">
      <c r="A173" s="44" t="s">
        <v>217</v>
      </c>
      <c r="B173" s="22" t="s">
        <v>45</v>
      </c>
      <c r="C173" s="82">
        <f>SUM(U173                                                 : INDEX(U173:AF173,$B$2))</f>
        <v>0</v>
      </c>
      <c r="D173" s="82">
        <f>SUM(AG173                                                  : INDEX(AG173:AR173,$B$2))</f>
        <v>0</v>
      </c>
      <c r="E173" s="82">
        <f>SUM(AS173                                                 : INDEX(AS173:BD173,$B$2))</f>
        <v>0</v>
      </c>
      <c r="F173" s="65" t="str">
        <f t="shared" si="520"/>
        <v/>
      </c>
      <c r="H173" s="4">
        <f t="shared" si="521"/>
        <v>0</v>
      </c>
      <c r="I173" s="4">
        <f t="shared" si="498"/>
        <v>0</v>
      </c>
      <c r="J173" s="4">
        <f t="shared" si="522"/>
        <v>0</v>
      </c>
      <c r="K173" s="4">
        <f t="shared" si="499"/>
        <v>0</v>
      </c>
      <c r="L173" s="4">
        <f t="shared" si="500"/>
        <v>0</v>
      </c>
      <c r="M173" s="4">
        <f t="shared" si="501"/>
        <v>0</v>
      </c>
      <c r="N173" s="4">
        <f t="shared" si="502"/>
        <v>0</v>
      </c>
      <c r="O173" s="4">
        <f t="shared" si="503"/>
        <v>0</v>
      </c>
      <c r="P173" s="4">
        <f t="shared" si="504"/>
        <v>0</v>
      </c>
      <c r="Q173" s="4">
        <f t="shared" si="505"/>
        <v>0</v>
      </c>
      <c r="R173" s="4">
        <f t="shared" si="506"/>
        <v>0</v>
      </c>
      <c r="S173" s="4">
        <f t="shared" si="507"/>
        <v>0</v>
      </c>
      <c r="U173" s="4" t="n">
        <v>0.0</v>
      </c>
      <c r="V173" s="4" t="n">
        <v>0.0</v>
      </c>
      <c r="W173" s="4" t="n">
        <v>0.0</v>
      </c>
      <c r="X173" s="4" t="n">
        <v>0.0</v>
      </c>
      <c r="Y173" s="4" t="n">
        <v>0.0</v>
      </c>
      <c r="Z173" s="4" t="n">
        <v>0.0</v>
      </c>
      <c r="AA173" s="4" t="n">
        <v>0.0</v>
      </c>
      <c r="AB173" s="4" t="n">
        <v>0.0</v>
      </c>
      <c r="AC173" s="4" t="n">
        <v>0.0</v>
      </c>
      <c r="AD173" s="4" t="n">
        <v>0.0</v>
      </c>
      <c r="AE173" s="4" t="n">
        <v>0.0</v>
      </c>
      <c r="AF173" s="4" t="n">
        <v>68.645</v>
      </c>
      <c r="AG173" s="4" t="n">
        <v>0.0</v>
      </c>
      <c r="AH173" s="4" t="n">
        <v>0.0</v>
      </c>
      <c r="AI173" s="4" t="n">
        <v>0.0</v>
      </c>
      <c r="AJ173" s="4" t="n">
        <v>74.311</v>
      </c>
      <c r="AK173" s="4" t="n">
        <v>0.0</v>
      </c>
      <c r="AL173" s="4" t="n">
        <v>0.0</v>
      </c>
      <c r="AM173" s="4" t="n">
        <v>0.0</v>
      </c>
      <c r="AN173" s="4" t="n">
        <v>0.0</v>
      </c>
      <c r="AO173" s="4" t="n">
        <v>105.136</v>
      </c>
      <c r="AP173" s="4" t="n">
        <v>0.0</v>
      </c>
      <c r="AQ173" s="4" t="n">
        <v>0.0</v>
      </c>
      <c r="AR173" s="4" t="n">
        <v>0.0</v>
      </c>
      <c r="AS173" s="4" t="n">
        <v>0.0</v>
      </c>
      <c r="AT173" s="4" t="n">
        <v>0.0</v>
      </c>
      <c r="AU173" s="4" t="n">
        <v>0.0</v>
      </c>
      <c r="AV173" s="4" t="n">
        <v>0.0</v>
      </c>
      <c r="AW173" s="4" t="n">
        <v>0.0</v>
      </c>
      <c r="AX173" s="4" t="n">
        <v>0.0</v>
      </c>
      <c r="AY173" s="4" t="n">
        <v>0.0</v>
      </c>
      <c r="AZ173" s="4"/>
      <c r="BA173" s="4"/>
      <c r="BB173" s="4"/>
      <c r="BC173" s="4"/>
      <c r="BD173" s="4"/>
      <c r="BF173" s="84" t="str">
        <f t="shared" si="508"/>
        <v>-</v>
      </c>
      <c r="BG173" s="84" t="str">
        <f t="shared" si="509"/>
        <v>-</v>
      </c>
      <c r="BH173" s="84" t="str">
        <f t="shared" si="510"/>
        <v>-</v>
      </c>
      <c r="BI173" s="84" t="str">
        <f t="shared" si="511"/>
        <v>-</v>
      </c>
      <c r="BJ173" s="84" t="str">
        <f t="shared" si="512"/>
        <v>-</v>
      </c>
      <c r="BK173" s="84" t="str">
        <f t="shared" si="513"/>
        <v>-</v>
      </c>
      <c r="BL173" s="84" t="str">
        <f t="shared" si="514"/>
        <v>-</v>
      </c>
      <c r="BM173" s="84" t="str">
        <f t="shared" si="515"/>
        <v>-</v>
      </c>
      <c r="BN173" s="84" t="str">
        <f t="shared" si="516"/>
        <v>-</v>
      </c>
      <c r="BO173" s="84" t="str">
        <f t="shared" si="517"/>
        <v>-</v>
      </c>
      <c r="BP173" s="84" t="str">
        <f t="shared" si="518"/>
        <v>-</v>
      </c>
      <c r="BQ173" s="84" t="str">
        <f t="shared" si="519"/>
        <v>-</v>
      </c>
    </row>
    <row r="174" spans="1:69" x14ac:dyDescent="0.25">
      <c r="A174" s="44" t="s">
        <v>218</v>
      </c>
      <c r="B174" s="22" t="s">
        <v>46</v>
      </c>
      <c r="C174" s="82">
        <f>SUM(U174                                                 : INDEX(U174:AF174,$B$2))</f>
        <v>0</v>
      </c>
      <c r="D174" s="82">
        <f>SUM(AG174                                                  : INDEX(AG174:AR174,$B$2))</f>
        <v>0</v>
      </c>
      <c r="E174" s="82">
        <f>SUM(AS174                                                 : INDEX(AS174:BD174,$B$2))</f>
        <v>0</v>
      </c>
      <c r="F174" s="65" t="str">
        <f t="shared" si="520"/>
        <v/>
      </c>
      <c r="H174" s="4">
        <f t="shared" si="521"/>
        <v>0</v>
      </c>
      <c r="I174" s="4">
        <f t="shared" si="498"/>
        <v>0</v>
      </c>
      <c r="J174" s="4">
        <f t="shared" si="522"/>
        <v>0</v>
      </c>
      <c r="K174" s="4">
        <f t="shared" si="499"/>
        <v>0</v>
      </c>
      <c r="L174" s="4">
        <f t="shared" si="500"/>
        <v>0</v>
      </c>
      <c r="M174" s="4">
        <f t="shared" si="501"/>
        <v>0</v>
      </c>
      <c r="N174" s="4">
        <f t="shared" si="502"/>
        <v>0</v>
      </c>
      <c r="O174" s="4">
        <f t="shared" si="503"/>
        <v>0</v>
      </c>
      <c r="P174" s="4">
        <f t="shared" si="504"/>
        <v>0</v>
      </c>
      <c r="Q174" s="4">
        <f t="shared" si="505"/>
        <v>0</v>
      </c>
      <c r="R174" s="4">
        <f t="shared" si="506"/>
        <v>0</v>
      </c>
      <c r="S174" s="4">
        <f t="shared" si="507"/>
        <v>0</v>
      </c>
      <c r="U174" s="4" t="n">
        <v>0.0</v>
      </c>
      <c r="V174" s="4" t="n">
        <v>0.0</v>
      </c>
      <c r="W174" s="4" t="n">
        <v>0.0</v>
      </c>
      <c r="X174" s="4" t="n">
        <v>0.0</v>
      </c>
      <c r="Y174" s="4" t="n">
        <v>0.0</v>
      </c>
      <c r="Z174" s="4" t="n">
        <v>13.249</v>
      </c>
      <c r="AA174" s="4" t="n">
        <v>0.0</v>
      </c>
      <c r="AB174" s="4" t="n">
        <v>0.0</v>
      </c>
      <c r="AC174" s="4" t="n">
        <v>0.0</v>
      </c>
      <c r="AD174" s="4" t="n">
        <v>0.0</v>
      </c>
      <c r="AE174" s="4" t="n">
        <v>0.0</v>
      </c>
      <c r="AF174" s="4" t="n">
        <v>0.0</v>
      </c>
      <c r="AG174" s="4" t="n">
        <v>0.0</v>
      </c>
      <c r="AH174" s="4" t="n">
        <v>0.0</v>
      </c>
      <c r="AI174" s="4" t="n">
        <v>0.0</v>
      </c>
      <c r="AJ174" s="4" t="n">
        <v>34.086</v>
      </c>
      <c r="AK174" s="4" t="n">
        <v>17.069</v>
      </c>
      <c r="AL174" s="4" t="n">
        <v>52.228</v>
      </c>
      <c r="AM174" s="4" t="n">
        <v>0.0</v>
      </c>
      <c r="AN174" s="4" t="n">
        <v>10.196</v>
      </c>
      <c r="AO174" s="4" t="n">
        <v>0.0</v>
      </c>
      <c r="AP174" s="4" t="n">
        <v>44.93</v>
      </c>
      <c r="AQ174" s="4" t="n">
        <v>286.958</v>
      </c>
      <c r="AR174" s="4" t="n">
        <v>18.036</v>
      </c>
      <c r="AS174" s="4" t="n">
        <v>6.789</v>
      </c>
      <c r="AT174" s="4" t="n">
        <v>13.279</v>
      </c>
      <c r="AU174" s="4" t="n">
        <v>0.0</v>
      </c>
      <c r="AV174" s="4" t="n">
        <v>0.0</v>
      </c>
      <c r="AW174" s="4" t="n">
        <v>0.0</v>
      </c>
      <c r="AX174" s="4" t="n">
        <v>20.8</v>
      </c>
      <c r="AY174" s="4" t="n">
        <v>0.0</v>
      </c>
      <c r="AZ174" s="4" t="n">
        <v>4.051</v>
      </c>
      <c r="BA174" s="4"/>
      <c r="BB174" s="4"/>
      <c r="BC174" s="4"/>
      <c r="BD174" s="4"/>
      <c r="BF174" s="84" t="str">
        <f t="shared" si="508"/>
        <v>-</v>
      </c>
      <c r="BG174" s="84" t="str">
        <f t="shared" si="509"/>
        <v>-</v>
      </c>
      <c r="BH174" s="84" t="str">
        <f t="shared" si="510"/>
        <v>-</v>
      </c>
      <c r="BI174" s="84" t="str">
        <f t="shared" si="511"/>
        <v>-</v>
      </c>
      <c r="BJ174" s="84" t="str">
        <f t="shared" si="512"/>
        <v>-</v>
      </c>
      <c r="BK174" s="84" t="str">
        <f t="shared" si="513"/>
        <v>-</v>
      </c>
      <c r="BL174" s="84" t="str">
        <f t="shared" si="514"/>
        <v>-</v>
      </c>
      <c r="BM174" s="84" t="str">
        <f t="shared" si="515"/>
        <v>-</v>
      </c>
      <c r="BN174" s="84" t="str">
        <f t="shared" si="516"/>
        <v>-</v>
      </c>
      <c r="BO174" s="84" t="str">
        <f t="shared" si="517"/>
        <v>-</v>
      </c>
      <c r="BP174" s="84" t="str">
        <f t="shared" si="518"/>
        <v>-</v>
      </c>
      <c r="BQ174" s="84" t="str">
        <f t="shared" si="519"/>
        <v>-</v>
      </c>
    </row>
    <row r="175" spans="1:69" x14ac:dyDescent="0.25">
      <c r="A175" s="44" t="s">
        <v>219</v>
      </c>
      <c r="B175" s="22" t="s">
        <v>47</v>
      </c>
      <c r="C175" s="82">
        <f>SUM(U175                                                 : INDEX(U175:AF175,$B$2))</f>
        <v>0</v>
      </c>
      <c r="D175" s="82">
        <f>SUM(AG175                                                  : INDEX(AG175:AR175,$B$2))</f>
        <v>0</v>
      </c>
      <c r="E175" s="82">
        <f>SUM(AS175                                                 : INDEX(AS175:BD175,$B$2))</f>
        <v>0</v>
      </c>
      <c r="F175" s="65" t="str">
        <f t="shared" si="520"/>
        <v/>
      </c>
      <c r="H175" s="4">
        <f t="shared" si="521"/>
        <v>0</v>
      </c>
      <c r="I175" s="4">
        <f t="shared" si="498"/>
        <v>0</v>
      </c>
      <c r="J175" s="4">
        <f t="shared" si="522"/>
        <v>0</v>
      </c>
      <c r="K175" s="4">
        <f t="shared" si="499"/>
        <v>0</v>
      </c>
      <c r="L175" s="4">
        <f t="shared" si="500"/>
        <v>0</v>
      </c>
      <c r="M175" s="4">
        <f t="shared" si="501"/>
        <v>0</v>
      </c>
      <c r="N175" s="4">
        <f t="shared" si="502"/>
        <v>0</v>
      </c>
      <c r="O175" s="4">
        <f t="shared" si="503"/>
        <v>0</v>
      </c>
      <c r="P175" s="4">
        <f t="shared" si="504"/>
        <v>0</v>
      </c>
      <c r="Q175" s="4">
        <f t="shared" si="505"/>
        <v>0</v>
      </c>
      <c r="R175" s="4">
        <f t="shared" si="506"/>
        <v>0</v>
      </c>
      <c r="S175" s="4">
        <f t="shared" si="507"/>
        <v>0</v>
      </c>
      <c r="U175" s="4" t="n">
        <v>0.0</v>
      </c>
      <c r="V175" s="4" t="n">
        <v>0.0</v>
      </c>
      <c r="W175" s="4" t="n">
        <v>0.0</v>
      </c>
      <c r="X175" s="4" t="n">
        <v>0.0</v>
      </c>
      <c r="Y175" s="4" t="n">
        <v>0.0</v>
      </c>
      <c r="Z175" s="4" t="n">
        <v>13.09</v>
      </c>
      <c r="AA175" s="4" t="n">
        <v>3.085</v>
      </c>
      <c r="AB175" s="4" t="n">
        <v>0.0</v>
      </c>
      <c r="AC175" s="4" t="n">
        <v>16.382</v>
      </c>
      <c r="AD175" s="4" t="n">
        <v>75.619</v>
      </c>
      <c r="AE175" s="4" t="n">
        <v>19.744</v>
      </c>
      <c r="AF175" s="4" t="n">
        <v>19.341</v>
      </c>
      <c r="AG175" s="4" t="n">
        <v>19.628</v>
      </c>
      <c r="AH175" s="4" t="n">
        <v>0.0</v>
      </c>
      <c r="AI175" s="4" t="n">
        <v>0.0</v>
      </c>
      <c r="AJ175" s="4" t="n">
        <v>201.222</v>
      </c>
      <c r="AK175" s="4" t="n">
        <v>93.014</v>
      </c>
      <c r="AL175" s="4" t="n">
        <v>22.939</v>
      </c>
      <c r="AM175" s="4" t="n">
        <v>143.986</v>
      </c>
      <c r="AN175" s="4" t="n">
        <v>70.448</v>
      </c>
      <c r="AO175" s="4" t="n">
        <v>60.905</v>
      </c>
      <c r="AP175" s="4" t="n">
        <v>49.757</v>
      </c>
      <c r="AQ175" s="4" t="n">
        <v>46.892</v>
      </c>
      <c r="AR175" s="4" t="n">
        <v>129.991</v>
      </c>
      <c r="AS175" s="4" t="n">
        <v>160.35</v>
      </c>
      <c r="AT175" s="4" t="n">
        <v>214.231</v>
      </c>
      <c r="AU175" s="4" t="n">
        <v>39.76</v>
      </c>
      <c r="AV175" s="4" t="n">
        <v>15.46</v>
      </c>
      <c r="AW175" s="4" t="n">
        <v>0.0</v>
      </c>
      <c r="AX175" s="4" t="n">
        <v>0.0</v>
      </c>
      <c r="AY175" s="4" t="n">
        <v>0.0</v>
      </c>
      <c r="AZ175" s="4" t="n">
        <v>47.855</v>
      </c>
      <c r="BA175" s="4"/>
      <c r="BB175" s="4"/>
      <c r="BC175" s="4"/>
      <c r="BD175" s="4"/>
      <c r="BF175" s="84" t="str">
        <f t="shared" si="508"/>
        <v>-</v>
      </c>
      <c r="BG175" s="84" t="str">
        <f t="shared" si="509"/>
        <v>-</v>
      </c>
      <c r="BH175" s="84" t="str">
        <f t="shared" si="510"/>
        <v>-</v>
      </c>
      <c r="BI175" s="84" t="str">
        <f t="shared" si="511"/>
        <v>-</v>
      </c>
      <c r="BJ175" s="84" t="str">
        <f t="shared" si="512"/>
        <v>-</v>
      </c>
      <c r="BK175" s="84" t="str">
        <f t="shared" si="513"/>
        <v>-</v>
      </c>
      <c r="BL175" s="84" t="str">
        <f t="shared" si="514"/>
        <v>-</v>
      </c>
      <c r="BM175" s="84" t="str">
        <f t="shared" si="515"/>
        <v>-</v>
      </c>
      <c r="BN175" s="84" t="str">
        <f t="shared" si="516"/>
        <v>-</v>
      </c>
      <c r="BO175" s="84" t="str">
        <f t="shared" si="517"/>
        <v>-</v>
      </c>
      <c r="BP175" s="84" t="str">
        <f t="shared" si="518"/>
        <v>-</v>
      </c>
      <c r="BQ175" s="84" t="str">
        <f t="shared" si="519"/>
        <v>-</v>
      </c>
    </row>
    <row r="176" spans="1:69" x14ac:dyDescent="0.25">
      <c r="A176" s="44" t="s">
        <v>220</v>
      </c>
      <c r="B176" s="22" t="s">
        <v>48</v>
      </c>
      <c r="C176" s="82">
        <f>SUM(U176                                                 : INDEX(U176:AF176,$B$2))</f>
        <v>0</v>
      </c>
      <c r="D176" s="82">
        <f>SUM(AG176                                                  : INDEX(AG176:AR176,$B$2))</f>
        <v>0</v>
      </c>
      <c r="E176" s="82">
        <f>SUM(AS176                                                 : INDEX(AS176:BD176,$B$2))</f>
        <v>0</v>
      </c>
      <c r="F176" s="65" t="str">
        <f t="shared" si="520"/>
        <v/>
      </c>
      <c r="H176" s="4">
        <f t="shared" si="521"/>
        <v>0</v>
      </c>
      <c r="I176" s="4">
        <f t="shared" si="498"/>
        <v>0</v>
      </c>
      <c r="J176" s="4">
        <f t="shared" si="522"/>
        <v>0</v>
      </c>
      <c r="K176" s="4">
        <f t="shared" si="499"/>
        <v>0</v>
      </c>
      <c r="L176" s="4">
        <f t="shared" si="500"/>
        <v>0</v>
      </c>
      <c r="M176" s="4">
        <f t="shared" si="501"/>
        <v>0</v>
      </c>
      <c r="N176" s="4">
        <f t="shared" si="502"/>
        <v>0</v>
      </c>
      <c r="O176" s="4">
        <f t="shared" si="503"/>
        <v>0</v>
      </c>
      <c r="P176" s="4">
        <f t="shared" si="504"/>
        <v>0</v>
      </c>
      <c r="Q176" s="4">
        <f t="shared" si="505"/>
        <v>0</v>
      </c>
      <c r="R176" s="4">
        <f t="shared" si="506"/>
        <v>0</v>
      </c>
      <c r="S176" s="4">
        <f t="shared" si="507"/>
        <v>0</v>
      </c>
      <c r="U176" s="4" t="n">
        <v>66.138</v>
      </c>
      <c r="V176" s="4" t="n">
        <v>0.0</v>
      </c>
      <c r="W176" s="4" t="n">
        <v>16.999</v>
      </c>
      <c r="X176" s="4" t="n">
        <v>20.236</v>
      </c>
      <c r="Y176" s="4" t="n">
        <v>56.5</v>
      </c>
      <c r="Z176" s="4" t="n">
        <v>283.549</v>
      </c>
      <c r="AA176" s="4" t="n">
        <v>236.658</v>
      </c>
      <c r="AB176" s="4" t="n">
        <v>273.01</v>
      </c>
      <c r="AC176" s="4" t="n">
        <v>142.047</v>
      </c>
      <c r="AD176" s="4" t="n">
        <v>104.397</v>
      </c>
      <c r="AE176" s="4" t="n">
        <v>318.655</v>
      </c>
      <c r="AF176" s="4" t="n">
        <v>600.6333</v>
      </c>
      <c r="AG176" s="4" t="n">
        <v>319.573</v>
      </c>
      <c r="AH176" s="4" t="n">
        <v>239.946</v>
      </c>
      <c r="AI176" s="4" t="n">
        <v>237.44</v>
      </c>
      <c r="AJ176" s="4" t="n">
        <v>309.09</v>
      </c>
      <c r="AK176" s="4" t="n">
        <v>296.247</v>
      </c>
      <c r="AL176" s="4" t="n">
        <v>219.177</v>
      </c>
      <c r="AM176" s="4" t="n">
        <v>172.317</v>
      </c>
      <c r="AN176" s="4" t="n">
        <v>271.196</v>
      </c>
      <c r="AO176" s="4" t="n">
        <v>367.378</v>
      </c>
      <c r="AP176" s="4" t="n">
        <v>311.911</v>
      </c>
      <c r="AQ176" s="4" t="n">
        <v>569.9215</v>
      </c>
      <c r="AR176" s="4" t="n">
        <v>1071.393</v>
      </c>
      <c r="AS176" s="4" t="n">
        <v>314.145</v>
      </c>
      <c r="AT176" s="4" t="n">
        <v>149.486</v>
      </c>
      <c r="AU176" s="4" t="n">
        <v>347.7</v>
      </c>
      <c r="AV176" s="4" t="n">
        <v>92.86</v>
      </c>
      <c r="AW176" s="4" t="n">
        <v>281.77</v>
      </c>
      <c r="AX176" s="4" t="n">
        <v>240.0</v>
      </c>
      <c r="AY176" s="4" t="n">
        <v>92.757</v>
      </c>
      <c r="AZ176" s="4" t="n">
        <v>242.533</v>
      </c>
      <c r="BA176" s="4"/>
      <c r="BB176" s="4"/>
      <c r="BC176" s="4"/>
      <c r="BD176" s="4"/>
      <c r="BF176" s="84" t="str">
        <f t="shared" si="508"/>
        <v>-</v>
      </c>
      <c r="BG176" s="84" t="str">
        <f t="shared" si="509"/>
        <v>-</v>
      </c>
      <c r="BH176" s="84" t="str">
        <f t="shared" si="510"/>
        <v>-</v>
      </c>
      <c r="BI176" s="84" t="str">
        <f t="shared" si="511"/>
        <v>-</v>
      </c>
      <c r="BJ176" s="84" t="str">
        <f t="shared" si="512"/>
        <v>-</v>
      </c>
      <c r="BK176" s="84" t="str">
        <f t="shared" si="513"/>
        <v>-</v>
      </c>
      <c r="BL176" s="84" t="str">
        <f t="shared" si="514"/>
        <v>-</v>
      </c>
      <c r="BM176" s="84" t="str">
        <f t="shared" si="515"/>
        <v>-</v>
      </c>
      <c r="BN176" s="84" t="str">
        <f t="shared" si="516"/>
        <v>-</v>
      </c>
      <c r="BO176" s="84" t="str">
        <f t="shared" si="517"/>
        <v>-</v>
      </c>
      <c r="BP176" s="84" t="str">
        <f t="shared" si="518"/>
        <v>-</v>
      </c>
      <c r="BQ176" s="84" t="str">
        <f t="shared" si="519"/>
        <v>-</v>
      </c>
    </row>
    <row r="177" spans="1:69" x14ac:dyDescent="0.25">
      <c r="A177" s="44" t="s">
        <v>221</v>
      </c>
      <c r="B177" s="22" t="s">
        <v>49</v>
      </c>
      <c r="C177" s="82">
        <f>SUM(U177                                                 : INDEX(U177:AF177,$B$2))</f>
        <v>0</v>
      </c>
      <c r="D177" s="82">
        <f>SUM(AG177                                                  : INDEX(AG177:AR177,$B$2))</f>
        <v>0</v>
      </c>
      <c r="E177" s="82">
        <f>SUM(AS177                                                 : INDEX(AS177:BD177,$B$2))</f>
        <v>0</v>
      </c>
      <c r="F177" s="65" t="str">
        <f t="shared" si="520"/>
        <v/>
      </c>
      <c r="H177" s="4">
        <f t="shared" si="521"/>
        <v>0</v>
      </c>
      <c r="I177" s="4">
        <f t="shared" si="498"/>
        <v>0</v>
      </c>
      <c r="J177" s="4">
        <f t="shared" si="522"/>
        <v>0</v>
      </c>
      <c r="K177" s="4">
        <f t="shared" si="499"/>
        <v>0</v>
      </c>
      <c r="L177" s="4">
        <f t="shared" si="500"/>
        <v>0</v>
      </c>
      <c r="M177" s="4">
        <f t="shared" si="501"/>
        <v>0</v>
      </c>
      <c r="N177" s="4">
        <f t="shared" si="502"/>
        <v>0</v>
      </c>
      <c r="O177" s="4">
        <f t="shared" si="503"/>
        <v>0</v>
      </c>
      <c r="P177" s="4">
        <f t="shared" si="504"/>
        <v>0</v>
      </c>
      <c r="Q177" s="4">
        <f t="shared" si="505"/>
        <v>0</v>
      </c>
      <c r="R177" s="4">
        <f t="shared" si="506"/>
        <v>0</v>
      </c>
      <c r="S177" s="4">
        <f t="shared" si="507"/>
        <v>0</v>
      </c>
      <c r="U177" s="4" t="n">
        <v>933.437</v>
      </c>
      <c r="V177" s="4" t="n">
        <v>600.774</v>
      </c>
      <c r="W177" s="4" t="n">
        <v>740.708</v>
      </c>
      <c r="X177" s="4" t="n">
        <v>751.967</v>
      </c>
      <c r="Y177" s="4" t="n">
        <v>923.7207</v>
      </c>
      <c r="Z177" s="4" t="n">
        <v>1442.0277</v>
      </c>
      <c r="AA177" s="4" t="n">
        <v>1770.9189</v>
      </c>
      <c r="AB177" s="4" t="n">
        <v>1984.5477</v>
      </c>
      <c r="AC177" s="4" t="n">
        <v>2270.728</v>
      </c>
      <c r="AD177" s="4" t="n">
        <v>2925.8108</v>
      </c>
      <c r="AE177" s="4" t="n">
        <v>3325.6662</v>
      </c>
      <c r="AF177" s="4" t="n">
        <v>5124.1277</v>
      </c>
      <c r="AG177" s="4" t="n">
        <v>5412.30840000001</v>
      </c>
      <c r="AH177" s="4" t="n">
        <v>4895.1165</v>
      </c>
      <c r="AI177" s="4" t="n">
        <v>4247.2413</v>
      </c>
      <c r="AJ177" s="4" t="n">
        <v>3899.7965</v>
      </c>
      <c r="AK177" s="4" t="n">
        <v>4261.2234</v>
      </c>
      <c r="AL177" s="4" t="n">
        <v>5998.47670000001</v>
      </c>
      <c r="AM177" s="4" t="n">
        <v>6041.911</v>
      </c>
      <c r="AN177" s="4" t="n">
        <v>6320.82500000001</v>
      </c>
      <c r="AO177" s="4" t="n">
        <v>7855.60570000001</v>
      </c>
      <c r="AP177" s="4" t="n">
        <v>7879.433</v>
      </c>
      <c r="AQ177" s="4" t="n">
        <v>10146.1155</v>
      </c>
      <c r="AR177" s="4" t="n">
        <v>13221.4799</v>
      </c>
      <c r="AS177" s="4" t="n">
        <v>12042.5580000001</v>
      </c>
      <c r="AT177" s="4" t="n">
        <v>8075.35240000002</v>
      </c>
      <c r="AU177" s="4" t="n">
        <v>6124.55</v>
      </c>
      <c r="AV177" s="4" t="n">
        <v>5210.24</v>
      </c>
      <c r="AW177" s="4" t="n">
        <v>6173.05</v>
      </c>
      <c r="AX177" s="4" t="n">
        <v>7564.85</v>
      </c>
      <c r="AY177" s="4" t="n">
        <v>7787.115</v>
      </c>
      <c r="AZ177" s="4" t="n">
        <v>8555.067</v>
      </c>
      <c r="BA177" s="4"/>
      <c r="BB177" s="4"/>
      <c r="BC177" s="4"/>
      <c r="BD177" s="4"/>
      <c r="BF177" s="84" t="str">
        <f t="shared" si="508"/>
        <v>-</v>
      </c>
      <c r="BG177" s="84" t="str">
        <f t="shared" si="509"/>
        <v>-</v>
      </c>
      <c r="BH177" s="84" t="str">
        <f t="shared" si="510"/>
        <v>-</v>
      </c>
      <c r="BI177" s="84" t="str">
        <f t="shared" si="511"/>
        <v>-</v>
      </c>
      <c r="BJ177" s="84" t="str">
        <f t="shared" si="512"/>
        <v>-</v>
      </c>
      <c r="BK177" s="84" t="str">
        <f t="shared" si="513"/>
        <v>-</v>
      </c>
      <c r="BL177" s="84" t="str">
        <f t="shared" si="514"/>
        <v>-</v>
      </c>
      <c r="BM177" s="84" t="str">
        <f t="shared" si="515"/>
        <v>-</v>
      </c>
      <c r="BN177" s="84" t="str">
        <f t="shared" si="516"/>
        <v>-</v>
      </c>
      <c r="BO177" s="84" t="str">
        <f t="shared" si="517"/>
        <v>-</v>
      </c>
      <c r="BP177" s="84" t="str">
        <f t="shared" si="518"/>
        <v>-</v>
      </c>
      <c r="BQ177" s="84" t="str">
        <f t="shared" si="519"/>
        <v>-</v>
      </c>
    </row>
    <row r="178" spans="1:69" x14ac:dyDescent="0.25">
      <c r="A178" s="44" t="s">
        <v>222</v>
      </c>
      <c r="B178" s="22" t="s">
        <v>50</v>
      </c>
      <c r="C178" s="82">
        <f>SUM(U178                                                 : INDEX(U178:AF178,$B$2))</f>
        <v>0</v>
      </c>
      <c r="D178" s="82">
        <f>SUM(AG178                                                  : INDEX(AG178:AR178,$B$2))</f>
        <v>0</v>
      </c>
      <c r="E178" s="82">
        <f>SUM(AS178                                                 : INDEX(AS178:BD178,$B$2))</f>
        <v>0</v>
      </c>
      <c r="F178" s="65" t="str">
        <f t="shared" si="520"/>
        <v/>
      </c>
      <c r="H178" s="4">
        <f t="shared" si="521"/>
        <v>0</v>
      </c>
      <c r="I178" s="4">
        <f t="shared" si="498"/>
        <v>0</v>
      </c>
      <c r="J178" s="4">
        <f t="shared" si="522"/>
        <v>0</v>
      </c>
      <c r="K178" s="4">
        <f t="shared" si="499"/>
        <v>0</v>
      </c>
      <c r="L178" s="4">
        <f t="shared" si="500"/>
        <v>0</v>
      </c>
      <c r="M178" s="4">
        <f t="shared" si="501"/>
        <v>0</v>
      </c>
      <c r="N178" s="4">
        <f t="shared" si="502"/>
        <v>0</v>
      </c>
      <c r="O178" s="4">
        <f t="shared" si="503"/>
        <v>0</v>
      </c>
      <c r="P178" s="4">
        <f t="shared" si="504"/>
        <v>0</v>
      </c>
      <c r="Q178" s="4">
        <f t="shared" si="505"/>
        <v>0</v>
      </c>
      <c r="R178" s="4">
        <f>SUM(AY178:BA178)</f>
        <v>0</v>
      </c>
      <c r="S178" s="4">
        <f t="shared" si="507"/>
        <v>0</v>
      </c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 t="n">
        <v>3527.4624</v>
      </c>
      <c r="AU178" s="4" t="n">
        <v>3139.57</v>
      </c>
      <c r="AV178" s="4" t="n">
        <v>4080.66</v>
      </c>
      <c r="AW178" s="4" t="n">
        <v>6196.35</v>
      </c>
      <c r="AX178" s="4" t="n">
        <v>6468.61</v>
      </c>
      <c r="AY178" s="4" t="n">
        <v>7017.821</v>
      </c>
      <c r="AZ178" s="4" t="n">
        <v>9370.831</v>
      </c>
      <c r="BA178" s="4"/>
      <c r="BB178" s="4"/>
      <c r="BC178" s="4"/>
      <c r="BD178" s="4"/>
      <c r="BF178" s="84" t="str">
        <f t="shared" si="508"/>
        <v>-</v>
      </c>
      <c r="BG178" s="84" t="str">
        <f t="shared" si="509"/>
        <v>-</v>
      </c>
      <c r="BH178" s="84" t="str">
        <f t="shared" si="510"/>
        <v>-</v>
      </c>
      <c r="BI178" s="84" t="str">
        <f t="shared" si="511"/>
        <v>-</v>
      </c>
      <c r="BJ178" s="84" t="str">
        <f t="shared" si="512"/>
        <v>-</v>
      </c>
      <c r="BK178" s="84" t="str">
        <f t="shared" si="513"/>
        <v>-</v>
      </c>
      <c r="BL178" s="84" t="str">
        <f t="shared" si="514"/>
        <v>-</v>
      </c>
      <c r="BM178" s="84" t="str">
        <f t="shared" si="515"/>
        <v>-</v>
      </c>
      <c r="BN178" s="84" t="str">
        <f t="shared" si="516"/>
        <v>-</v>
      </c>
      <c r="BO178" s="84" t="str">
        <f t="shared" si="517"/>
        <v>-</v>
      </c>
      <c r="BP178" s="84" t="str">
        <f t="shared" si="518"/>
        <v>-</v>
      </c>
      <c r="BQ178" s="84" t="str">
        <f t="shared" si="519"/>
        <v>-</v>
      </c>
    </row>
    <row r="179" spans="1:69" x14ac:dyDescent="0.25">
      <c r="A179" s="44" t="s">
        <v>428</v>
      </c>
      <c r="B179" s="3" t="s">
        <v>153</v>
      </c>
      <c r="C179" s="82">
        <f>SUM(U179                                                 : INDEX(U179:AF179,$B$2))</f>
        <v>0</v>
      </c>
      <c r="D179" s="82">
        <f>SUM(AG179                                                  : INDEX(AG179:AR179,$B$2))</f>
        <v>0</v>
      </c>
      <c r="E179" s="82">
        <f>SUM(AS179                                                  : INDEX(AS179:BD179,$B$2))</f>
        <v>0</v>
      </c>
      <c r="F179" s="65" t="str">
        <f t="shared" si="520"/>
        <v/>
      </c>
      <c r="H179" s="4">
        <f t="shared" si="521"/>
        <v>0</v>
      </c>
      <c r="I179" s="4">
        <f t="shared" si="498"/>
        <v>0</v>
      </c>
      <c r="J179" s="4">
        <f t="shared" si="522"/>
        <v>0</v>
      </c>
      <c r="K179" s="4">
        <f t="shared" si="499"/>
        <v>0</v>
      </c>
      <c r="L179" s="4">
        <f t="shared" si="500"/>
        <v>0</v>
      </c>
      <c r="M179" s="4">
        <f t="shared" si="501"/>
        <v>0</v>
      </c>
      <c r="N179" s="4">
        <f t="shared" si="502"/>
        <v>0</v>
      </c>
      <c r="O179" s="4">
        <f t="shared" si="503"/>
        <v>0</v>
      </c>
      <c r="P179" s="4">
        <f t="shared" si="504"/>
        <v>0</v>
      </c>
      <c r="Q179" s="4">
        <f t="shared" si="505"/>
        <v>0</v>
      </c>
      <c r="R179" s="4">
        <f t="shared" si="506"/>
        <v>0</v>
      </c>
      <c r="S179" s="4">
        <f t="shared" si="507"/>
        <v>0</v>
      </c>
      <c r="U179" s="61">
        <f>SUM(U171:U177)</f>
        <v>0</v>
      </c>
      <c r="V179" s="61">
        <f>SUM(V171:V177)</f>
        <v>0</v>
      </c>
      <c r="W179" s="61">
        <f>SUM(W171:W177)</f>
        <v>0</v>
      </c>
      <c r="X179" s="61">
        <f>SUM(X171:X177)</f>
        <v>0</v>
      </c>
      <c r="Y179" s="61">
        <f>SUM(Y171:Y177)</f>
        <v>0</v>
      </c>
      <c r="Z179" s="61">
        <f t="shared" ref="Z179:AX179" si="523">SUM(Z171:Z177)</f>
        <v>0</v>
      </c>
      <c r="AA179" s="61">
        <f t="shared" si="523"/>
        <v>0</v>
      </c>
      <c r="AB179" s="61">
        <f t="shared" si="523"/>
        <v>0</v>
      </c>
      <c r="AC179" s="61">
        <f t="shared" si="523"/>
        <v>0</v>
      </c>
      <c r="AD179" s="61">
        <f t="shared" si="523"/>
        <v>0</v>
      </c>
      <c r="AE179" s="61">
        <f t="shared" si="523"/>
        <v>0</v>
      </c>
      <c r="AF179" s="61">
        <f t="shared" si="523"/>
        <v>0</v>
      </c>
      <c r="AG179" s="61">
        <f t="shared" si="523"/>
        <v>0</v>
      </c>
      <c r="AH179" s="61">
        <f t="shared" si="523"/>
        <v>0</v>
      </c>
      <c r="AI179" s="61">
        <f t="shared" si="523"/>
        <v>0</v>
      </c>
      <c r="AJ179" s="61">
        <f>SUM(AJ171:AJ177)</f>
        <v>0</v>
      </c>
      <c r="AK179" s="61">
        <f t="shared" si="523"/>
        <v>0</v>
      </c>
      <c r="AL179" s="61">
        <f t="shared" si="523"/>
        <v>0</v>
      </c>
      <c r="AM179" s="61">
        <f t="shared" si="523"/>
        <v>0</v>
      </c>
      <c r="AN179" s="61">
        <f t="shared" si="523"/>
        <v>0</v>
      </c>
      <c r="AO179" s="61">
        <f t="shared" si="523"/>
        <v>0</v>
      </c>
      <c r="AP179" s="61">
        <f t="shared" si="523"/>
        <v>0</v>
      </c>
      <c r="AQ179" s="61">
        <f t="shared" si="523"/>
        <v>0</v>
      </c>
      <c r="AR179" s="61">
        <f t="shared" si="523"/>
        <v>0</v>
      </c>
      <c r="AS179" s="61">
        <f t="shared" si="523"/>
        <v>0</v>
      </c>
      <c r="AT179" s="61">
        <f t="shared" si="523"/>
        <v>0</v>
      </c>
      <c r="AU179" s="61">
        <f t="shared" si="523"/>
        <v>0</v>
      </c>
      <c r="AV179" s="61">
        <f t="shared" si="523"/>
        <v>0</v>
      </c>
      <c r="AW179" s="61">
        <f t="shared" si="523"/>
        <v>0</v>
      </c>
      <c r="AX179" s="61">
        <f t="shared" si="523"/>
        <v>0</v>
      </c>
      <c r="AY179" s="61" t="n">
        <v>11759.278</v>
      </c>
      <c r="AZ179" s="61" t="n">
        <v>14207.757</v>
      </c>
      <c r="BA179" s="61"/>
      <c r="BB179" s="61"/>
      <c r="BC179" s="61"/>
      <c r="BD179" s="61"/>
      <c r="BF179" s="84" t="str">
        <f t="shared" ref="BF179:BF180" si="524">IFERROR(AS179/AG179,"-")</f>
        <v>-</v>
      </c>
      <c r="BG179" s="84" t="str">
        <f t="shared" ref="BG179:BG180" si="525">IFERROR(AT179/AH179,"-")</f>
        <v>-</v>
      </c>
      <c r="BH179" s="84" t="str">
        <f t="shared" ref="BH179:BH180" si="526">IFERROR(AU179/AI179,"-")</f>
        <v>-</v>
      </c>
      <c r="BI179" s="84" t="str">
        <f t="shared" ref="BI179:BI180" si="527">IFERROR(AV179/AJ179,"-")</f>
        <v>-</v>
      </c>
      <c r="BJ179" s="84" t="str">
        <f t="shared" ref="BJ179:BJ180" si="528">IFERROR(AW179/AK179,"-")</f>
        <v>-</v>
      </c>
      <c r="BK179" s="84" t="str">
        <f t="shared" ref="BK179:BK180" si="529">IFERROR(AX179/AL179,"-")</f>
        <v>-</v>
      </c>
      <c r="BL179" s="84" t="str">
        <f t="shared" ref="BL179:BL180" si="530">IFERROR(AY179/AM179,"-")</f>
        <v>-</v>
      </c>
      <c r="BM179" s="84" t="str">
        <f t="shared" ref="BM179:BM180" si="531">IFERROR(AZ179/AN179,"-")</f>
        <v>-</v>
      </c>
      <c r="BN179" s="84" t="str">
        <f t="shared" ref="BN179:BN180" si="532">IFERROR(BA179/AO179,"-")</f>
        <v>-</v>
      </c>
      <c r="BO179" s="84" t="str">
        <f t="shared" ref="BO179:BO180" si="533">IFERROR(BB179/AP179,"-")</f>
        <v>-</v>
      </c>
      <c r="BP179" s="84" t="str">
        <f t="shared" ref="BP179:BP180" si="534">IFERROR(BC179/AQ179,"-")</f>
        <v>-</v>
      </c>
      <c r="BQ179" s="84" t="str">
        <f t="shared" ref="BQ179:BQ180" si="535">IFERROR(BD179/AR179,"-")</f>
        <v>-</v>
      </c>
    </row>
    <row r="180" spans="1:69" x14ac:dyDescent="0.25">
      <c r="A180" s="44" t="s">
        <v>223</v>
      </c>
      <c r="B180" s="3" t="s">
        <v>61</v>
      </c>
      <c r="C180" s="83">
        <f>SUM(C171:C178)</f>
        <v>0</v>
      </c>
      <c r="D180" s="83">
        <f t="shared" ref="D180:E180" si="536">SUM(D171:D178)</f>
        <v>0</v>
      </c>
      <c r="E180" s="83">
        <f t="shared" si="536"/>
        <v>0</v>
      </c>
      <c r="F180" s="65" t="str">
        <f t="shared" si="520"/>
        <v/>
      </c>
      <c r="H180" s="4">
        <f t="shared" si="521"/>
        <v>0</v>
      </c>
      <c r="I180" s="4">
        <f t="shared" si="498"/>
        <v>0</v>
      </c>
      <c r="J180" s="4">
        <f t="shared" si="522"/>
        <v>0</v>
      </c>
      <c r="K180" s="4">
        <f t="shared" si="499"/>
        <v>0</v>
      </c>
      <c r="L180" s="4">
        <f t="shared" si="500"/>
        <v>0</v>
      </c>
      <c r="M180" s="4">
        <f t="shared" si="501"/>
        <v>0</v>
      </c>
      <c r="N180" s="4">
        <f t="shared" si="502"/>
        <v>0</v>
      </c>
      <c r="O180" s="4">
        <f t="shared" si="503"/>
        <v>0</v>
      </c>
      <c r="P180" s="4">
        <f t="shared" si="504"/>
        <v>0</v>
      </c>
      <c r="Q180" s="4">
        <f t="shared" si="505"/>
        <v>0</v>
      </c>
      <c r="R180" s="4">
        <f t="shared" si="506"/>
        <v>0</v>
      </c>
      <c r="S180" s="4">
        <f t="shared" si="507"/>
        <v>0</v>
      </c>
      <c r="U180" s="4" t="n">
        <v>1208.523</v>
      </c>
      <c r="V180" s="4" t="n">
        <v>865.485</v>
      </c>
      <c r="W180" s="4" t="n">
        <v>863.223</v>
      </c>
      <c r="X180" s="4" t="n">
        <v>1087.815</v>
      </c>
      <c r="Y180" s="4" t="n">
        <v>1220.9327</v>
      </c>
      <c r="Z180" s="4" t="n">
        <v>2080.7287</v>
      </c>
      <c r="AA180" s="4" t="n">
        <v>3117.2479</v>
      </c>
      <c r="AB180" s="4" t="n">
        <v>3599.1497</v>
      </c>
      <c r="AC180" s="4" t="n">
        <v>4060.085</v>
      </c>
      <c r="AD180" s="4" t="n">
        <v>5043.0773</v>
      </c>
      <c r="AE180" s="4" t="n">
        <v>5745.4434</v>
      </c>
      <c r="AF180" s="4" t="n">
        <v>9358.8194</v>
      </c>
      <c r="AG180" s="4" t="n">
        <v>8517.46440000001</v>
      </c>
      <c r="AH180" s="4" t="n">
        <v>7419.435</v>
      </c>
      <c r="AI180" s="4" t="n">
        <v>6419.4388</v>
      </c>
      <c r="AJ180" s="4" t="n">
        <v>6675.45</v>
      </c>
      <c r="AK180" s="4" t="n">
        <v>8174.5726</v>
      </c>
      <c r="AL180" s="4" t="n">
        <v>9494.45170000001</v>
      </c>
      <c r="AM180" s="4" t="n">
        <v>9979.567</v>
      </c>
      <c r="AN180" s="4" t="n">
        <v>13975.1724</v>
      </c>
      <c r="AO180" s="4" t="n">
        <v>13421.7537</v>
      </c>
      <c r="AP180" s="4" t="n">
        <v>12499.4703</v>
      </c>
      <c r="AQ180" s="4" t="n">
        <v>18895.6279</v>
      </c>
      <c r="AR180" s="4" t="n">
        <v>22123.6559</v>
      </c>
      <c r="AS180" s="4" t="n">
        <v>16756.3950000001</v>
      </c>
      <c r="AT180" s="4" t="n">
        <v>18542.6643</v>
      </c>
      <c r="AU180" s="4" t="n">
        <v>13333.97</v>
      </c>
      <c r="AV180" s="4" t="n">
        <v>12764.79</v>
      </c>
      <c r="AW180" s="4" t="n">
        <v>18253.81</v>
      </c>
      <c r="AX180" s="4" t="n">
        <v>19866.77</v>
      </c>
      <c r="AY180" s="4" t="n">
        <v>18777.099</v>
      </c>
      <c r="AZ180" s="4" t="n">
        <v>23578.589</v>
      </c>
      <c r="BA180" s="4"/>
      <c r="BB180" s="4"/>
      <c r="BC180" s="4"/>
      <c r="BD180" s="4"/>
      <c r="BF180" s="84" t="str">
        <f t="shared" si="524"/>
        <v>-</v>
      </c>
      <c r="BG180" s="84" t="str">
        <f t="shared" si="525"/>
        <v>-</v>
      </c>
      <c r="BH180" s="84" t="str">
        <f t="shared" si="526"/>
        <v>-</v>
      </c>
      <c r="BI180" s="84" t="str">
        <f t="shared" si="527"/>
        <v>-</v>
      </c>
      <c r="BJ180" s="84" t="str">
        <f t="shared" si="528"/>
        <v>-</v>
      </c>
      <c r="BK180" s="84" t="str">
        <f t="shared" si="529"/>
        <v>-</v>
      </c>
      <c r="BL180" s="84" t="str">
        <f t="shared" si="530"/>
        <v>-</v>
      </c>
      <c r="BM180" s="84" t="str">
        <f t="shared" si="531"/>
        <v>-</v>
      </c>
      <c r="BN180" s="84" t="str">
        <f t="shared" si="532"/>
        <v>-</v>
      </c>
      <c r="BO180" s="84" t="str">
        <f t="shared" si="533"/>
        <v>-</v>
      </c>
      <c r="BP180" s="84" t="str">
        <f t="shared" si="534"/>
        <v>-</v>
      </c>
      <c r="BQ180" s="84" t="str">
        <f t="shared" si="535"/>
        <v>-</v>
      </c>
    </row>
  </sheetData>
  <mergeCells count="1">
    <mergeCell ref="BF2:BK2"/>
  </mergeCells>
  <conditionalFormatting sqref="AG109:AR109">
    <cfRule type="expression" dxfId="35" priority="1">
      <formula>$A$2=COLUMNS($N109:AG109)</formula>
    </cfRule>
  </conditionalFormatting>
  <hyperlinks>
    <hyperlink ref="B1" location="Cover!A1" display="Back to cover page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X69"/>
  <sheetViews>
    <sheetView showGridLines="0" zoomScale="80" zoomScaleNormal="80" workbookViewId="0">
      <pane xSplit="7" ySplit="3" topLeftCell="AJ4" activePane="bottomRight" state="frozen"/>
      <selection pane="topRight" activeCell="G1" sqref="G1"/>
      <selection pane="bottomLeft" activeCell="A2" sqref="A2"/>
      <selection pane="bottomRight" activeCell="T1" sqref="T1:AD1048576"/>
    </sheetView>
  </sheetViews>
  <sheetFormatPr defaultRowHeight="12.75" outlineLevelCol="1" x14ac:dyDescent="0.2"/>
  <cols>
    <col min="1" max="1" bestFit="true" customWidth="true" style="60" width="10.875" collapsed="true"/>
    <col min="2" max="2" bestFit="true" customWidth="true" style="60" width="10.375" collapsed="true"/>
    <col min="3" max="3" bestFit="true" customWidth="true" style="60" width="10.625" collapsed="true"/>
    <col min="4" max="4" bestFit="true" customWidth="true" style="60" width="11.75" collapsed="true"/>
    <col min="5" max="5" style="60" width="9.0" collapsed="true"/>
    <col min="6" max="6" customWidth="true" hidden="true" style="60" width="10.125" collapsed="true" outlineLevel="1"/>
    <col min="7" max="7" bestFit="true" customWidth="true" style="60" width="12.125" collapsed="true"/>
    <col min="8" max="18" customWidth="true" hidden="true" style="60" width="12.5" collapsed="true" outlineLevel="1"/>
    <col min="19" max="19" customWidth="true" style="60" width="12.5" collapsed="true"/>
    <col min="20" max="30" customWidth="true" hidden="true" style="60" width="12.5" collapsed="true" outlineLevel="1"/>
    <col min="31" max="31" customWidth="true" style="60" width="12.5" collapsed="true"/>
    <col min="32" max="39" customWidth="true" style="60" width="12.5" collapsed="true"/>
    <col min="40" max="43" customWidth="true" hidden="true" style="60" width="12.5" collapsed="true" outlineLevel="1"/>
    <col min="44" max="44" style="60" width="9.0" collapsed="true"/>
    <col min="45" max="46" customWidth="true" style="91" width="14.0" collapsed="true"/>
    <col min="47" max="47" style="91" width="9.0" collapsed="true"/>
    <col min="48" max="49" customWidth="true" style="91" width="9.25" collapsed="true"/>
    <col min="50" max="16384" style="60" width="9.0" collapsed="true"/>
  </cols>
  <sheetData>
    <row r="1" spans="1:50" s="177" customFormat="1" x14ac:dyDescent="0.2">
      <c r="A1" s="177" t="s">
        <v>416</v>
      </c>
      <c r="B1" s="177" t="s">
        <v>420</v>
      </c>
      <c r="C1" s="177" t="s">
        <v>419</v>
      </c>
      <c r="D1" s="177" t="s">
        <v>418</v>
      </c>
      <c r="E1" s="261" t="s">
        <v>414</v>
      </c>
      <c r="F1" s="177" t="s">
        <v>417</v>
      </c>
      <c r="G1" s="261" t="s">
        <v>415</v>
      </c>
      <c r="H1" s="176">
        <v>201501</v>
      </c>
      <c r="I1" s="176">
        <v>201502</v>
      </c>
      <c r="J1" s="176">
        <v>201503</v>
      </c>
      <c r="K1" s="176">
        <v>201504</v>
      </c>
      <c r="L1" s="176">
        <v>201505</v>
      </c>
      <c r="M1" s="176">
        <v>201506</v>
      </c>
      <c r="N1" s="176">
        <v>201507</v>
      </c>
      <c r="O1" s="176">
        <v>201508</v>
      </c>
      <c r="P1" s="176">
        <v>201509</v>
      </c>
      <c r="Q1" s="176">
        <v>201510</v>
      </c>
      <c r="R1" s="176">
        <v>201511</v>
      </c>
      <c r="S1" s="176">
        <v>201512</v>
      </c>
      <c r="T1" s="176">
        <v>201601</v>
      </c>
      <c r="U1" s="176">
        <v>201602</v>
      </c>
      <c r="V1" s="176">
        <v>201603</v>
      </c>
      <c r="W1" s="176">
        <v>201604</v>
      </c>
      <c r="X1" s="176">
        <v>201605</v>
      </c>
      <c r="Y1" s="176">
        <v>201606</v>
      </c>
      <c r="Z1" s="176">
        <v>201607</v>
      </c>
      <c r="AA1" s="176">
        <v>201608</v>
      </c>
      <c r="AB1" s="176">
        <v>201609</v>
      </c>
      <c r="AC1" s="176">
        <v>201610</v>
      </c>
      <c r="AD1" s="176">
        <v>201611</v>
      </c>
      <c r="AE1" s="176">
        <v>201612</v>
      </c>
      <c r="AF1" s="176">
        <v>201701</v>
      </c>
      <c r="AG1" s="176">
        <v>201702</v>
      </c>
      <c r="AH1" s="176">
        <v>201703</v>
      </c>
      <c r="AI1" s="176">
        <v>201704</v>
      </c>
      <c r="AJ1" s="176">
        <v>201705</v>
      </c>
      <c r="AK1" s="176">
        <v>201706</v>
      </c>
      <c r="AL1" s="176">
        <v>201707</v>
      </c>
      <c r="AM1" s="176">
        <v>201708</v>
      </c>
      <c r="AN1" s="176">
        <v>201709</v>
      </c>
      <c r="AO1" s="176">
        <v>201710</v>
      </c>
      <c r="AP1" s="176">
        <v>201711</v>
      </c>
      <c r="AQ1" s="176">
        <v>201712</v>
      </c>
      <c r="AS1" s="268">
        <v>2016</v>
      </c>
      <c r="AT1" s="268">
        <v>2017</v>
      </c>
      <c r="AU1" s="269"/>
      <c r="AV1" s="269"/>
      <c r="AW1" s="269"/>
    </row>
    <row r="2" spans="1:50" x14ac:dyDescent="0.2">
      <c r="G2" s="155" t="s">
        <v>269</v>
      </c>
    </row>
    <row r="3" spans="1:50" s="90" customFormat="1" x14ac:dyDescent="0.2">
      <c r="A3" s="89" t="s">
        <v>232</v>
      </c>
      <c r="B3" s="89" t="s">
        <v>233</v>
      </c>
      <c r="C3" s="89" t="s">
        <v>234</v>
      </c>
      <c r="D3" s="89" t="s">
        <v>235</v>
      </c>
      <c r="E3" s="89" t="s">
        <v>236</v>
      </c>
      <c r="F3" s="89" t="s">
        <v>237</v>
      </c>
      <c r="G3" s="89" t="s">
        <v>238</v>
      </c>
      <c r="H3" s="89">
        <v>201501</v>
      </c>
      <c r="I3" s="89">
        <v>201502</v>
      </c>
      <c r="J3" s="89">
        <v>201503</v>
      </c>
      <c r="K3" s="89">
        <v>201504</v>
      </c>
      <c r="L3" s="89">
        <v>201505</v>
      </c>
      <c r="M3" s="89">
        <v>201506</v>
      </c>
      <c r="N3" s="89">
        <v>201507</v>
      </c>
      <c r="O3" s="89">
        <v>201508</v>
      </c>
      <c r="P3" s="89">
        <v>201509</v>
      </c>
      <c r="Q3" s="89">
        <v>201510</v>
      </c>
      <c r="R3" s="89">
        <v>201511</v>
      </c>
      <c r="S3" s="89">
        <v>201512</v>
      </c>
      <c r="T3" s="89">
        <v>201601</v>
      </c>
      <c r="U3" s="89">
        <v>201602</v>
      </c>
      <c r="V3" s="89">
        <v>201603</v>
      </c>
      <c r="W3" s="89">
        <v>201604</v>
      </c>
      <c r="X3" s="89">
        <v>201605</v>
      </c>
      <c r="Y3" s="89">
        <v>201606</v>
      </c>
      <c r="Z3" s="89">
        <v>201607</v>
      </c>
      <c r="AA3" s="89">
        <v>201608</v>
      </c>
      <c r="AB3" s="89">
        <v>201609</v>
      </c>
      <c r="AC3" s="89">
        <v>201610</v>
      </c>
      <c r="AD3" s="89">
        <v>201611</v>
      </c>
      <c r="AE3" s="89">
        <v>201612</v>
      </c>
      <c r="AF3" s="89">
        <v>201701</v>
      </c>
      <c r="AG3" s="89">
        <v>201702</v>
      </c>
      <c r="AH3" s="89">
        <v>201703</v>
      </c>
      <c r="AI3" s="89">
        <v>201704</v>
      </c>
      <c r="AJ3" s="89">
        <v>201705</v>
      </c>
      <c r="AK3" s="89">
        <v>201706</v>
      </c>
      <c r="AL3" s="89">
        <v>201707</v>
      </c>
      <c r="AM3" s="89">
        <v>201708</v>
      </c>
      <c r="AN3" s="89">
        <v>201709</v>
      </c>
      <c r="AO3" s="89">
        <v>201710</v>
      </c>
      <c r="AP3" s="89">
        <v>201711</v>
      </c>
      <c r="AQ3" s="89">
        <v>201712</v>
      </c>
      <c r="AS3" s="89" t="s">
        <v>239</v>
      </c>
      <c r="AT3" s="89" t="s">
        <v>240</v>
      </c>
      <c r="AU3" s="89"/>
      <c r="AV3" s="89" t="s">
        <v>203</v>
      </c>
      <c r="AW3" s="89" t="s">
        <v>0</v>
      </c>
      <c r="AX3" s="89"/>
    </row>
    <row r="4" spans="1:50" s="265" customFormat="1" x14ac:dyDescent="0.2">
      <c r="A4" s="14952" t="s">
        <v>878</v>
      </c>
      <c r="B4" s="15000" t="s">
        <v>879</v>
      </c>
      <c r="C4" s="15048" t="s">
        <v>33</v>
      </c>
      <c r="D4" s="15096" t="s">
        <v>33</v>
      </c>
      <c r="E4" s="15144" t="s">
        <v>879</v>
      </c>
      <c r="F4" s="15192" t="s">
        <v>33</v>
      </c>
      <c r="G4" s="15240" t="s">
        <v>882</v>
      </c>
      <c r="H4" s="15288" t="n">
        <v>1142.0</v>
      </c>
      <c r="I4" s="15336" t="n">
        <v>1203.0</v>
      </c>
      <c r="J4" s="15384" t="n">
        <v>1331.0</v>
      </c>
      <c r="K4" s="15432" t="n">
        <v>1503.0</v>
      </c>
      <c r="L4" s="15480" t="n">
        <v>1459.0</v>
      </c>
      <c r="M4" s="15528" t="n">
        <v>1485.0</v>
      </c>
      <c r="N4" s="15576" t="n">
        <v>1485.0</v>
      </c>
      <c r="O4" s="15624" t="n">
        <v>1572.0</v>
      </c>
      <c r="P4" s="15672" t="n">
        <v>1732.0</v>
      </c>
      <c r="Q4" s="15720" t="n">
        <v>1852.0</v>
      </c>
      <c r="R4" s="15768" t="n">
        <v>2108.0</v>
      </c>
      <c r="S4" s="15816" t="n">
        <v>2192.0</v>
      </c>
      <c r="T4" s="15864" t="n">
        <v>2219.0</v>
      </c>
      <c r="U4" s="15912" t="n">
        <v>2130.0</v>
      </c>
      <c r="V4" s="15960" t="n">
        <v>2259.0</v>
      </c>
      <c r="W4" s="16008" t="n">
        <v>2385.0</v>
      </c>
      <c r="X4" s="16056" t="n">
        <v>2733.0</v>
      </c>
      <c r="Y4" s="16104" t="n">
        <v>3526.0</v>
      </c>
      <c r="Z4" s="16152" t="n">
        <v>3957.0</v>
      </c>
      <c r="AA4" s="16200" t="n">
        <v>4470.0</v>
      </c>
      <c r="AB4" s="16248" t="n">
        <v>5082.0</v>
      </c>
      <c r="AC4" s="16296" t="n">
        <v>5596.0</v>
      </c>
      <c r="AD4" s="16344" t="n">
        <v>6020.0</v>
      </c>
      <c r="AE4" s="16392" t="n">
        <v>6701.0</v>
      </c>
      <c r="AF4" s="16440" t="n">
        <v>6810.0</v>
      </c>
      <c r="AG4" s="16488" t="n">
        <v>6667.0</v>
      </c>
      <c r="AH4" s="16536" t="n">
        <v>6952.0</v>
      </c>
      <c r="AI4" s="16584" t="n">
        <v>7096.0</v>
      </c>
      <c r="AJ4" s="16632" t="n">
        <v>7684.0</v>
      </c>
      <c r="AK4" s="16680" t="n">
        <v>8823.0</v>
      </c>
      <c r="AL4" s="16728" t="n">
        <v>9546.0</v>
      </c>
      <c r="AM4" s="16776" t="n">
        <v>10244.0</v>
      </c>
      <c r="AS4" s="16824" t="n">
        <v>23679.0</v>
      </c>
      <c r="AT4" s="16872" t="n">
        <v>63822.0</v>
      </c>
      <c r="AU4" s="270"/>
      <c r="AV4" s="270"/>
      <c r="AW4" s="270"/>
    </row>
    <row r="5" spans="1:50" s="265" customFormat="1" x14ac:dyDescent="0.2">
      <c r="A5" s="14955" t="s">
        <v>878</v>
      </c>
      <c r="B5" s="15003" t="s">
        <v>879</v>
      </c>
      <c r="C5" s="15051" t="s">
        <v>33</v>
      </c>
      <c r="D5" s="15099" t="s">
        <v>33</v>
      </c>
      <c r="E5" s="15147" t="s">
        <v>879</v>
      </c>
      <c r="F5" s="15195" t="s">
        <v>33</v>
      </c>
      <c r="G5" s="15243" t="s">
        <v>883</v>
      </c>
      <c r="H5" s="15291" t="n">
        <v>0.229422066549912</v>
      </c>
      <c r="I5" s="15339" t="n">
        <v>0.197838736492103</v>
      </c>
      <c r="J5" s="15387" t="n">
        <v>0.25244177310293</v>
      </c>
      <c r="K5" s="15435" t="n">
        <v>0.228875582168995</v>
      </c>
      <c r="L5" s="15483" t="n">
        <v>0.284441398217957</v>
      </c>
      <c r="M5" s="15531" t="n">
        <v>0.305050505050505</v>
      </c>
      <c r="N5" s="15579" t="n">
        <v>0.338047138047138</v>
      </c>
      <c r="O5" s="15627" t="n">
        <v>0.261450381679389</v>
      </c>
      <c r="P5" s="15675" t="n">
        <v>0.441685912240185</v>
      </c>
      <c r="Q5" s="15723" t="n">
        <v>0.34341252699784</v>
      </c>
      <c r="R5" s="15771" t="n">
        <v>0.358159392789374</v>
      </c>
      <c r="S5" s="15819" t="n">
        <v>0.368613138686131</v>
      </c>
      <c r="T5" s="15867" t="n">
        <v>0.178644298345046</v>
      </c>
      <c r="U5" s="15915" t="n">
        <v>0.177971947574155</v>
      </c>
      <c r="V5" s="15963" t="n">
        <v>0.298473456368193</v>
      </c>
      <c r="W5" s="16011" t="n">
        <v>0.238156761412575</v>
      </c>
      <c r="X5" s="16059" t="n">
        <v>0.259085580304807</v>
      </c>
      <c r="Y5" s="16107" t="n">
        <v>0.34030995366672</v>
      </c>
      <c r="Z5" s="16155" t="n">
        <v>0.222103434451423</v>
      </c>
      <c r="AA5" s="16203" t="n">
        <v>0.22688975910763</v>
      </c>
      <c r="AB5" s="16251" t="n">
        <v>0.251884422110553</v>
      </c>
      <c r="AC5" s="16299" t="n">
        <v>0.185427982768309</v>
      </c>
      <c r="AD5" s="16347" t="n">
        <v>0.166150137741047</v>
      </c>
      <c r="AE5" s="16395" t="n">
        <v>0.266960144642717</v>
      </c>
      <c r="AF5" s="16443" t="n">
        <v>0.09784619939308711</v>
      </c>
      <c r="AG5" s="16491" t="n">
        <v>0.136528901090747</v>
      </c>
      <c r="AH5" s="16539" t="n">
        <v>0.209235936188077</v>
      </c>
      <c r="AI5" s="16587" t="n">
        <v>0.2546714</v>
      </c>
      <c r="AJ5" s="16635" t="n">
        <v>0.18572305</v>
      </c>
      <c r="AK5" s="16683" t="n">
        <v>0.24457518</v>
      </c>
      <c r="AL5" s="16731" t="n">
        <v>0.16884661</v>
      </c>
      <c r="AM5" s="16779" t="n">
        <v>0.18749416</v>
      </c>
      <c r="AS5" s="16827" t="n">
        <v>1.941635191230549</v>
      </c>
      <c r="AT5" s="16875" t="n">
        <v>1.484921436671911</v>
      </c>
      <c r="AU5" s="270"/>
      <c r="AV5" s="270"/>
      <c r="AW5" s="270"/>
    </row>
    <row r="6" spans="1:50" s="265" customFormat="1" x14ac:dyDescent="0.2">
      <c r="A6" s="14958" t="s">
        <v>878</v>
      </c>
      <c r="B6" s="15006" t="s">
        <v>879</v>
      </c>
      <c r="C6" s="15054" t="s">
        <v>33</v>
      </c>
      <c r="D6" s="15102" t="s">
        <v>33</v>
      </c>
      <c r="E6" s="15150" t="s">
        <v>879</v>
      </c>
      <c r="F6" s="15198" t="s">
        <v>33</v>
      </c>
      <c r="G6" s="15246" t="s">
        <v>884</v>
      </c>
      <c r="H6" s="15294" t="n">
        <v>262.0</v>
      </c>
      <c r="I6" s="15342" t="n">
        <v>238.0</v>
      </c>
      <c r="J6" s="15390" t="n">
        <v>336.0</v>
      </c>
      <c r="K6" s="15438" t="n">
        <v>344.0</v>
      </c>
      <c r="L6" s="15486" t="n">
        <v>415.0</v>
      </c>
      <c r="M6" s="15534" t="n">
        <v>453.0</v>
      </c>
      <c r="N6" s="15582" t="n">
        <v>502.0</v>
      </c>
      <c r="O6" s="15630" t="n">
        <v>411.0</v>
      </c>
      <c r="P6" s="15678" t="n">
        <v>765.0</v>
      </c>
      <c r="Q6" s="15726" t="n">
        <v>636.0</v>
      </c>
      <c r="R6" s="15774" t="n">
        <v>755.0</v>
      </c>
      <c r="S6" s="15822" t="n">
        <v>808.0</v>
      </c>
      <c r="T6" s="15870" t="n">
        <v>394.0</v>
      </c>
      <c r="U6" s="15918" t="n">
        <v>387.0</v>
      </c>
      <c r="V6" s="15966" t="n">
        <v>655.0</v>
      </c>
      <c r="W6" s="16014" t="n">
        <v>553.0</v>
      </c>
      <c r="X6" s="16062" t="n">
        <v>663.0</v>
      </c>
      <c r="Y6" s="16110" t="n">
        <v>1065.0</v>
      </c>
      <c r="Z6" s="16158" t="n">
        <v>831.0</v>
      </c>
      <c r="AA6" s="16206" t="n">
        <v>956.0</v>
      </c>
      <c r="AB6" s="16254" t="n">
        <v>1203.0</v>
      </c>
      <c r="AC6" s="16302" t="n">
        <v>990.0</v>
      </c>
      <c r="AD6" s="16350" t="n">
        <v>965.0</v>
      </c>
      <c r="AE6" s="16398" t="n">
        <v>1698.0</v>
      </c>
      <c r="AF6" s="16446" t="n">
        <v>661.0</v>
      </c>
      <c r="AG6" s="16494" t="n">
        <v>987.0</v>
      </c>
      <c r="AH6" s="16542" t="n">
        <v>1291.0</v>
      </c>
      <c r="AI6" s="16590" t="n">
        <v>1213.0</v>
      </c>
      <c r="AJ6" s="16638" t="n">
        <v>908.0</v>
      </c>
      <c r="AK6" s="16686" t="n">
        <v>1268.0</v>
      </c>
      <c r="AL6" s="16734" t="n">
        <v>923.0</v>
      </c>
      <c r="AM6" s="16782" t="n">
        <v>1003.0</v>
      </c>
      <c r="AS6" s="16830" t="n">
        <v>5504.0</v>
      </c>
      <c r="AT6" s="16878" t="n">
        <v>8254.0</v>
      </c>
      <c r="AU6" s="270"/>
      <c r="AV6" s="270"/>
      <c r="AW6" s="270"/>
    </row>
    <row r="7" spans="1:50" s="265" customFormat="1" x14ac:dyDescent="0.2">
      <c r="A7" s="14961" t="s">
        <v>878</v>
      </c>
      <c r="B7" s="15009" t="s">
        <v>879</v>
      </c>
      <c r="C7" s="15057" t="s">
        <v>33</v>
      </c>
      <c r="D7" s="15105" t="s">
        <v>33</v>
      </c>
      <c r="E7" s="15153" t="s">
        <v>879</v>
      </c>
      <c r="F7" s="15201" t="s">
        <v>33</v>
      </c>
      <c r="G7" s="15249" t="s">
        <v>84</v>
      </c>
      <c r="H7" s="15297" t="n">
        <v>1.30534351145038</v>
      </c>
      <c r="I7" s="15345" t="n">
        <v>1.18487394957983</v>
      </c>
      <c r="J7" s="15393" t="n">
        <v>1.44642857142857</v>
      </c>
      <c r="K7" s="15441" t="n">
        <v>1.43023255813953</v>
      </c>
      <c r="L7" s="15489" t="n">
        <v>1.25060240963855</v>
      </c>
      <c r="M7" s="15537" t="n">
        <v>1.27593818984547</v>
      </c>
      <c r="N7" s="15585" t="n">
        <v>1.45418326693227</v>
      </c>
      <c r="O7" s="15633" t="n">
        <v>1.17518248175182</v>
      </c>
      <c r="P7" s="15681" t="n">
        <v>1.44575163398693</v>
      </c>
      <c r="Q7" s="15729" t="n">
        <v>1.28459119496855</v>
      </c>
      <c r="R7" s="15777" t="n">
        <v>1.90066225165563</v>
      </c>
      <c r="S7" s="15825" t="n">
        <v>1.76856435643564</v>
      </c>
      <c r="T7" s="15873" t="n">
        <v>1.18781725888325</v>
      </c>
      <c r="U7" s="15921" t="n">
        <v>1.24806201550388</v>
      </c>
      <c r="V7" s="15969" t="n">
        <v>1.64732824427481</v>
      </c>
      <c r="W7" s="16017" t="n">
        <v>1.25858951175407</v>
      </c>
      <c r="X7" s="16065" t="n">
        <v>1.44343891402715</v>
      </c>
      <c r="Y7" s="16113" t="n">
        <v>1.65258215962441</v>
      </c>
      <c r="Z7" s="16161" t="n">
        <v>1.30685920577617</v>
      </c>
      <c r="AA7" s="16209" t="n">
        <v>1.38179916317992</v>
      </c>
      <c r="AB7" s="16257" t="n">
        <v>1.68911055694098</v>
      </c>
      <c r="AC7" s="16305" t="n">
        <v>1.46868686868687</v>
      </c>
      <c r="AD7" s="16353" t="n">
        <v>1.69533678756477</v>
      </c>
      <c r="AE7" s="16401" t="n">
        <v>1.88987043580683</v>
      </c>
      <c r="AF7" s="16449" t="n">
        <v>1.3797276853252647</v>
      </c>
      <c r="AG7" s="16497" t="n">
        <v>1.42350557244174</v>
      </c>
      <c r="AH7" s="16545" t="n">
        <v>1.62277304415182</v>
      </c>
      <c r="AI7" s="16593" t="n">
        <v>1.545754</v>
      </c>
      <c r="AJ7" s="16641" t="n">
        <v>1.644273</v>
      </c>
      <c r="AK7" s="16689" t="n">
        <v>1.497634</v>
      </c>
      <c r="AL7" s="16737" t="n">
        <v>1.621885</v>
      </c>
      <c r="AM7" s="16785" t="n">
        <v>1.544367</v>
      </c>
      <c r="AS7" s="16833" t="n">
        <v>11.12647647302366</v>
      </c>
      <c r="AT7" s="16881" t="n">
        <v>12.279919301918826</v>
      </c>
      <c r="AU7" s="270"/>
      <c r="AV7" s="270"/>
      <c r="AW7" s="270"/>
    </row>
    <row r="8" spans="1:50" s="265" customFormat="1" x14ac:dyDescent="0.2">
      <c r="A8" s="14964" t="s">
        <v>878</v>
      </c>
      <c r="B8" s="15012" t="s">
        <v>879</v>
      </c>
      <c r="C8" s="15060" t="s">
        <v>33</v>
      </c>
      <c r="D8" s="15108" t="s">
        <v>33</v>
      </c>
      <c r="E8" s="15156" t="s">
        <v>879</v>
      </c>
      <c r="F8" s="15204" t="s">
        <v>33</v>
      </c>
      <c r="G8" s="15252" t="s">
        <v>70</v>
      </c>
      <c r="H8" s="15300" t="n">
        <v>15.1701140350877</v>
      </c>
      <c r="I8" s="15348" t="n">
        <v>14.523329787234</v>
      </c>
      <c r="J8" s="15396" t="n">
        <v>16.740621399177</v>
      </c>
      <c r="K8" s="15444" t="n">
        <v>19.9619796747967</v>
      </c>
      <c r="L8" s="15492" t="n">
        <v>13.9280905587669</v>
      </c>
      <c r="M8" s="15540" t="n">
        <v>14.6251574394464</v>
      </c>
      <c r="N8" s="15588" t="n">
        <v>17.2840424657534</v>
      </c>
      <c r="O8" s="15636" t="n">
        <v>13.970966873706</v>
      </c>
      <c r="P8" s="15684" t="n">
        <v>15.2970587703436</v>
      </c>
      <c r="Q8" s="15732" t="n">
        <v>14.5946217870257</v>
      </c>
      <c r="R8" s="15780" t="n">
        <v>14.7232153310105</v>
      </c>
      <c r="S8" s="15828" t="n">
        <v>16.8347900629811</v>
      </c>
      <c r="T8" s="15876" t="n">
        <v>14.4781239316239</v>
      </c>
      <c r="U8" s="15924" t="n">
        <v>14.4386708074534</v>
      </c>
      <c r="V8" s="15972" t="n">
        <v>15.1595579240037</v>
      </c>
      <c r="W8" s="16020" t="n">
        <v>18.039591954023</v>
      </c>
      <c r="X8" s="16068" t="n">
        <v>15.1304106583072</v>
      </c>
      <c r="Y8" s="16116" t="n">
        <v>14.0327045454546</v>
      </c>
      <c r="Z8" s="16164" t="n">
        <v>14.5879373848987</v>
      </c>
      <c r="AA8" s="16212" t="n">
        <v>13.4773171839516</v>
      </c>
      <c r="AB8" s="16260" t="n">
        <v>14.1894153543307</v>
      </c>
      <c r="AC8" s="16308" t="n">
        <v>14.9636843191197</v>
      </c>
      <c r="AD8" s="16356" t="n">
        <v>14.2990605134475</v>
      </c>
      <c r="AE8" s="16404" t="n">
        <v>15.985946400748</v>
      </c>
      <c r="AF8" s="16452" t="n">
        <v>14.10147587719298</v>
      </c>
      <c r="AG8" s="16500" t="n">
        <v>14.2304555160142</v>
      </c>
      <c r="AH8" s="16548" t="n">
        <v>14.2166205250597</v>
      </c>
      <c r="AI8" s="16596" t="n">
        <v>14.26272</v>
      </c>
      <c r="AJ8" s="16644" t="n">
        <v>14.70492</v>
      </c>
      <c r="AK8" s="16692" t="n">
        <v>14.40817</v>
      </c>
      <c r="AL8" s="16740" t="n">
        <v>14.86386</v>
      </c>
      <c r="AM8" s="16788" t="n">
        <v>14.63306</v>
      </c>
      <c r="AS8" s="16836" t="n">
        <v>119.3443143897161</v>
      </c>
      <c r="AT8" s="16884" t="n">
        <v>115.42128191826689</v>
      </c>
      <c r="AU8" s="270"/>
      <c r="AV8" s="270"/>
      <c r="AW8" s="270"/>
    </row>
    <row r="9" spans="1:50" s="265" customFormat="1" x14ac:dyDescent="0.2">
      <c r="A9" s="14967" t="s">
        <v>878</v>
      </c>
      <c r="B9" s="15015" t="s">
        <v>879</v>
      </c>
      <c r="C9" s="15063" t="s">
        <v>33</v>
      </c>
      <c r="D9" s="15111" t="s">
        <v>33</v>
      </c>
      <c r="E9" s="15159" t="s">
        <v>879</v>
      </c>
      <c r="F9" s="15207" t="s">
        <v>33</v>
      </c>
      <c r="G9" s="15255" t="s">
        <v>211</v>
      </c>
      <c r="H9" s="15303" t="n">
        <v>5188.179</v>
      </c>
      <c r="I9" s="15351" t="n">
        <v>4095.579</v>
      </c>
      <c r="J9" s="15399" t="n">
        <v>8135.942</v>
      </c>
      <c r="K9" s="15447" t="n">
        <v>9821.294</v>
      </c>
      <c r="L9" s="15495" t="n">
        <v>7228.679</v>
      </c>
      <c r="M9" s="15543" t="n">
        <v>8453.341</v>
      </c>
      <c r="N9" s="15591" t="n">
        <v>12617.351</v>
      </c>
      <c r="O9" s="15639" t="n">
        <v>6747.977</v>
      </c>
      <c r="P9" s="15687" t="n">
        <v>16918.547</v>
      </c>
      <c r="Q9" s="15735" t="n">
        <v>11923.806</v>
      </c>
      <c r="R9" s="15783" t="n">
        <v>21127.814</v>
      </c>
      <c r="S9" s="15831" t="n">
        <v>24056.915</v>
      </c>
      <c r="T9" s="15879" t="n">
        <v>6775.762</v>
      </c>
      <c r="U9" s="15927" t="n">
        <v>6973.878</v>
      </c>
      <c r="V9" s="15975" t="n">
        <v>16357.163</v>
      </c>
      <c r="W9" s="16023" t="n">
        <v>12555.556</v>
      </c>
      <c r="X9" s="16071" t="n">
        <v>14479.803</v>
      </c>
      <c r="Y9" s="16119" t="n">
        <v>24697.5600000001</v>
      </c>
      <c r="Z9" s="16167" t="n">
        <v>15842.5</v>
      </c>
      <c r="AA9" s="16215" t="n">
        <v>17803.536</v>
      </c>
      <c r="AB9" s="16263" t="n">
        <v>28832.8920000001</v>
      </c>
      <c r="AC9" s="16311" t="n">
        <v>21757.197</v>
      </c>
      <c r="AD9" s="16359" t="n">
        <v>23393.2630000001</v>
      </c>
      <c r="AE9" s="16407" t="n">
        <v>51298.9020000002</v>
      </c>
      <c r="AF9" s="16455" t="n">
        <v>12860.545999999998</v>
      </c>
      <c r="AG9" s="16503" t="n">
        <v>19993.79</v>
      </c>
      <c r="AH9" s="16551" t="n">
        <v>29783.82</v>
      </c>
      <c r="AI9" s="16599" t="n">
        <v>26742.6</v>
      </c>
      <c r="AJ9" s="16647" t="n">
        <v>21954.45</v>
      </c>
      <c r="AK9" s="16695" t="n">
        <v>27361.12</v>
      </c>
      <c r="AL9" s="16743" t="n">
        <v>22251.2</v>
      </c>
      <c r="AM9" s="16791" t="n">
        <v>22666.606</v>
      </c>
      <c r="AS9" s="16839" t="n">
        <v>115485.7580000001</v>
      </c>
      <c r="AT9" s="16887" t="n">
        <v>183614.13199999998</v>
      </c>
      <c r="AU9" s="270"/>
      <c r="AV9" s="270"/>
      <c r="AW9" s="270"/>
    </row>
    <row r="10" spans="1:50" s="265" customFormat="1" x14ac:dyDescent="0.2">
      <c r="A10" s="14970" t="s">
        <v>878</v>
      </c>
      <c r="B10" s="15018" t="s">
        <v>879</v>
      </c>
      <c r="C10" s="15066" t="s">
        <v>33</v>
      </c>
      <c r="D10" s="15114" t="s">
        <v>33</v>
      </c>
      <c r="E10" s="15162" t="s">
        <v>879</v>
      </c>
      <c r="F10" s="15210" t="s">
        <v>33</v>
      </c>
      <c r="G10" s="15258" t="s">
        <v>885</v>
      </c>
      <c r="H10" s="15306" t="n">
        <v>342.0</v>
      </c>
      <c r="I10" s="15354" t="n">
        <v>282.0</v>
      </c>
      <c r="J10" s="15402" t="n">
        <v>486.0</v>
      </c>
      <c r="K10" s="15450" t="n">
        <v>492.0</v>
      </c>
      <c r="L10" s="15498" t="n">
        <v>519.0</v>
      </c>
      <c r="M10" s="15546" t="n">
        <v>578.0</v>
      </c>
      <c r="N10" s="15594" t="n">
        <v>730.0</v>
      </c>
      <c r="O10" s="15642" t="n">
        <v>483.0</v>
      </c>
      <c r="P10" s="15690" t="n">
        <v>1106.0</v>
      </c>
      <c r="Q10" s="15738" t="n">
        <v>817.0</v>
      </c>
      <c r="R10" s="15786" t="n">
        <v>1435.0</v>
      </c>
      <c r="S10" s="15834" t="n">
        <v>1429.0</v>
      </c>
      <c r="T10" s="15882" t="n">
        <v>468.0</v>
      </c>
      <c r="U10" s="15930" t="n">
        <v>483.0</v>
      </c>
      <c r="V10" s="15978" t="n">
        <v>1079.0</v>
      </c>
      <c r="W10" s="16026" t="n">
        <v>696.0</v>
      </c>
      <c r="X10" s="16074" t="n">
        <v>957.0</v>
      </c>
      <c r="Y10" s="16122" t="n">
        <v>1760.0</v>
      </c>
      <c r="Z10" s="16170" t="n">
        <v>1086.0</v>
      </c>
      <c r="AA10" s="16218" t="n">
        <v>1321.0</v>
      </c>
      <c r="AB10" s="16266" t="n">
        <v>2032.0</v>
      </c>
      <c r="AC10" s="16314" t="n">
        <v>1454.0</v>
      </c>
      <c r="AD10" s="16362" t="n">
        <v>1636.0</v>
      </c>
      <c r="AE10" s="16410" t="n">
        <v>3209.0</v>
      </c>
      <c r="AF10" s="16458" t="n">
        <v>912.0</v>
      </c>
      <c r="AG10" s="16506" t="n">
        <v>1405.0</v>
      </c>
      <c r="AH10" s="16554" t="n">
        <v>2095.0</v>
      </c>
      <c r="AI10" s="16602" t="n">
        <v>1875.0</v>
      </c>
      <c r="AJ10" s="16650" t="n">
        <v>1493.0</v>
      </c>
      <c r="AK10" s="16698" t="n">
        <v>1899.0</v>
      </c>
      <c r="AL10" s="16746" t="n">
        <v>1497.0</v>
      </c>
      <c r="AM10" s="16794" t="n">
        <v>1549.0</v>
      </c>
      <c r="AS10" s="16842" t="n">
        <v>7850.0</v>
      </c>
      <c r="AT10" s="16890" t="n">
        <v>12725.0</v>
      </c>
      <c r="AU10" s="270"/>
      <c r="AV10" s="270"/>
      <c r="AW10" s="270"/>
    </row>
    <row r="11" spans="1:50" s="265" customFormat="1" x14ac:dyDescent="0.2">
      <c r="A11" s="14973" t="s">
        <v>878</v>
      </c>
      <c r="B11" s="15021" t="s">
        <v>879</v>
      </c>
      <c r="C11" s="15069" t="s">
        <v>33</v>
      </c>
      <c r="D11" s="15117" t="s">
        <v>33</v>
      </c>
      <c r="E11" s="15165" t="s">
        <v>879</v>
      </c>
      <c r="F11" s="15213" t="s">
        <v>33</v>
      </c>
      <c r="G11" s="15261" t="s">
        <v>886</v>
      </c>
      <c r="H11" s="15309" t="n">
        <v>262.0</v>
      </c>
      <c r="I11" s="15357" t="n">
        <v>238.0</v>
      </c>
      <c r="J11" s="15405" t="n">
        <v>336.0</v>
      </c>
      <c r="K11" s="15453" t="n">
        <v>344.0</v>
      </c>
      <c r="L11" s="15501" t="n">
        <v>415.0</v>
      </c>
      <c r="M11" s="15549" t="n">
        <v>453.0</v>
      </c>
      <c r="N11" s="15597" t="n">
        <v>502.0</v>
      </c>
      <c r="O11" s="15645" t="n">
        <v>411.0</v>
      </c>
      <c r="P11" s="15693" t="n">
        <v>765.0</v>
      </c>
      <c r="Q11" s="15741" t="n">
        <v>636.0</v>
      </c>
      <c r="R11" s="15789" t="n">
        <v>755.0</v>
      </c>
      <c r="S11" s="15837" t="n">
        <v>808.0</v>
      </c>
      <c r="T11" s="15885" t="n">
        <v>394.0</v>
      </c>
      <c r="U11" s="15933" t="n">
        <v>387.0</v>
      </c>
      <c r="V11" s="15981" t="n">
        <v>655.0</v>
      </c>
      <c r="W11" s="16029" t="n">
        <v>553.0</v>
      </c>
      <c r="X11" s="16077" t="n">
        <v>663.0</v>
      </c>
      <c r="Y11" s="16125" t="n">
        <v>1065.0</v>
      </c>
      <c r="Z11" s="16173" t="n">
        <v>831.0</v>
      </c>
      <c r="AA11" s="16221" t="n">
        <v>956.0</v>
      </c>
      <c r="AB11" s="16269" t="n">
        <v>1203.0</v>
      </c>
      <c r="AC11" s="16317" t="n">
        <v>990.0</v>
      </c>
      <c r="AD11" s="16365" t="n">
        <v>965.0</v>
      </c>
      <c r="AE11" s="16413" t="n">
        <v>1698.0</v>
      </c>
      <c r="AF11" s="16461" t="n">
        <v>661.0</v>
      </c>
      <c r="AG11" s="16509" t="n">
        <v>920.0</v>
      </c>
      <c r="AH11" s="16557" t="n">
        <v>1246.0</v>
      </c>
      <c r="AI11" s="16605" t="n">
        <v>1098.0</v>
      </c>
      <c r="AJ11" s="16653" t="n">
        <v>864.0</v>
      </c>
      <c r="AK11" s="16701" t="n">
        <v>1226.0</v>
      </c>
      <c r="AL11" s="16749" t="n">
        <v>891.0</v>
      </c>
      <c r="AM11" s="16797" t="n">
        <v>954.0</v>
      </c>
      <c r="AS11" s="16845" t="n">
        <v>5504.0</v>
      </c>
      <c r="AT11" s="16893" t="n">
        <v>7860.0</v>
      </c>
      <c r="AU11" s="270"/>
      <c r="AV11" s="270"/>
      <c r="AW11" s="270"/>
    </row>
    <row r="12" spans="1:50" s="265" customFormat="1" x14ac:dyDescent="0.2">
      <c r="A12" s="14976" t="s">
        <v>878</v>
      </c>
      <c r="B12" s="15024" t="s">
        <v>880</v>
      </c>
      <c r="C12" s="15072" t="s">
        <v>33</v>
      </c>
      <c r="D12" s="15120" t="s">
        <v>33</v>
      </c>
      <c r="E12" s="15168" t="s">
        <v>880</v>
      </c>
      <c r="F12" s="15216" t="s">
        <v>33</v>
      </c>
      <c r="G12" s="15264" t="s">
        <v>882</v>
      </c>
      <c r="H12" s="15312" t="n">
        <v>1354.0</v>
      </c>
      <c r="I12" s="15360" t="n">
        <v>1383.0</v>
      </c>
      <c r="J12" s="15408" t="n">
        <v>1476.0</v>
      </c>
      <c r="K12" s="15456" t="n">
        <v>1632.0</v>
      </c>
      <c r="L12" s="15504" t="n">
        <v>1590.0</v>
      </c>
      <c r="M12" s="15552" t="n">
        <v>1621.0</v>
      </c>
      <c r="N12" s="15600" t="n">
        <v>1650.0</v>
      </c>
      <c r="O12" s="15648" t="n">
        <v>1751.0</v>
      </c>
      <c r="P12" s="15696" t="n">
        <v>1734.0</v>
      </c>
      <c r="Q12" s="15744" t="n">
        <v>1802.0</v>
      </c>
      <c r="R12" s="15792" t="n">
        <v>1897.0</v>
      </c>
      <c r="S12" s="15840" t="n">
        <v>1928.0</v>
      </c>
      <c r="T12" s="15888" t="n">
        <v>1939.0</v>
      </c>
      <c r="U12" s="15936" t="n">
        <v>1938.0</v>
      </c>
      <c r="V12" s="15984" t="n">
        <v>2068.0</v>
      </c>
      <c r="W12" s="16032" t="n">
        <v>2121.0</v>
      </c>
      <c r="X12" s="16080" t="n">
        <v>2197.0</v>
      </c>
      <c r="Y12" s="16128" t="n">
        <v>2295.0</v>
      </c>
      <c r="Z12" s="16176" t="n">
        <v>2378.0</v>
      </c>
      <c r="AA12" s="16224" t="n">
        <v>2500.0</v>
      </c>
      <c r="AB12" s="16272" t="n">
        <v>2624.0</v>
      </c>
      <c r="AC12" s="16320" t="n">
        <v>2812.0</v>
      </c>
      <c r="AD12" s="16368" t="n">
        <v>3031.0</v>
      </c>
      <c r="AE12" s="16416" t="n">
        <v>3144.0</v>
      </c>
      <c r="AF12" s="16464" t="n">
        <v>3220.0</v>
      </c>
      <c r="AG12" s="16512" t="n">
        <v>3363.0</v>
      </c>
      <c r="AH12" s="16560" t="n">
        <v>3436.0</v>
      </c>
      <c r="AI12" s="16608" t="n">
        <v>3457.0</v>
      </c>
      <c r="AJ12" s="16656" t="n">
        <v>3737.0</v>
      </c>
      <c r="AK12" s="16704" t="n">
        <v>4041.0</v>
      </c>
      <c r="AL12" s="16752" t="n">
        <v>4171.0</v>
      </c>
      <c r="AM12" s="16800" t="n">
        <v>4466.0</v>
      </c>
      <c r="AS12" s="16848" t="n">
        <v>17436.0</v>
      </c>
      <c r="AT12" s="16896" t="n">
        <v>29891.0</v>
      </c>
      <c r="AU12" s="270"/>
      <c r="AV12" s="270"/>
      <c r="AW12" s="270"/>
    </row>
    <row r="13" spans="1:50" s="265" customFormat="1" x14ac:dyDescent="0.2">
      <c r="A13" s="14979" t="s">
        <v>878</v>
      </c>
      <c r="B13" s="15027" t="s">
        <v>880</v>
      </c>
      <c r="C13" s="15075" t="s">
        <v>33</v>
      </c>
      <c r="D13" s="15123" t="s">
        <v>33</v>
      </c>
      <c r="E13" s="15171" t="s">
        <v>880</v>
      </c>
      <c r="F13" s="15219" t="s">
        <v>33</v>
      </c>
      <c r="G13" s="15267" t="s">
        <v>883</v>
      </c>
      <c r="H13" s="15315" t="n">
        <v>0.217872968980798</v>
      </c>
      <c r="I13" s="15363" t="n">
        <v>0.16413593637021</v>
      </c>
      <c r="J13" s="15411" t="n">
        <v>0.207598371777476</v>
      </c>
      <c r="K13" s="15459" t="n">
        <v>0.245398773006135</v>
      </c>
      <c r="L13" s="15507" t="n">
        <v>0.293635790800252</v>
      </c>
      <c r="M13" s="15555" t="n">
        <v>0.337252475247525</v>
      </c>
      <c r="N13" s="15603" t="n">
        <v>0.314250913520097</v>
      </c>
      <c r="O13" s="15651" t="n">
        <v>0.241537578886976</v>
      </c>
      <c r="P13" s="15699" t="n">
        <v>0.346443030653557</v>
      </c>
      <c r="Q13" s="15747" t="n">
        <v>0.274749721913237</v>
      </c>
      <c r="R13" s="15795" t="n">
        <v>0.322410147991543</v>
      </c>
      <c r="S13" s="15843" t="n">
        <v>0.394805194805195</v>
      </c>
      <c r="T13" s="15891" t="n">
        <v>0.124805800103573</v>
      </c>
      <c r="U13" s="15939" t="n">
        <v>0.120289106866288</v>
      </c>
      <c r="V13" s="15987" t="n">
        <v>0.23026973026973</v>
      </c>
      <c r="W13" s="16035" t="n">
        <v>0.20348698352042</v>
      </c>
      <c r="X13" s="16083" t="n">
        <v>0.196895992587445</v>
      </c>
      <c r="Y13" s="16131" t="n">
        <v>0.25924276169265</v>
      </c>
      <c r="Z13" s="16179" t="n">
        <v>0.205095268679084</v>
      </c>
      <c r="AA13" s="16227" t="n">
        <v>0.190241902419024</v>
      </c>
      <c r="AB13" s="16275" t="n">
        <v>0.207259953161593</v>
      </c>
      <c r="AC13" s="16323" t="n">
        <v>0.175128771155261</v>
      </c>
      <c r="AD13" s="16371" t="n">
        <v>0.196474413828513</v>
      </c>
      <c r="AE13" s="16419" t="n">
        <v>0.266234817813765</v>
      </c>
      <c r="AF13" s="16467" t="n">
        <v>0.11313639220615965</v>
      </c>
      <c r="AG13" s="16515" t="n">
        <v>0.180497925311203</v>
      </c>
      <c r="AH13" s="16563" t="n">
        <v>0.262455865045116</v>
      </c>
      <c r="AI13" s="16611" t="n">
        <v>0.266552</v>
      </c>
      <c r="AJ13" s="16659" t="n">
        <v>0.26341258</v>
      </c>
      <c r="AK13" s="16707" t="n">
        <v>0.27837171</v>
      </c>
      <c r="AL13" s="16755" t="n">
        <v>0.23294509</v>
      </c>
      <c r="AM13" s="16803" t="n">
        <v>0.28513404</v>
      </c>
      <c r="AS13" s="16851" t="n">
        <v>1.530327546138214</v>
      </c>
      <c r="AT13" s="16899" t="n">
        <v>1.8825056025624787</v>
      </c>
      <c r="AU13" s="270"/>
      <c r="AV13" s="270"/>
      <c r="AW13" s="270"/>
    </row>
    <row r="14" spans="1:50" s="265" customFormat="1" x14ac:dyDescent="0.2">
      <c r="A14" s="14982" t="s">
        <v>878</v>
      </c>
      <c r="B14" s="15030" t="s">
        <v>880</v>
      </c>
      <c r="C14" s="15078" t="s">
        <v>33</v>
      </c>
      <c r="D14" s="15126" t="s">
        <v>33</v>
      </c>
      <c r="E14" s="15174" t="s">
        <v>880</v>
      </c>
      <c r="F14" s="15222" t="s">
        <v>33</v>
      </c>
      <c r="G14" s="15270" t="s">
        <v>884</v>
      </c>
      <c r="H14" s="15318" t="n">
        <v>295.0</v>
      </c>
      <c r="I14" s="15366" t="n">
        <v>227.0</v>
      </c>
      <c r="J14" s="15414" t="n">
        <v>306.0</v>
      </c>
      <c r="K14" s="15462" t="n">
        <v>400.0</v>
      </c>
      <c r="L14" s="15510" t="n">
        <v>466.0</v>
      </c>
      <c r="M14" s="15558" t="n">
        <v>545.0</v>
      </c>
      <c r="N14" s="15606" t="n">
        <v>516.0</v>
      </c>
      <c r="O14" s="15654" t="n">
        <v>421.0</v>
      </c>
      <c r="P14" s="15702" t="n">
        <v>599.0</v>
      </c>
      <c r="Q14" s="15750" t="n">
        <v>494.0</v>
      </c>
      <c r="R14" s="15798" t="n">
        <v>610.0</v>
      </c>
      <c r="S14" s="15846" t="n">
        <v>760.0</v>
      </c>
      <c r="T14" s="15894" t="n">
        <v>241.0</v>
      </c>
      <c r="U14" s="15942" t="n">
        <v>233.0</v>
      </c>
      <c r="V14" s="15990" t="n">
        <v>461.0</v>
      </c>
      <c r="W14" s="16038" t="n">
        <v>426.0</v>
      </c>
      <c r="X14" s="16086" t="n">
        <v>425.0</v>
      </c>
      <c r="Y14" s="16134" t="n">
        <v>582.0</v>
      </c>
      <c r="Z14" s="16182" t="n">
        <v>479.0</v>
      </c>
      <c r="AA14" s="16230" t="n">
        <v>464.0</v>
      </c>
      <c r="AB14" s="16278" t="n">
        <v>531.0</v>
      </c>
      <c r="AC14" s="16326" t="n">
        <v>476.0</v>
      </c>
      <c r="AD14" s="16374" t="n">
        <v>574.0</v>
      </c>
      <c r="AE14" s="16422" t="n">
        <v>822.0</v>
      </c>
      <c r="AF14" s="16470" t="n">
        <v>360.0</v>
      </c>
      <c r="AG14" s="16518" t="n">
        <v>553.0</v>
      </c>
      <c r="AH14" s="16566" t="n">
        <v>700.0</v>
      </c>
      <c r="AI14" s="16614" t="n">
        <v>620.0</v>
      </c>
      <c r="AJ14" s="16662" t="n">
        <v>626.0</v>
      </c>
      <c r="AK14" s="16710" t="n">
        <v>677.0</v>
      </c>
      <c r="AL14" s="16758" t="n">
        <v>560.0</v>
      </c>
      <c r="AM14" s="16806" t="n">
        <v>702.0</v>
      </c>
      <c r="AS14" s="16854" t="n">
        <v>3311.0</v>
      </c>
      <c r="AT14" s="16902" t="n">
        <v>4798.0</v>
      </c>
      <c r="AU14" s="270"/>
      <c r="AV14" s="270"/>
      <c r="AW14" s="270"/>
    </row>
    <row r="15" spans="1:50" s="265" customFormat="1" x14ac:dyDescent="0.2">
      <c r="A15" s="14985" t="s">
        <v>878</v>
      </c>
      <c r="B15" s="15033" t="s">
        <v>880</v>
      </c>
      <c r="C15" s="15081" t="s">
        <v>33</v>
      </c>
      <c r="D15" s="15129" t="s">
        <v>33</v>
      </c>
      <c r="E15" s="15177" t="s">
        <v>880</v>
      </c>
      <c r="F15" s="15225" t="s">
        <v>33</v>
      </c>
      <c r="G15" s="15273" t="s">
        <v>84</v>
      </c>
      <c r="H15" s="15321" t="n">
        <v>1.26440677966102</v>
      </c>
      <c r="I15" s="15369" t="n">
        <v>1.39647577092511</v>
      </c>
      <c r="J15" s="15417" t="n">
        <v>1.68300653594771</v>
      </c>
      <c r="K15" s="15465" t="n">
        <v>1.645</v>
      </c>
      <c r="L15" s="15513" t="n">
        <v>1.38197424892704</v>
      </c>
      <c r="M15" s="15561" t="n">
        <v>1.47889908256881</v>
      </c>
      <c r="N15" s="15609" t="n">
        <v>1.51356589147287</v>
      </c>
      <c r="O15" s="15657" t="n">
        <v>1.40855106888361</v>
      </c>
      <c r="P15" s="15705" t="n">
        <v>1.58430717863105</v>
      </c>
      <c r="Q15" s="15753" t="n">
        <v>1.53441295546559</v>
      </c>
      <c r="R15" s="15801" t="n">
        <v>1.97868852459016</v>
      </c>
      <c r="S15" s="15849" t="n">
        <v>2.11578947368421</v>
      </c>
      <c r="T15" s="15897" t="n">
        <v>1.44813278008299</v>
      </c>
      <c r="U15" s="15945" t="n">
        <v>1.43347639484979</v>
      </c>
      <c r="V15" s="15993" t="n">
        <v>1.89804772234273</v>
      </c>
      <c r="W15" s="16041" t="n">
        <v>1.89906103286385</v>
      </c>
      <c r="X15" s="16089" t="n">
        <v>1.58117647058824</v>
      </c>
      <c r="Y15" s="16137" t="n">
        <v>1.76632302405498</v>
      </c>
      <c r="Z15" s="16185" t="n">
        <v>1.65553235908142</v>
      </c>
      <c r="AA15" s="16233" t="n">
        <v>1.66163793103448</v>
      </c>
      <c r="AB15" s="16281" t="n">
        <v>2.09981167608286</v>
      </c>
      <c r="AC15" s="16329" t="n">
        <v>1.77310924369748</v>
      </c>
      <c r="AD15" s="16377" t="n">
        <v>2.23344947735192</v>
      </c>
      <c r="AE15" s="16425" t="n">
        <v>2.30413625304136</v>
      </c>
      <c r="AF15" s="16473" t="n">
        <v>1.9166666666666667</v>
      </c>
      <c r="AG15" s="16521" t="n">
        <v>1.66003616636528</v>
      </c>
      <c r="AH15" s="16569" t="n">
        <v>2.04</v>
      </c>
      <c r="AI15" s="16617" t="n">
        <v>2.030645</v>
      </c>
      <c r="AJ15" s="16665" t="n">
        <v>3.059105</v>
      </c>
      <c r="AK15" s="16713" t="n">
        <v>2.401773</v>
      </c>
      <c r="AL15" s="16761" t="n">
        <v>2.091071</v>
      </c>
      <c r="AM15" s="16809" t="n">
        <v>1.935897</v>
      </c>
      <c r="AS15" s="16857" t="n">
        <v>13.34338771489848</v>
      </c>
      <c r="AT15" s="16905" t="n">
        <v>17.13519383303195</v>
      </c>
      <c r="AU15" s="270"/>
      <c r="AV15" s="270"/>
      <c r="AW15" s="270"/>
    </row>
    <row r="16" spans="1:50" s="265" customFormat="1" x14ac:dyDescent="0.2">
      <c r="A16" s="14988" t="s">
        <v>878</v>
      </c>
      <c r="B16" s="15036" t="s">
        <v>880</v>
      </c>
      <c r="C16" s="15084" t="s">
        <v>33</v>
      </c>
      <c r="D16" s="15132" t="s">
        <v>33</v>
      </c>
      <c r="E16" s="15180" t="s">
        <v>880</v>
      </c>
      <c r="F16" s="15228" t="s">
        <v>33</v>
      </c>
      <c r="G16" s="15276" t="s">
        <v>70</v>
      </c>
      <c r="H16" s="15324" t="n">
        <v>14.02</v>
      </c>
      <c r="I16" s="15372" t="n">
        <v>15.6259558359621</v>
      </c>
      <c r="J16" s="15420" t="n">
        <v>21.1026699029126</v>
      </c>
      <c r="K16" s="15468" t="n">
        <v>21.3026930091185</v>
      </c>
      <c r="L16" s="15516" t="n">
        <v>17.6359875776398</v>
      </c>
      <c r="M16" s="15564" t="n">
        <v>23.3901563275434</v>
      </c>
      <c r="N16" s="15612" t="n">
        <v>21.2317836107554</v>
      </c>
      <c r="O16" s="15660" t="n">
        <v>16.9602276559865</v>
      </c>
      <c r="P16" s="15708" t="n">
        <v>23.1384510010537</v>
      </c>
      <c r="Q16" s="15756" t="n">
        <v>18.2391583113456</v>
      </c>
      <c r="R16" s="15804" t="n">
        <v>17.9041168185584</v>
      </c>
      <c r="S16" s="15852" t="n">
        <v>21.3327450248756</v>
      </c>
      <c r="T16" s="15900" t="n">
        <v>17.3711260744986</v>
      </c>
      <c r="U16" s="15948" t="n">
        <v>20.3575898203592</v>
      </c>
      <c r="V16" s="15996" t="n">
        <v>20.3747234285714</v>
      </c>
      <c r="W16" s="16044" t="n">
        <v>22.6100086526576</v>
      </c>
      <c r="X16" s="16092" t="n">
        <v>20.3479136904762</v>
      </c>
      <c r="Y16" s="16140" t="n">
        <v>16.9973346303502</v>
      </c>
      <c r="Z16" s="16188" t="n">
        <v>17.8698083228247</v>
      </c>
      <c r="AA16" s="16236" t="n">
        <v>18.2260505836576</v>
      </c>
      <c r="AB16" s="16284" t="n">
        <v>18.1383757847534</v>
      </c>
      <c r="AC16" s="16332" t="n">
        <v>21.7546433649289</v>
      </c>
      <c r="AD16" s="16380" t="n">
        <v>21.5553416536662</v>
      </c>
      <c r="AE16" s="16428" t="n">
        <v>23.7581003167899</v>
      </c>
      <c r="AF16" s="16476" t="n">
        <v>18.506746376811595</v>
      </c>
      <c r="AG16" s="16524" t="n">
        <v>22.8428213507625</v>
      </c>
      <c r="AH16" s="16572" t="n">
        <v>19.2997759103641</v>
      </c>
      <c r="AI16" s="16620" t="n">
        <v>19.43021</v>
      </c>
      <c r="AJ16" s="16668" t="n">
        <v>16.28614</v>
      </c>
      <c r="AK16" s="16716" t="n">
        <v>18.91903</v>
      </c>
      <c r="AL16" s="16764" t="n">
        <v>19.83259</v>
      </c>
      <c r="AM16" s="16812" t="n">
        <v>19.92555</v>
      </c>
      <c r="AS16" s="16860" t="n">
        <v>154.1545552033955</v>
      </c>
      <c r="AT16" s="16908" t="n">
        <v>155.04286363793818</v>
      </c>
      <c r="AU16" s="270"/>
      <c r="AV16" s="270"/>
      <c r="AW16" s="270"/>
    </row>
    <row r="17" spans="45:49" s="265" customFormat="1" x14ac:dyDescent="0.2">
      <c r="A17" s="14991" t="s">
        <v>878</v>
      </c>
      <c r="B17" s="15039" t="s">
        <v>880</v>
      </c>
      <c r="C17" s="15087" t="s">
        <v>33</v>
      </c>
      <c r="D17" s="15135" t="s">
        <v>33</v>
      </c>
      <c r="E17" s="15183" t="s">
        <v>880</v>
      </c>
      <c r="F17" s="15231" t="s">
        <v>33</v>
      </c>
      <c r="G17" s="15279" t="s">
        <v>211</v>
      </c>
      <c r="H17" s="15327" t="n">
        <v>5229.46</v>
      </c>
      <c r="I17" s="15375" t="n">
        <v>4953.428</v>
      </c>
      <c r="J17" s="15423" t="n">
        <v>10867.875</v>
      </c>
      <c r="K17" s="15471" t="n">
        <v>14017.172</v>
      </c>
      <c r="L17" s="15519" t="n">
        <v>11357.576</v>
      </c>
      <c r="M17" s="15567" t="n">
        <v>18852.466</v>
      </c>
      <c r="N17" s="15615" t="n">
        <v>16582.023</v>
      </c>
      <c r="O17" s="15663" t="n">
        <v>10057.415</v>
      </c>
      <c r="P17" s="15711" t="n">
        <v>21958.39</v>
      </c>
      <c r="Q17" s="15759" t="n">
        <v>13825.282</v>
      </c>
      <c r="R17" s="15807" t="n">
        <v>21610.269</v>
      </c>
      <c r="S17" s="15855" t="n">
        <v>34303.054</v>
      </c>
      <c r="T17" s="15903" t="n">
        <v>6062.523</v>
      </c>
      <c r="U17" s="15951" t="n">
        <v>6799.43499999997</v>
      </c>
      <c r="V17" s="15999" t="n">
        <v>17827.883</v>
      </c>
      <c r="W17" s="16047" t="n">
        <v>18291.497</v>
      </c>
      <c r="X17" s="16095" t="n">
        <v>13673.798</v>
      </c>
      <c r="Y17" s="16143" t="n">
        <v>17473.26</v>
      </c>
      <c r="Z17" s="16191" t="n">
        <v>14170.758</v>
      </c>
      <c r="AA17" s="16239" t="n">
        <v>14052.285</v>
      </c>
      <c r="AB17" s="16287" t="n">
        <v>20224.289</v>
      </c>
      <c r="AC17" s="16335" t="n">
        <v>18360.919</v>
      </c>
      <c r="AD17" s="16383" t="n">
        <v>27633.948</v>
      </c>
      <c r="AE17" s="16431" t="n">
        <v>44997.8420000001</v>
      </c>
      <c r="AF17" s="16479" t="n">
        <v>12769.655</v>
      </c>
      <c r="AG17" s="16527" t="n">
        <v>20969.71</v>
      </c>
      <c r="AH17" s="16575" t="n">
        <v>27560.08</v>
      </c>
      <c r="AI17" s="16623" t="n">
        <v>24462.64</v>
      </c>
      <c r="AJ17" s="16671" t="n">
        <v>31187.96</v>
      </c>
      <c r="AK17" s="16719" t="n">
        <v>30762.35</v>
      </c>
      <c r="AL17" s="16767" t="n">
        <v>23223.964</v>
      </c>
      <c r="AM17" s="16815" t="n">
        <v>27078.826</v>
      </c>
      <c r="AS17" s="16863" t="n">
        <v>108351.43899999997</v>
      </c>
      <c r="AT17" s="16911" t="n">
        <v>198015.185</v>
      </c>
      <c r="AU17" s="270"/>
      <c r="AV17" s="270"/>
      <c r="AW17" s="270"/>
    </row>
    <row r="18" spans="45:49" s="265" customFormat="1" x14ac:dyDescent="0.2">
      <c r="A18" s="14994" t="s">
        <v>878</v>
      </c>
      <c r="B18" s="15042" t="s">
        <v>880</v>
      </c>
      <c r="C18" s="15090" t="s">
        <v>33</v>
      </c>
      <c r="D18" s="15138" t="s">
        <v>33</v>
      </c>
      <c r="E18" s="15186" t="s">
        <v>880</v>
      </c>
      <c r="F18" s="15234" t="s">
        <v>33</v>
      </c>
      <c r="G18" s="15282" t="s">
        <v>885</v>
      </c>
      <c r="H18" s="15330" t="n">
        <v>373.0</v>
      </c>
      <c r="I18" s="15378" t="n">
        <v>317.0</v>
      </c>
      <c r="J18" s="15426" t="n">
        <v>515.0</v>
      </c>
      <c r="K18" s="15474" t="n">
        <v>658.0</v>
      </c>
      <c r="L18" s="15522" t="n">
        <v>644.0</v>
      </c>
      <c r="M18" s="15570" t="n">
        <v>806.0</v>
      </c>
      <c r="N18" s="15618" t="n">
        <v>781.0</v>
      </c>
      <c r="O18" s="15666" t="n">
        <v>593.0</v>
      </c>
      <c r="P18" s="15714" t="n">
        <v>949.0</v>
      </c>
      <c r="Q18" s="15762" t="n">
        <v>758.0</v>
      </c>
      <c r="R18" s="15810" t="n">
        <v>1207.0</v>
      </c>
      <c r="S18" s="15858" t="n">
        <v>1608.0</v>
      </c>
      <c r="T18" s="15906" t="n">
        <v>349.0</v>
      </c>
      <c r="U18" s="15954" t="n">
        <v>334.0</v>
      </c>
      <c r="V18" s="16002" t="n">
        <v>875.0</v>
      </c>
      <c r="W18" s="16050" t="n">
        <v>809.0</v>
      </c>
      <c r="X18" s="16098" t="n">
        <v>672.0</v>
      </c>
      <c r="Y18" s="16146" t="n">
        <v>1028.0</v>
      </c>
      <c r="Z18" s="16194" t="n">
        <v>793.0</v>
      </c>
      <c r="AA18" s="16242" t="n">
        <v>771.0</v>
      </c>
      <c r="AB18" s="16290" t="n">
        <v>1115.0</v>
      </c>
      <c r="AC18" s="16338" t="n">
        <v>844.0</v>
      </c>
      <c r="AD18" s="16386" t="n">
        <v>1282.0</v>
      </c>
      <c r="AE18" s="16434" t="n">
        <v>1894.0</v>
      </c>
      <c r="AF18" s="16482" t="n">
        <v>690.0</v>
      </c>
      <c r="AG18" s="16530" t="n">
        <v>918.0</v>
      </c>
      <c r="AH18" s="16578" t="n">
        <v>1428.0</v>
      </c>
      <c r="AI18" s="16626" t="n">
        <v>1259.0</v>
      </c>
      <c r="AJ18" s="16674" t="n">
        <v>1915.0</v>
      </c>
      <c r="AK18" s="16722" t="n">
        <v>1626.0</v>
      </c>
      <c r="AL18" s="16770" t="n">
        <v>1171.0</v>
      </c>
      <c r="AM18" s="16818" t="n">
        <v>1359.0</v>
      </c>
      <c r="AS18" s="16866" t="n">
        <v>5631.0</v>
      </c>
      <c r="AT18" s="16914" t="n">
        <v>10366.0</v>
      </c>
      <c r="AU18" s="270"/>
      <c r="AV18" s="270"/>
      <c r="AW18" s="270"/>
    </row>
    <row r="19" spans="45:49" s="265" customFormat="1" x14ac:dyDescent="0.2">
      <c r="A19" s="14997" t="s">
        <v>878</v>
      </c>
      <c r="B19" s="15045" t="s">
        <v>880</v>
      </c>
      <c r="C19" s="15093" t="s">
        <v>33</v>
      </c>
      <c r="D19" s="15141" t="s">
        <v>33</v>
      </c>
      <c r="E19" s="15189" t="s">
        <v>880</v>
      </c>
      <c r="F19" s="15237" t="s">
        <v>33</v>
      </c>
      <c r="G19" s="15285" t="s">
        <v>886</v>
      </c>
      <c r="H19" s="15333" t="n">
        <v>295.0</v>
      </c>
      <c r="I19" s="15381" t="n">
        <v>227.0</v>
      </c>
      <c r="J19" s="15429" t="n">
        <v>306.0</v>
      </c>
      <c r="K19" s="15477" t="n">
        <v>400.0</v>
      </c>
      <c r="L19" s="15525" t="n">
        <v>466.0</v>
      </c>
      <c r="M19" s="15573" t="n">
        <v>545.0</v>
      </c>
      <c r="N19" s="15621" t="n">
        <v>516.0</v>
      </c>
      <c r="O19" s="15669" t="n">
        <v>421.0</v>
      </c>
      <c r="P19" s="15717" t="n">
        <v>599.0</v>
      </c>
      <c r="Q19" s="15765" t="n">
        <v>494.0</v>
      </c>
      <c r="R19" s="15813" t="n">
        <v>610.0</v>
      </c>
      <c r="S19" s="15861" t="n">
        <v>760.0</v>
      </c>
      <c r="T19" s="15909" t="n">
        <v>241.0</v>
      </c>
      <c r="U19" s="15957" t="n">
        <v>233.0</v>
      </c>
      <c r="V19" s="16005" t="n">
        <v>461.0</v>
      </c>
      <c r="W19" s="16053" t="n">
        <v>426.0</v>
      </c>
      <c r="X19" s="16101" t="n">
        <v>425.0</v>
      </c>
      <c r="Y19" s="16149" t="n">
        <v>582.0</v>
      </c>
      <c r="Z19" s="16197" t="n">
        <v>479.0</v>
      </c>
      <c r="AA19" s="16245" t="n">
        <v>464.0</v>
      </c>
      <c r="AB19" s="16293" t="n">
        <v>531.0</v>
      </c>
      <c r="AC19" s="16341" t="n">
        <v>476.0</v>
      </c>
      <c r="AD19" s="16389" t="n">
        <v>574.0</v>
      </c>
      <c r="AE19" s="16437" t="n">
        <v>822.0</v>
      </c>
      <c r="AF19" s="16485" t="n">
        <v>360.0</v>
      </c>
      <c r="AG19" s="16533" t="n">
        <v>522.0</v>
      </c>
      <c r="AH19" s="16581" t="n">
        <v>669.0</v>
      </c>
      <c r="AI19" s="16629" t="n">
        <v>585.0</v>
      </c>
      <c r="AJ19" s="16677" t="n">
        <v>603.0</v>
      </c>
      <c r="AK19" s="16725" t="n">
        <v>662.0</v>
      </c>
      <c r="AL19" s="16773" t="n">
        <v>540.0</v>
      </c>
      <c r="AM19" s="16821" t="n">
        <v>669.0</v>
      </c>
      <c r="AS19" s="16869" t="n">
        <v>3311.0</v>
      </c>
      <c r="AT19" s="16917" t="n">
        <v>4610.0</v>
      </c>
      <c r="AU19" s="270"/>
      <c r="AV19" s="270"/>
      <c r="AW19" s="270"/>
    </row>
    <row r="20" spans="45:49" s="265" customFormat="1" x14ac:dyDescent="0.2">
      <c r="A20" s="16920" t="s">
        <v>881</v>
      </c>
      <c r="B20" s="16944" t="s">
        <v>33</v>
      </c>
      <c r="C20" s="16968" t="s">
        <v>33</v>
      </c>
      <c r="D20" s="16992" t="s">
        <v>33</v>
      </c>
      <c r="E20" s="17016" t="s">
        <v>33</v>
      </c>
      <c r="F20" s="17040" t="s">
        <v>33</v>
      </c>
      <c r="G20" s="17064" t="s">
        <v>882</v>
      </c>
      <c r="H20" s="17088" t="n">
        <v>2496.0</v>
      </c>
      <c r="I20" s="17112" t="n">
        <v>2586.0</v>
      </c>
      <c r="J20" s="17136" t="n">
        <v>2807.0</v>
      </c>
      <c r="K20" s="17160" t="n">
        <v>3135.0</v>
      </c>
      <c r="L20" s="17184" t="n">
        <v>3049.0</v>
      </c>
      <c r="M20" s="17208" t="n">
        <v>3106.0</v>
      </c>
      <c r="N20" s="17232" t="n">
        <v>3135.0</v>
      </c>
      <c r="O20" s="17256" t="n">
        <v>3323.0</v>
      </c>
      <c r="P20" s="17280" t="n">
        <v>3466.0</v>
      </c>
      <c r="Q20" s="17304" t="n">
        <v>3654.0</v>
      </c>
      <c r="R20" s="17328" t="n">
        <v>4005.0</v>
      </c>
      <c r="S20" s="17352" t="n">
        <v>4120.0</v>
      </c>
      <c r="T20" s="17376" t="n">
        <v>4158.0</v>
      </c>
      <c r="U20" s="17400" t="n">
        <v>4068.0</v>
      </c>
      <c r="V20" s="17424" t="n">
        <v>4327.0</v>
      </c>
      <c r="W20" s="17448" t="n">
        <v>4506.0</v>
      </c>
      <c r="X20" s="17472" t="n">
        <v>4930.0</v>
      </c>
      <c r="Y20" s="17496" t="n">
        <v>5821.0</v>
      </c>
      <c r="Z20" s="17520" t="n">
        <v>6335.0</v>
      </c>
      <c r="AA20" s="17544" t="n">
        <v>6970.0</v>
      </c>
      <c r="AB20" s="17568" t="n">
        <v>7706.0</v>
      </c>
      <c r="AC20" s="17592" t="n">
        <v>8408.0</v>
      </c>
      <c r="AD20" s="17616" t="n">
        <v>9051.0</v>
      </c>
      <c r="AE20" s="17640" t="n">
        <v>9845.0</v>
      </c>
      <c r="AF20" s="17664" t="n">
        <v>10030.0</v>
      </c>
      <c r="AG20" s="17688" t="n">
        <v>10030.0</v>
      </c>
      <c r="AH20" s="17712" t="n">
        <v>10388.0</v>
      </c>
      <c r="AI20" s="17736" t="n">
        <v>10553.0</v>
      </c>
      <c r="AJ20" s="17760" t="n">
        <v>11421.0</v>
      </c>
      <c r="AK20" s="17784" t="n">
        <v>12864.0</v>
      </c>
      <c r="AL20" s="17808" t="n">
        <v>13717.0</v>
      </c>
      <c r="AM20" s="17832" t="n">
        <v>14710.0</v>
      </c>
      <c r="AS20" s="17856" t="n">
        <v>41115.0</v>
      </c>
      <c r="AT20" s="17880" t="n">
        <v>93713.0</v>
      </c>
      <c r="AU20" s="270"/>
      <c r="AV20" s="270"/>
      <c r="AW20" s="270"/>
    </row>
    <row r="21" spans="45:49" s="265" customFormat="1" x14ac:dyDescent="0.2">
      <c r="A21" s="16923" t="s">
        <v>881</v>
      </c>
      <c r="B21" s="16947" t="s">
        <v>33</v>
      </c>
      <c r="C21" s="16971" t="s">
        <v>33</v>
      </c>
      <c r="D21" s="16995" t="s">
        <v>33</v>
      </c>
      <c r="E21" s="17019" t="s">
        <v>33</v>
      </c>
      <c r="F21" s="17043" t="s">
        <v>33</v>
      </c>
      <c r="G21" s="17067" t="s">
        <v>883</v>
      </c>
      <c r="H21" s="17091" t="n">
        <v>0.223157051282051</v>
      </c>
      <c r="I21" s="17115" t="n">
        <v>0.179814385150812</v>
      </c>
      <c r="J21" s="17139" t="n">
        <v>0.228877005347594</v>
      </c>
      <c r="K21" s="17163" t="n">
        <v>0.237472071496968</v>
      </c>
      <c r="L21" s="17187" t="n">
        <v>0.289231779382797</v>
      </c>
      <c r="M21" s="17211" t="n">
        <v>0.321831667204128</v>
      </c>
      <c r="N21" s="17235" t="n">
        <v>0.325551646945955</v>
      </c>
      <c r="O21" s="17259" t="n">
        <v>0.250980392156863</v>
      </c>
      <c r="P21" s="17283" t="n">
        <v>0.3941057497833</v>
      </c>
      <c r="Q21" s="17307" t="n">
        <v>0.30958904109589</v>
      </c>
      <c r="R21" s="17331" t="n">
        <v>0.34125</v>
      </c>
      <c r="S21" s="17355" t="n">
        <v>0.380859849404906</v>
      </c>
      <c r="T21" s="17379" t="n">
        <v>0.153511422700351</v>
      </c>
      <c r="U21" s="17403" t="n">
        <v>0.15079654627265</v>
      </c>
      <c r="V21" s="17427" t="n">
        <v>0.265935898963422</v>
      </c>
      <c r="W21" s="17451" t="n">
        <v>0.221718944626883</v>
      </c>
      <c r="X21" s="17475" t="n">
        <v>0.230630630630631</v>
      </c>
      <c r="Y21" s="17499" t="n">
        <v>0.306447111359196</v>
      </c>
      <c r="Z21" s="17523" t="n">
        <v>0.215566891558335</v>
      </c>
      <c r="AA21" s="17547" t="n">
        <v>0.213453588876362</v>
      </c>
      <c r="AB21" s="17571" t="n">
        <v>0.23630417007359</v>
      </c>
      <c r="AC21" s="17595" t="n">
        <v>0.181953580737247</v>
      </c>
      <c r="AD21" s="17619" t="n">
        <v>0.176298757088035</v>
      </c>
      <c r="AE21" s="17643" t="n">
        <v>0.266723116003387</v>
      </c>
      <c r="AF21" s="17667" t="n">
        <v>0.10274213836477987</v>
      </c>
      <c r="AG21" s="17691" t="n">
        <v>0.153539381854437</v>
      </c>
      <c r="AH21" s="17715" t="n">
        <v>0.195023998432755</v>
      </c>
      <c r="AI21" s="17739" t="n">
        <v>0.17506327300511</v>
      </c>
      <c r="AJ21" s="17763" t="n">
        <v>0.139619550377719</v>
      </c>
      <c r="AK21" s="17787" t="n">
        <v>0.160181181799465</v>
      </c>
      <c r="AL21" s="17811" t="n">
        <v>0.111583461871261</v>
      </c>
      <c r="AM21" s="17835" t="n">
        <v>0.21826794</v>
      </c>
      <c r="AS21" s="17859" t="n">
        <v>1.981955188610404</v>
      </c>
      <c r="AT21" s="17883" t="n">
        <v>1.403256448043233</v>
      </c>
      <c r="AU21" s="270"/>
      <c r="AV21" s="270"/>
      <c r="AW21" s="270"/>
    </row>
    <row r="22" spans="45:49" s="265" customFormat="1" x14ac:dyDescent="0.2">
      <c r="A22" s="16926" t="s">
        <v>881</v>
      </c>
      <c r="B22" s="16950" t="s">
        <v>33</v>
      </c>
      <c r="C22" s="16974" t="s">
        <v>33</v>
      </c>
      <c r="D22" s="16998" t="s">
        <v>33</v>
      </c>
      <c r="E22" s="17022" t="s">
        <v>33</v>
      </c>
      <c r="F22" s="17046" t="s">
        <v>33</v>
      </c>
      <c r="G22" s="17070" t="s">
        <v>884</v>
      </c>
      <c r="H22" s="17094" t="n">
        <v>557.0</v>
      </c>
      <c r="I22" s="17118" t="n">
        <v>465.0</v>
      </c>
      <c r="J22" s="17142" t="n">
        <v>642.0</v>
      </c>
      <c r="K22" s="17166" t="n">
        <v>744.0</v>
      </c>
      <c r="L22" s="17190" t="n">
        <v>881.0</v>
      </c>
      <c r="M22" s="17214" t="n">
        <v>998.0</v>
      </c>
      <c r="N22" s="17238" t="n">
        <v>1018.0</v>
      </c>
      <c r="O22" s="17262" t="n">
        <v>832.0</v>
      </c>
      <c r="P22" s="17286" t="n">
        <v>1364.0</v>
      </c>
      <c r="Q22" s="17310" t="n">
        <v>1130.0</v>
      </c>
      <c r="R22" s="17334" t="n">
        <v>1365.0</v>
      </c>
      <c r="S22" s="17358" t="n">
        <v>1568.0</v>
      </c>
      <c r="T22" s="17382" t="n">
        <v>635.0</v>
      </c>
      <c r="U22" s="17406" t="n">
        <v>620.0</v>
      </c>
      <c r="V22" s="17430" t="n">
        <v>1116.0</v>
      </c>
      <c r="W22" s="17454" t="n">
        <v>979.0</v>
      </c>
      <c r="X22" s="17478" t="n">
        <v>1088.0</v>
      </c>
      <c r="Y22" s="17502" t="n">
        <v>1647.0</v>
      </c>
      <c r="Z22" s="17526" t="n">
        <v>1310.0</v>
      </c>
      <c r="AA22" s="17550" t="n">
        <v>1420.0</v>
      </c>
      <c r="AB22" s="17574" t="n">
        <v>1734.0</v>
      </c>
      <c r="AC22" s="17598" t="n">
        <v>1466.0</v>
      </c>
      <c r="AD22" s="17622" t="n">
        <v>1539.0</v>
      </c>
      <c r="AE22" s="17646" t="n">
        <v>2520.0</v>
      </c>
      <c r="AF22" s="17670" t="n">
        <v>1021.0</v>
      </c>
      <c r="AG22" s="17694" t="n">
        <v>1540.0</v>
      </c>
      <c r="AH22" s="17718" t="n">
        <v>1991.0</v>
      </c>
      <c r="AI22" s="17742" t="n">
        <v>1833.0</v>
      </c>
      <c r="AJ22" s="17766" t="n">
        <v>1534.0</v>
      </c>
      <c r="AK22" s="17790" t="n">
        <v>1945.0</v>
      </c>
      <c r="AL22" s="17814" t="n">
        <v>1483.0</v>
      </c>
      <c r="AM22" s="17838" t="n">
        <v>1705.0</v>
      </c>
      <c r="AS22" s="17862" t="n">
        <v>8815.0</v>
      </c>
      <c r="AT22" s="17886" t="n">
        <v>13052.0</v>
      </c>
      <c r="AU22" s="270"/>
      <c r="AV22" s="270"/>
      <c r="AW22" s="270"/>
    </row>
    <row r="23" spans="45:49" s="265" customFormat="1" x14ac:dyDescent="0.2">
      <c r="A23" s="16929" t="s">
        <v>881</v>
      </c>
      <c r="B23" s="16953" t="s">
        <v>33</v>
      </c>
      <c r="C23" s="16977" t="s">
        <v>33</v>
      </c>
      <c r="D23" s="17001" t="s">
        <v>33</v>
      </c>
      <c r="E23" s="17025" t="s">
        <v>33</v>
      </c>
      <c r="F23" s="17049" t="s">
        <v>33</v>
      </c>
      <c r="G23" s="17073" t="s">
        <v>84</v>
      </c>
      <c r="H23" s="17097" t="n">
        <v>1.28366247755835</v>
      </c>
      <c r="I23" s="17121" t="n">
        <v>1.28817204301075</v>
      </c>
      <c r="J23" s="17145" t="n">
        <v>1.55919003115265</v>
      </c>
      <c r="K23" s="17169" t="n">
        <v>1.54569892473118</v>
      </c>
      <c r="L23" s="17193" t="n">
        <v>1.32009080590238</v>
      </c>
      <c r="M23" s="17217" t="n">
        <v>1.38677354709419</v>
      </c>
      <c r="N23" s="17241" t="n">
        <v>1.48428290766208</v>
      </c>
      <c r="O23" s="17265" t="n">
        <v>1.29326923076923</v>
      </c>
      <c r="P23" s="17289" t="n">
        <v>1.50659824046921</v>
      </c>
      <c r="Q23" s="17313" t="n">
        <v>1.39380530973451</v>
      </c>
      <c r="R23" s="17337" t="n">
        <v>1.93553113553114</v>
      </c>
      <c r="S23" s="17361" t="n">
        <v>1.93686224489796</v>
      </c>
      <c r="T23" s="17385" t="n">
        <v>1.28661417322835</v>
      </c>
      <c r="U23" s="17409" t="n">
        <v>1.31774193548387</v>
      </c>
      <c r="V23" s="17433" t="n">
        <v>1.75089605734767</v>
      </c>
      <c r="W23" s="17457" t="n">
        <v>1.53728294177732</v>
      </c>
      <c r="X23" s="17481" t="n">
        <v>1.49724264705882</v>
      </c>
      <c r="Y23" s="17505" t="n">
        <v>1.69277474195507</v>
      </c>
      <c r="Z23" s="17529" t="n">
        <v>1.43435114503817</v>
      </c>
      <c r="AA23" s="17553" t="n">
        <v>1.47323943661972</v>
      </c>
      <c r="AB23" s="17577" t="n">
        <v>1.81487889273356</v>
      </c>
      <c r="AC23" s="17601" t="n">
        <v>1.5675306957708</v>
      </c>
      <c r="AD23" s="17625" t="n">
        <v>1.89603638726446</v>
      </c>
      <c r="AE23" s="17649" t="n">
        <v>2.025</v>
      </c>
      <c r="AF23" s="17673" t="n">
        <v>1.5690499510284035</v>
      </c>
      <c r="AG23" s="17697" t="n">
        <v>1.50844155844156</v>
      </c>
      <c r="AH23" s="17721" t="n">
        <v>1.76946258161728</v>
      </c>
      <c r="AI23" s="17745" t="n">
        <v>1.70976541189307</v>
      </c>
      <c r="AJ23" s="17769" t="n">
        <v>2.22164276401565</v>
      </c>
      <c r="AK23" s="17793" t="n">
        <v>1.81233933161954</v>
      </c>
      <c r="AL23" s="17817" t="n">
        <v>1.799056</v>
      </c>
      <c r="AM23" s="17841" t="n">
        <v>1.705572</v>
      </c>
      <c r="AS23" s="17865" t="n">
        <v>13.530237737062066</v>
      </c>
      <c r="AT23" s="17889" t="n">
        <v>15.874037627169306</v>
      </c>
      <c r="AU23" s="270"/>
      <c r="AV23" s="270"/>
      <c r="AW23" s="270"/>
    </row>
    <row r="24" spans="45:49" s="265" customFormat="1" x14ac:dyDescent="0.2">
      <c r="A24" s="16932" t="s">
        <v>881</v>
      </c>
      <c r="B24" s="16956" t="s">
        <v>33</v>
      </c>
      <c r="C24" s="16980" t="s">
        <v>33</v>
      </c>
      <c r="D24" s="17004" t="s">
        <v>33</v>
      </c>
      <c r="E24" s="17028" t="s">
        <v>33</v>
      </c>
      <c r="F24" s="17052" t="s">
        <v>33</v>
      </c>
      <c r="G24" s="17076" t="s">
        <v>70</v>
      </c>
      <c r="H24" s="17100" t="n">
        <v>14.5701244755245</v>
      </c>
      <c r="I24" s="17124" t="n">
        <v>15.106856427379</v>
      </c>
      <c r="J24" s="17148" t="n">
        <v>18.9848321678322</v>
      </c>
      <c r="K24" s="17172" t="n">
        <v>20.7291008695652</v>
      </c>
      <c r="L24" s="17196" t="n">
        <v>15.9813026655202</v>
      </c>
      <c r="M24" s="17220" t="n">
        <v>19.7296293352601</v>
      </c>
      <c r="N24" s="17244" t="n">
        <v>19.3245360688286</v>
      </c>
      <c r="O24" s="17268" t="n">
        <v>15.6183940520446</v>
      </c>
      <c r="P24" s="17292" t="n">
        <v>18.9182175182482</v>
      </c>
      <c r="Q24" s="17316" t="n">
        <v>16.3486273015873</v>
      </c>
      <c r="R24" s="17340" t="n">
        <v>16.1764129447388</v>
      </c>
      <c r="S24" s="17364" t="n">
        <v>19.2163216990451</v>
      </c>
      <c r="T24" s="17388" t="n">
        <v>15.713935128519</v>
      </c>
      <c r="U24" s="17412" t="n">
        <v>16.858400244798</v>
      </c>
      <c r="V24" s="17436" t="n">
        <v>17.4949058341863</v>
      </c>
      <c r="W24" s="17460" t="n">
        <v>20.496380730897</v>
      </c>
      <c r="X24" s="17484" t="n">
        <v>17.2827507673419</v>
      </c>
      <c r="Y24" s="17508" t="n">
        <v>15.1258321377332</v>
      </c>
      <c r="Z24" s="17532" t="n">
        <v>15.9729952102182</v>
      </c>
      <c r="AA24" s="17556" t="n">
        <v>15.2274478967495</v>
      </c>
      <c r="AB24" s="17580" t="n">
        <v>15.5885544963457</v>
      </c>
      <c r="AC24" s="17604" t="n">
        <v>17.4578398607485</v>
      </c>
      <c r="AD24" s="17628" t="n">
        <v>17.4870496915696</v>
      </c>
      <c r="AE24" s="17652" t="n">
        <v>18.8706141485401</v>
      </c>
      <c r="AF24" s="17676" t="n">
        <v>15.998877028714109</v>
      </c>
      <c r="AG24" s="17700" t="n">
        <v>17.6338786052518</v>
      </c>
      <c r="AH24" s="17724" t="n">
        <v>16.2770082316208</v>
      </c>
      <c r="AI24" s="17748" t="n">
        <v>16.3386215698788</v>
      </c>
      <c r="AJ24" s="17772" t="n">
        <v>15.5934301643192</v>
      </c>
      <c r="AK24" s="17796" t="n">
        <v>16.4889276595745</v>
      </c>
      <c r="AL24" s="17820" t="n">
        <v>17.04466</v>
      </c>
      <c r="AM24" s="17844" t="n">
        <v>17.10641</v>
      </c>
      <c r="AS24" s="17868" t="n">
        <v>151.02938480179088</v>
      </c>
      <c r="AT24" s="17892" t="n">
        <v>148.92554714431188</v>
      </c>
      <c r="AU24" s="270"/>
      <c r="AV24" s="270"/>
      <c r="AW24" s="270"/>
    </row>
    <row r="25" spans="45:49" s="265" customFormat="1" x14ac:dyDescent="0.2">
      <c r="A25" s="16935" t="s">
        <v>881</v>
      </c>
      <c r="B25" s="16959" t="s">
        <v>33</v>
      </c>
      <c r="C25" s="16983" t="s">
        <v>33</v>
      </c>
      <c r="D25" s="17007" t="s">
        <v>33</v>
      </c>
      <c r="E25" s="17031" t="s">
        <v>33</v>
      </c>
      <c r="F25" s="17055" t="s">
        <v>33</v>
      </c>
      <c r="G25" s="17079" t="s">
        <v>211</v>
      </c>
      <c r="H25" s="17103" t="n">
        <v>10417.639</v>
      </c>
      <c r="I25" s="17127" t="n">
        <v>9049.007</v>
      </c>
      <c r="J25" s="17151" t="n">
        <v>19003.817</v>
      </c>
      <c r="K25" s="17175" t="n">
        <v>23838.466</v>
      </c>
      <c r="L25" s="17199" t="n">
        <v>18586.254999999997</v>
      </c>
      <c r="M25" s="17223" t="n">
        <v>27305.807</v>
      </c>
      <c r="N25" s="17247" t="n">
        <v>29199.374000000003</v>
      </c>
      <c r="O25" s="17271" t="n">
        <v>16805.392</v>
      </c>
      <c r="P25" s="17295" t="n">
        <v>38876.937</v>
      </c>
      <c r="Q25" s="17319" t="n">
        <v>25749.088</v>
      </c>
      <c r="R25" s="17343" t="n">
        <v>42738.083</v>
      </c>
      <c r="S25" s="17367" t="n">
        <v>58359.969</v>
      </c>
      <c r="T25" s="17391" t="n">
        <v>12838.285</v>
      </c>
      <c r="U25" s="17415" t="n">
        <v>13773.31299999997</v>
      </c>
      <c r="V25" s="17439" t="n">
        <v>34185.046</v>
      </c>
      <c r="W25" s="17463" t="n">
        <v>30847.053</v>
      </c>
      <c r="X25" s="17487" t="n">
        <v>28153.601000000002</v>
      </c>
      <c r="Y25" s="17511" t="n">
        <v>42170.820000000094</v>
      </c>
      <c r="Z25" s="17535" t="n">
        <v>30013.258</v>
      </c>
      <c r="AA25" s="17559" t="n">
        <v>31855.821</v>
      </c>
      <c r="AB25" s="17583" t="n">
        <v>49057.1810000001</v>
      </c>
      <c r="AC25" s="17607" t="n">
        <v>40118.116</v>
      </c>
      <c r="AD25" s="17631" t="n">
        <v>51027.2110000001</v>
      </c>
      <c r="AE25" s="17655" t="n">
        <v>96296.7440000003</v>
      </c>
      <c r="AF25" s="17679" t="n">
        <v>25630.201</v>
      </c>
      <c r="AG25" s="17703" t="n">
        <v>40963.5</v>
      </c>
      <c r="AH25" s="17727" t="n">
        <v>57343.9</v>
      </c>
      <c r="AI25" s="17751" t="n">
        <v>51205.24</v>
      </c>
      <c r="AJ25" s="17775" t="n">
        <v>53142.41</v>
      </c>
      <c r="AK25" s="17799" t="n">
        <v>58123.47</v>
      </c>
      <c r="AL25" s="17823" t="n">
        <v>45475.164000000004</v>
      </c>
      <c r="AM25" s="17847" t="n">
        <v>49745.432</v>
      </c>
      <c r="AS25" s="17871" t="n">
        <v>223837.19700000007</v>
      </c>
      <c r="AT25" s="17895" t="n">
        <v>381629.317</v>
      </c>
      <c r="AU25" s="270"/>
      <c r="AV25" s="270"/>
      <c r="AW25" s="270"/>
    </row>
    <row r="26" spans="45:49" s="265" customFormat="1" x14ac:dyDescent="0.2">
      <c r="A26" s="16938" t="s">
        <v>881</v>
      </c>
      <c r="B26" s="16962" t="s">
        <v>33</v>
      </c>
      <c r="C26" s="16986" t="s">
        <v>33</v>
      </c>
      <c r="D26" s="17010" t="s">
        <v>33</v>
      </c>
      <c r="E26" s="17034" t="s">
        <v>33</v>
      </c>
      <c r="F26" s="17058" t="s">
        <v>33</v>
      </c>
      <c r="G26" s="17082" t="s">
        <v>885</v>
      </c>
      <c r="H26" s="17106" t="n">
        <v>715.0</v>
      </c>
      <c r="I26" s="17130" t="n">
        <v>599.0</v>
      </c>
      <c r="J26" s="17154" t="n">
        <v>1001.0</v>
      </c>
      <c r="K26" s="17178" t="n">
        <v>1150.0</v>
      </c>
      <c r="L26" s="17202" t="n">
        <v>1163.0</v>
      </c>
      <c r="M26" s="17226" t="n">
        <v>1384.0</v>
      </c>
      <c r="N26" s="17250" t="n">
        <v>1511.0</v>
      </c>
      <c r="O26" s="17274" t="n">
        <v>1076.0</v>
      </c>
      <c r="P26" s="17298" t="n">
        <v>2055.0</v>
      </c>
      <c r="Q26" s="17322" t="n">
        <v>1575.0</v>
      </c>
      <c r="R26" s="17346" t="n">
        <v>2642.0</v>
      </c>
      <c r="S26" s="17370" t="n">
        <v>3037.0</v>
      </c>
      <c r="T26" s="17394" t="n">
        <v>817.0</v>
      </c>
      <c r="U26" s="17418" t="n">
        <v>817.0</v>
      </c>
      <c r="V26" s="17442" t="n">
        <v>1954.0</v>
      </c>
      <c r="W26" s="17466" t="n">
        <v>1505.0</v>
      </c>
      <c r="X26" s="17490" t="n">
        <v>1629.0</v>
      </c>
      <c r="Y26" s="17514" t="n">
        <v>2788.0</v>
      </c>
      <c r="Z26" s="17538" t="n">
        <v>1879.0</v>
      </c>
      <c r="AA26" s="17562" t="n">
        <v>2092.0</v>
      </c>
      <c r="AB26" s="17586" t="n">
        <v>3147.0</v>
      </c>
      <c r="AC26" s="17610" t="n">
        <v>2298.0</v>
      </c>
      <c r="AD26" s="17634" t="n">
        <v>2918.0</v>
      </c>
      <c r="AE26" s="17658" t="n">
        <v>5103.0</v>
      </c>
      <c r="AF26" s="17682" t="n">
        <v>1602.0</v>
      </c>
      <c r="AG26" s="17706" t="n">
        <v>2323.0</v>
      </c>
      <c r="AH26" s="17730" t="n">
        <v>3523.0</v>
      </c>
      <c r="AI26" s="17754" t="n">
        <v>3134.0</v>
      </c>
      <c r="AJ26" s="17778" t="n">
        <v>3408.0</v>
      </c>
      <c r="AK26" s="17802" t="n">
        <v>3525.0</v>
      </c>
      <c r="AL26" s="17826" t="n">
        <v>2668.0</v>
      </c>
      <c r="AM26" s="17850" t="n">
        <v>2908.0</v>
      </c>
      <c r="AS26" s="17874" t="n">
        <v>13481.0</v>
      </c>
      <c r="AT26" s="17898" t="n">
        <v>23091.0</v>
      </c>
      <c r="AU26" s="270"/>
      <c r="AV26" s="270"/>
      <c r="AW26" s="270"/>
    </row>
    <row r="27" spans="45:49" s="265" customFormat="1" x14ac:dyDescent="0.2">
      <c r="A27" s="16941" t="s">
        <v>881</v>
      </c>
      <c r="B27" s="16965" t="s">
        <v>33</v>
      </c>
      <c r="C27" s="16989" t="s">
        <v>33</v>
      </c>
      <c r="D27" s="17013" t="s">
        <v>33</v>
      </c>
      <c r="E27" s="17037" t="s">
        <v>33</v>
      </c>
      <c r="F27" s="17061" t="s">
        <v>33</v>
      </c>
      <c r="G27" s="17085" t="s">
        <v>886</v>
      </c>
      <c r="H27" s="17109" t="n">
        <v>557.0</v>
      </c>
      <c r="I27" s="17133" t="n">
        <v>465.0</v>
      </c>
      <c r="J27" s="17157" t="n">
        <v>642.0</v>
      </c>
      <c r="K27" s="17181" t="n">
        <v>744.0</v>
      </c>
      <c r="L27" s="17205" t="n">
        <v>881.0</v>
      </c>
      <c r="M27" s="17229" t="n">
        <v>998.0</v>
      </c>
      <c r="N27" s="17253" t="n">
        <v>1018.0</v>
      </c>
      <c r="O27" s="17277" t="n">
        <v>832.0</v>
      </c>
      <c r="P27" s="17301" t="n">
        <v>1364.0</v>
      </c>
      <c r="Q27" s="17325" t="n">
        <v>1130.0</v>
      </c>
      <c r="R27" s="17349" t="n">
        <v>1365.0</v>
      </c>
      <c r="S27" s="17373" t="n">
        <v>1568.0</v>
      </c>
      <c r="T27" s="17397" t="n">
        <v>635.0</v>
      </c>
      <c r="U27" s="17421" t="n">
        <v>620.0</v>
      </c>
      <c r="V27" s="17445" t="n">
        <v>1116.0</v>
      </c>
      <c r="W27" s="17469" t="n">
        <v>979.0</v>
      </c>
      <c r="X27" s="17493" t="n">
        <v>1088.0</v>
      </c>
      <c r="Y27" s="17517" t="n">
        <v>1647.0</v>
      </c>
      <c r="Z27" s="17541" t="n">
        <v>1310.0</v>
      </c>
      <c r="AA27" s="17565" t="n">
        <v>1420.0</v>
      </c>
      <c r="AB27" s="17589" t="n">
        <v>1734.0</v>
      </c>
      <c r="AC27" s="17613" t="n">
        <v>1466.0</v>
      </c>
      <c r="AD27" s="17637" t="n">
        <v>1539.0</v>
      </c>
      <c r="AE27" s="17661" t="n">
        <v>2520.0</v>
      </c>
      <c r="AF27" s="17685" t="n">
        <v>1021.0</v>
      </c>
      <c r="AG27" s="17709" t="n">
        <v>1442.0</v>
      </c>
      <c r="AH27" s="17733" t="n">
        <v>1915.0</v>
      </c>
      <c r="AI27" s="17757" t="n">
        <v>1683.0</v>
      </c>
      <c r="AJ27" s="17781" t="n">
        <v>1467.0</v>
      </c>
      <c r="AK27" s="17805" t="n">
        <v>1888.0</v>
      </c>
      <c r="AL27" s="17829" t="n">
        <v>1431.0</v>
      </c>
      <c r="AM27" s="17853" t="n">
        <v>1623.0</v>
      </c>
      <c r="AS27" s="17877" t="n">
        <v>8815.0</v>
      </c>
      <c r="AT27" s="17901" t="n">
        <v>12470.0</v>
      </c>
      <c r="AU27" s="270"/>
      <c r="AV27" s="270"/>
      <c r="AW27" s="270"/>
    </row>
    <row r="28" spans="45:49" s="265" customFormat="1" x14ac:dyDescent="0.2">
      <c r="AS28" s="270"/>
      <c r="AT28" s="270"/>
      <c r="AU28" s="270"/>
      <c r="AV28" s="270"/>
      <c r="AW28" s="270"/>
    </row>
    <row r="29" spans="45:49" s="265" customFormat="1" x14ac:dyDescent="0.2">
      <c r="AS29" s="270"/>
      <c r="AT29" s="270"/>
      <c r="AU29" s="270"/>
      <c r="AV29" s="270"/>
      <c r="AW29" s="270"/>
    </row>
    <row r="30" spans="45:49" s="265" customFormat="1" x14ac:dyDescent="0.2">
      <c r="AS30" s="270"/>
      <c r="AT30" s="270"/>
      <c r="AU30" s="270"/>
      <c r="AV30" s="270"/>
      <c r="AW30" s="270"/>
    </row>
    <row r="31" spans="45:49" s="265" customFormat="1" x14ac:dyDescent="0.2">
      <c r="AS31" s="270"/>
      <c r="AT31" s="270"/>
      <c r="AU31" s="270"/>
      <c r="AV31" s="270"/>
      <c r="AW31" s="270"/>
    </row>
    <row r="32" spans="45:49" s="265" customFormat="1" x14ac:dyDescent="0.2">
      <c r="AS32" s="270"/>
      <c r="AT32" s="270"/>
      <c r="AU32" s="270"/>
      <c r="AV32" s="270"/>
      <c r="AW32" s="270"/>
    </row>
    <row r="33" spans="45:49" s="265" customFormat="1" x14ac:dyDescent="0.2">
      <c r="AS33" s="270"/>
      <c r="AT33" s="270"/>
      <c r="AU33" s="270"/>
      <c r="AV33" s="270"/>
      <c r="AW33" s="270"/>
    </row>
    <row r="34" spans="45:49" s="265" customFormat="1" x14ac:dyDescent="0.2">
      <c r="AS34" s="270"/>
      <c r="AT34" s="270"/>
      <c r="AU34" s="270"/>
      <c r="AV34" s="270"/>
      <c r="AW34" s="270"/>
    </row>
    <row r="35" spans="45:49" s="265" customFormat="1" ht="14.25" customHeight="1" x14ac:dyDescent="0.2">
      <c r="AS35" s="270"/>
      <c r="AT35" s="270"/>
      <c r="AU35" s="270"/>
      <c r="AV35" s="270"/>
      <c r="AW35" s="270"/>
    </row>
    <row r="36" spans="45:49" s="265" customFormat="1" x14ac:dyDescent="0.2">
      <c r="AS36" s="270"/>
      <c r="AT36" s="270"/>
      <c r="AU36" s="270"/>
      <c r="AV36" s="270"/>
      <c r="AW36" s="270"/>
    </row>
    <row r="37" spans="45:49" s="265" customFormat="1" x14ac:dyDescent="0.2">
      <c r="AS37" s="270"/>
      <c r="AT37" s="270"/>
      <c r="AU37" s="270"/>
      <c r="AV37" s="270"/>
      <c r="AW37" s="270"/>
    </row>
    <row r="38" spans="45:49" s="265" customFormat="1" x14ac:dyDescent="0.2">
      <c r="AS38" s="270"/>
      <c r="AT38" s="270"/>
      <c r="AU38" s="270"/>
      <c r="AV38" s="270"/>
      <c r="AW38" s="270"/>
    </row>
    <row r="39" spans="45:49" s="265" customFormat="1" x14ac:dyDescent="0.2">
      <c r="AS39" s="270"/>
      <c r="AT39" s="270"/>
      <c r="AU39" s="270"/>
      <c r="AV39" s="270"/>
      <c r="AW39" s="270"/>
    </row>
    <row r="40" spans="45:49" s="265" customFormat="1" x14ac:dyDescent="0.2">
      <c r="AS40" s="270"/>
      <c r="AT40" s="270"/>
      <c r="AU40" s="270"/>
      <c r="AV40" s="270"/>
      <c r="AW40" s="270"/>
    </row>
    <row r="41" spans="45:49" s="265" customFormat="1" x14ac:dyDescent="0.2">
      <c r="AS41" s="270"/>
      <c r="AT41" s="270"/>
      <c r="AU41" s="270"/>
      <c r="AV41" s="270"/>
      <c r="AW41" s="270"/>
    </row>
    <row r="42" spans="45:49" s="265" customFormat="1" x14ac:dyDescent="0.2">
      <c r="AS42" s="270"/>
      <c r="AT42" s="270"/>
      <c r="AU42" s="270"/>
      <c r="AV42" s="270"/>
      <c r="AW42" s="270"/>
    </row>
    <row r="43" spans="45:49" s="265" customFormat="1" x14ac:dyDescent="0.2">
      <c r="AS43" s="270"/>
      <c r="AT43" s="270"/>
      <c r="AU43" s="270"/>
      <c r="AV43" s="270"/>
      <c r="AW43" s="270"/>
    </row>
    <row r="44" spans="45:49" s="265" customFormat="1" x14ac:dyDescent="0.2">
      <c r="AS44" s="270"/>
      <c r="AT44" s="270"/>
      <c r="AU44" s="270"/>
      <c r="AV44" s="270"/>
      <c r="AW44" s="270"/>
    </row>
    <row r="45" spans="45:49" s="265" customFormat="1" x14ac:dyDescent="0.2">
      <c r="AS45" s="270"/>
      <c r="AT45" s="270"/>
      <c r="AU45" s="270"/>
      <c r="AV45" s="270"/>
      <c r="AW45" s="270"/>
    </row>
    <row r="46" spans="45:49" s="265" customFormat="1" x14ac:dyDescent="0.2">
      <c r="AS46" s="270"/>
      <c r="AT46" s="270"/>
      <c r="AU46" s="270"/>
      <c r="AV46" s="270"/>
      <c r="AW46" s="270"/>
    </row>
    <row r="47" spans="45:49" s="265" customFormat="1" x14ac:dyDescent="0.2">
      <c r="AS47" s="270"/>
      <c r="AT47" s="270"/>
      <c r="AU47" s="270"/>
      <c r="AV47" s="270"/>
      <c r="AW47" s="270"/>
    </row>
    <row r="48" spans="45:49" s="265" customFormat="1" x14ac:dyDescent="0.2">
      <c r="AS48" s="270"/>
      <c r="AT48" s="270"/>
      <c r="AU48" s="270"/>
      <c r="AV48" s="270"/>
      <c r="AW48" s="270"/>
    </row>
    <row r="49" spans="45:49" s="265" customFormat="1" x14ac:dyDescent="0.2">
      <c r="AS49" s="270"/>
      <c r="AT49" s="270"/>
      <c r="AU49" s="270"/>
      <c r="AV49" s="270"/>
      <c r="AW49" s="270"/>
    </row>
    <row r="50" spans="45:49" s="265" customFormat="1" x14ac:dyDescent="0.2">
      <c r="AS50" s="270"/>
      <c r="AT50" s="270"/>
      <c r="AU50" s="270"/>
      <c r="AV50" s="270"/>
      <c r="AW50" s="270"/>
    </row>
    <row r="51" spans="45:49" s="265" customFormat="1" x14ac:dyDescent="0.2">
      <c r="AS51" s="270"/>
      <c r="AT51" s="270"/>
      <c r="AU51" s="270"/>
      <c r="AV51" s="270"/>
      <c r="AW51" s="270"/>
    </row>
    <row r="52" spans="45:49" s="265" customFormat="1" x14ac:dyDescent="0.2">
      <c r="AS52" s="270"/>
      <c r="AT52" s="270"/>
      <c r="AU52" s="270"/>
      <c r="AV52" s="270"/>
      <c r="AW52" s="270"/>
    </row>
    <row r="53" spans="45:49" s="265" customFormat="1" x14ac:dyDescent="0.2">
      <c r="AS53" s="270"/>
      <c r="AT53" s="270"/>
      <c r="AU53" s="270"/>
      <c r="AV53" s="270"/>
      <c r="AW53" s="270"/>
    </row>
    <row r="54" spans="45:49" s="265" customFormat="1" x14ac:dyDescent="0.2">
      <c r="AS54" s="270"/>
      <c r="AT54" s="270"/>
      <c r="AU54" s="270"/>
      <c r="AV54" s="270"/>
      <c r="AW54" s="270"/>
    </row>
    <row r="55" spans="45:49" s="265" customFormat="1" x14ac:dyDescent="0.2">
      <c r="AS55" s="270"/>
      <c r="AT55" s="270"/>
      <c r="AU55" s="270"/>
      <c r="AV55" s="270"/>
      <c r="AW55" s="270"/>
    </row>
    <row r="56" spans="45:49" s="265" customFormat="1" x14ac:dyDescent="0.2">
      <c r="AS56" s="270"/>
      <c r="AT56" s="270"/>
      <c r="AU56" s="270"/>
      <c r="AV56" s="270"/>
      <c r="AW56" s="270"/>
    </row>
    <row r="57" spans="45:49" s="265" customFormat="1" x14ac:dyDescent="0.2">
      <c r="AS57" s="270"/>
      <c r="AT57" s="270"/>
      <c r="AU57" s="270"/>
      <c r="AV57" s="270"/>
      <c r="AW57" s="270"/>
    </row>
    <row r="58" spans="45:49" s="265" customFormat="1" x14ac:dyDescent="0.2">
      <c r="AS58" s="270"/>
      <c r="AT58" s="270"/>
      <c r="AU58" s="270"/>
      <c r="AV58" s="270"/>
      <c r="AW58" s="270"/>
    </row>
    <row r="59" spans="45:49" s="265" customFormat="1" x14ac:dyDescent="0.2">
      <c r="AS59" s="270"/>
      <c r="AT59" s="270"/>
      <c r="AU59" s="270"/>
      <c r="AV59" s="270"/>
      <c r="AW59" s="270"/>
    </row>
    <row r="60" spans="45:49" s="265" customFormat="1" x14ac:dyDescent="0.2">
      <c r="AS60" s="270"/>
      <c r="AT60" s="270"/>
      <c r="AU60" s="270"/>
      <c r="AV60" s="270"/>
      <c r="AW60" s="270"/>
    </row>
    <row r="61" spans="45:49" s="265" customFormat="1" x14ac:dyDescent="0.2">
      <c r="AS61" s="270"/>
      <c r="AT61" s="270"/>
      <c r="AU61" s="270"/>
      <c r="AV61" s="270"/>
      <c r="AW61" s="270"/>
    </row>
    <row r="62" spans="45:49" s="265" customFormat="1" x14ac:dyDescent="0.2">
      <c r="AS62" s="270"/>
      <c r="AT62" s="270"/>
      <c r="AU62" s="270"/>
      <c r="AV62" s="270"/>
      <c r="AW62" s="270"/>
    </row>
    <row r="63" spans="45:49" s="265" customFormat="1" x14ac:dyDescent="0.2">
      <c r="AS63" s="270"/>
      <c r="AT63" s="270"/>
      <c r="AU63" s="270"/>
      <c r="AV63" s="270"/>
      <c r="AW63" s="270"/>
    </row>
    <row r="64" spans="45:49" s="265" customFormat="1" x14ac:dyDescent="0.2">
      <c r="AS64" s="270"/>
      <c r="AT64" s="270"/>
      <c r="AU64" s="270"/>
      <c r="AV64" s="270"/>
      <c r="AW64" s="270"/>
    </row>
    <row r="65" spans="45:49" s="265" customFormat="1" x14ac:dyDescent="0.2">
      <c r="AS65" s="270"/>
      <c r="AT65" s="270"/>
      <c r="AU65" s="270"/>
      <c r="AV65" s="270"/>
      <c r="AW65" s="270"/>
    </row>
    <row r="66" spans="45:49" s="265" customFormat="1" x14ac:dyDescent="0.2">
      <c r="AS66" s="270"/>
      <c r="AT66" s="270"/>
      <c r="AU66" s="270"/>
      <c r="AV66" s="270"/>
      <c r="AW66" s="270"/>
    </row>
    <row r="67" spans="45:49" s="265" customFormat="1" x14ac:dyDescent="0.2">
      <c r="AS67" s="270"/>
      <c r="AT67" s="270"/>
      <c r="AU67" s="270"/>
      <c r="AV67" s="270"/>
      <c r="AW67" s="270"/>
    </row>
    <row r="68" spans="45:49" s="265" customFormat="1" x14ac:dyDescent="0.2">
      <c r="AS68" s="270"/>
      <c r="AT68" s="270"/>
      <c r="AU68" s="270"/>
      <c r="AV68" s="270"/>
      <c r="AW68" s="270"/>
    </row>
    <row r="69" spans="45:49" s="265" customFormat="1" x14ac:dyDescent="0.2">
      <c r="AS69" s="270"/>
      <c r="AT69" s="270"/>
      <c r="AU69" s="270"/>
      <c r="AV69" s="270"/>
      <c r="AW69" s="270"/>
    </row>
  </sheetData>
  <autoFilter ref="A3:AX67"/>
  <hyperlinks>
    <hyperlink ref="G2" location="Cover!A1" display="Back to cover page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W48"/>
  <sheetViews>
    <sheetView showGridLines="0" zoomScale="90" zoomScaleNormal="90" workbookViewId="0">
      <pane xSplit="7" ySplit="3" topLeftCell="AH4" activePane="bottomRight" state="frozen"/>
      <selection pane="topRight" activeCell="H1" sqref="H1"/>
      <selection pane="bottomLeft" activeCell="A4" sqref="A4"/>
      <selection pane="bottomRight" activeCell="AN1" sqref="AN1:AQ1048576"/>
    </sheetView>
  </sheetViews>
  <sheetFormatPr defaultRowHeight="12.75" outlineLevelCol="1" x14ac:dyDescent="0.2"/>
  <cols>
    <col min="1" max="1" bestFit="true" customWidth="true" style="60" width="15.5" collapsed="true"/>
    <col min="2" max="3" bestFit="true" customWidth="true" style="60" width="10.625" collapsed="true"/>
    <col min="4" max="4" bestFit="true" customWidth="true" style="60" width="11.75" collapsed="true"/>
    <col min="5" max="5" style="60" width="9.0" collapsed="true"/>
    <col min="6" max="6" customWidth="true" hidden="true" style="60" width="9.875" collapsed="true" outlineLevel="1"/>
    <col min="7" max="7" customWidth="true" style="60" width="21.125" collapsed="true"/>
    <col min="8" max="18" customWidth="true" hidden="true" style="60" width="0.0" collapsed="true" outlineLevel="1"/>
    <col min="19" max="19" style="60" width="9.0" collapsed="true"/>
    <col min="20" max="30" customWidth="true" hidden="true" style="60" width="0.0" collapsed="true" outlineLevel="1"/>
    <col min="31" max="31" style="60" width="9.0" collapsed="true"/>
    <col min="32" max="39" style="60" width="9.0" collapsed="true"/>
    <col min="40" max="43" customWidth="true" hidden="true" style="60" width="0.0" collapsed="true" outlineLevel="1"/>
    <col min="44" max="44" style="60" width="9.0" collapsed="true"/>
    <col min="45" max="46" bestFit="true" customWidth="true" style="60" width="10.5" collapsed="true"/>
    <col min="47" max="16384" style="60" width="9.0" collapsed="true"/>
  </cols>
  <sheetData>
    <row r="1" spans="1:49" s="177" customFormat="1" x14ac:dyDescent="0.2">
      <c r="A1" s="177" t="s">
        <v>416</v>
      </c>
      <c r="B1" s="177" t="s">
        <v>420</v>
      </c>
      <c r="C1" s="177" t="s">
        <v>419</v>
      </c>
      <c r="D1" s="177" t="s">
        <v>418</v>
      </c>
      <c r="E1" s="261" t="s">
        <v>414</v>
      </c>
      <c r="F1" s="177" t="s">
        <v>417</v>
      </c>
      <c r="G1" s="261" t="s">
        <v>415</v>
      </c>
      <c r="H1" s="176">
        <v>201501</v>
      </c>
      <c r="I1" s="176">
        <v>201502</v>
      </c>
      <c r="J1" s="176">
        <v>201503</v>
      </c>
      <c r="K1" s="176">
        <v>201504</v>
      </c>
      <c r="L1" s="176">
        <v>201505</v>
      </c>
      <c r="M1" s="176">
        <v>201506</v>
      </c>
      <c r="N1" s="176">
        <v>201507</v>
      </c>
      <c r="O1" s="176">
        <v>201508</v>
      </c>
      <c r="P1" s="176">
        <v>201509</v>
      </c>
      <c r="Q1" s="176">
        <v>201510</v>
      </c>
      <c r="R1" s="176">
        <v>201511</v>
      </c>
      <c r="S1" s="176">
        <v>201512</v>
      </c>
      <c r="T1" s="176">
        <v>201601</v>
      </c>
      <c r="U1" s="176">
        <v>201602</v>
      </c>
      <c r="V1" s="176">
        <v>201603</v>
      </c>
      <c r="W1" s="176">
        <v>201604</v>
      </c>
      <c r="X1" s="176">
        <v>201605</v>
      </c>
      <c r="Y1" s="176">
        <v>201606</v>
      </c>
      <c r="Z1" s="176">
        <v>201607</v>
      </c>
      <c r="AA1" s="176">
        <v>201608</v>
      </c>
      <c r="AB1" s="176">
        <v>201609</v>
      </c>
      <c r="AC1" s="176">
        <v>201610</v>
      </c>
      <c r="AD1" s="176">
        <v>201611</v>
      </c>
      <c r="AE1" s="176">
        <v>201612</v>
      </c>
      <c r="AF1" s="176">
        <v>201701</v>
      </c>
      <c r="AG1" s="176">
        <v>201702</v>
      </c>
      <c r="AH1" s="176">
        <v>201703</v>
      </c>
      <c r="AI1" s="176">
        <v>201704</v>
      </c>
      <c r="AJ1" s="176">
        <v>201705</v>
      </c>
      <c r="AK1" s="176">
        <v>201706</v>
      </c>
      <c r="AL1" s="176">
        <v>201707</v>
      </c>
      <c r="AM1" s="176">
        <v>201708</v>
      </c>
      <c r="AN1" s="176">
        <v>201709</v>
      </c>
      <c r="AO1" s="176">
        <v>201710</v>
      </c>
      <c r="AP1" s="176">
        <v>201711</v>
      </c>
      <c r="AQ1" s="176">
        <v>201712</v>
      </c>
      <c r="AS1" s="268">
        <v>2016</v>
      </c>
      <c r="AT1" s="268">
        <v>2017</v>
      </c>
      <c r="AU1" s="269"/>
      <c r="AV1" s="269"/>
      <c r="AW1" s="269"/>
    </row>
    <row r="2" spans="1:49" x14ac:dyDescent="0.2">
      <c r="G2" s="155" t="s">
        <v>269</v>
      </c>
    </row>
    <row r="3" spans="1:49" s="90" customFormat="1" x14ac:dyDescent="0.2">
      <c r="A3" s="89" t="s">
        <v>232</v>
      </c>
      <c r="B3" s="89" t="s">
        <v>233</v>
      </c>
      <c r="C3" s="89" t="s">
        <v>234</v>
      </c>
      <c r="D3" s="89" t="s">
        <v>235</v>
      </c>
      <c r="E3" s="89" t="s">
        <v>236</v>
      </c>
      <c r="F3" s="89" t="s">
        <v>237</v>
      </c>
      <c r="G3" s="89" t="s">
        <v>238</v>
      </c>
      <c r="H3" s="89">
        <v>201501</v>
      </c>
      <c r="I3" s="89">
        <v>201502</v>
      </c>
      <c r="J3" s="89">
        <v>201503</v>
      </c>
      <c r="K3" s="89">
        <v>201504</v>
      </c>
      <c r="L3" s="89">
        <v>201505</v>
      </c>
      <c r="M3" s="89">
        <v>201506</v>
      </c>
      <c r="N3" s="89">
        <v>201507</v>
      </c>
      <c r="O3" s="89">
        <v>201508</v>
      </c>
      <c r="P3" s="89">
        <v>201509</v>
      </c>
      <c r="Q3" s="89">
        <v>201510</v>
      </c>
      <c r="R3" s="89">
        <v>201511</v>
      </c>
      <c r="S3" s="89">
        <v>201512</v>
      </c>
      <c r="T3" s="89">
        <v>201601</v>
      </c>
      <c r="U3" s="89">
        <v>201602</v>
      </c>
      <c r="V3" s="89">
        <v>201603</v>
      </c>
      <c r="W3" s="89">
        <v>201604</v>
      </c>
      <c r="X3" s="89">
        <v>201605</v>
      </c>
      <c r="Y3" s="89">
        <v>201606</v>
      </c>
      <c r="Z3" s="89">
        <v>201607</v>
      </c>
      <c r="AA3" s="89">
        <v>201608</v>
      </c>
      <c r="AB3" s="89">
        <v>201609</v>
      </c>
      <c r="AC3" s="89">
        <v>201610</v>
      </c>
      <c r="AD3" s="89">
        <v>201611</v>
      </c>
      <c r="AE3" s="89">
        <v>201612</v>
      </c>
      <c r="AF3" s="89">
        <v>201701</v>
      </c>
      <c r="AG3" s="89">
        <v>201702</v>
      </c>
      <c r="AH3" s="89">
        <v>201703</v>
      </c>
      <c r="AI3" s="89">
        <v>201704</v>
      </c>
      <c r="AJ3" s="89">
        <v>201705</v>
      </c>
      <c r="AK3" s="89">
        <v>201706</v>
      </c>
      <c r="AL3" s="89">
        <v>201707</v>
      </c>
      <c r="AM3" s="89">
        <v>201708</v>
      </c>
      <c r="AN3" s="89">
        <v>201709</v>
      </c>
      <c r="AO3" s="89">
        <v>201710</v>
      </c>
      <c r="AP3" s="89">
        <v>201711</v>
      </c>
      <c r="AQ3" s="89">
        <v>201712</v>
      </c>
      <c r="AR3" s="89"/>
      <c r="AS3" s="89" t="s">
        <v>239</v>
      </c>
      <c r="AT3" s="89" t="s">
        <v>240</v>
      </c>
      <c r="AU3" s="89"/>
      <c r="AV3" s="89" t="s">
        <v>203</v>
      </c>
      <c r="AW3" s="89" t="s">
        <v>0</v>
      </c>
    </row>
    <row r="4" spans="1:49" s="265" customFormat="1" x14ac:dyDescent="0.2">
      <c r="A4" s="11631" t="s">
        <v>878</v>
      </c>
      <c r="B4" s="11685" t="s">
        <v>879</v>
      </c>
      <c r="C4" s="11739" t="s">
        <v>33</v>
      </c>
      <c r="D4" s="11793" t="s">
        <v>33</v>
      </c>
      <c r="E4" s="11847" t="s">
        <v>879</v>
      </c>
      <c r="F4" s="11901" t="s">
        <v>33</v>
      </c>
      <c r="G4" s="11955" t="s">
        <v>71</v>
      </c>
      <c r="H4" s="12009" t="n">
        <v>1142.0</v>
      </c>
      <c r="I4" s="12063" t="n">
        <v>1203.0</v>
      </c>
      <c r="J4" s="12117" t="n">
        <v>1331.0</v>
      </c>
      <c r="K4" s="12171" t="n">
        <v>1503.0</v>
      </c>
      <c r="L4" s="12225" t="n">
        <v>1459.0</v>
      </c>
      <c r="M4" s="12279" t="n">
        <v>1485.0</v>
      </c>
      <c r="N4" s="12333" t="n">
        <v>1485.0</v>
      </c>
      <c r="O4" s="12387" t="n">
        <v>1572.0</v>
      </c>
      <c r="P4" s="12441" t="n">
        <v>1732.0</v>
      </c>
      <c r="Q4" s="12495" t="n">
        <v>1852.0</v>
      </c>
      <c r="R4" s="12549" t="n">
        <v>2108.0</v>
      </c>
      <c r="S4" s="12603" t="n">
        <v>2192.0</v>
      </c>
      <c r="T4" s="12657" t="n">
        <v>2219.0</v>
      </c>
      <c r="U4" s="12711" t="n">
        <v>2130.0</v>
      </c>
      <c r="V4" s="12765" t="n">
        <v>2259.0</v>
      </c>
      <c r="W4" s="12819" t="n">
        <v>2385.0</v>
      </c>
      <c r="X4" s="12873" t="n">
        <v>2733.0</v>
      </c>
      <c r="Y4" s="12927" t="n">
        <v>3526.0</v>
      </c>
      <c r="Z4" s="12981" t="n">
        <v>3957.0</v>
      </c>
      <c r="AA4" s="13035" t="n">
        <v>4470.0</v>
      </c>
      <c r="AB4" s="13089" t="n">
        <v>5082.0</v>
      </c>
      <c r="AC4" s="13143" t="n">
        <v>5596.0</v>
      </c>
      <c r="AD4" s="13197" t="n">
        <v>6020.0</v>
      </c>
      <c r="AE4" s="13251" t="n">
        <v>6701.0</v>
      </c>
      <c r="AF4" s="13305" t="n">
        <v>6810.0</v>
      </c>
      <c r="AG4" s="13359" t="n">
        <v>6667.0</v>
      </c>
      <c r="AH4" s="13413" t="n">
        <v>6952.0</v>
      </c>
      <c r="AI4" s="13467" t="n">
        <v>7096.0</v>
      </c>
      <c r="AJ4" s="13521" t="n">
        <v>7684.0</v>
      </c>
      <c r="AK4" s="13575" t="n">
        <v>8823.0</v>
      </c>
      <c r="AL4" s="13629" t="n">
        <v>9546.0</v>
      </c>
      <c r="AM4" s="13683" t="n">
        <v>10244.0</v>
      </c>
      <c r="AS4" s="13737" t="n">
        <v>23679.0</v>
      </c>
      <c r="AT4" s="13791" t="n">
        <v>63822.0</v>
      </c>
      <c r="AU4" s="270"/>
      <c r="AV4" s="270"/>
      <c r="AW4" s="270"/>
    </row>
    <row r="5" spans="1:49" s="265" customFormat="1" x14ac:dyDescent="0.2">
      <c r="A5" s="11634" t="s">
        <v>878</v>
      </c>
      <c r="B5" s="11688" t="s">
        <v>879</v>
      </c>
      <c r="C5" s="11742" t="s">
        <v>33</v>
      </c>
      <c r="D5" s="11796" t="s">
        <v>33</v>
      </c>
      <c r="E5" s="11850" t="s">
        <v>879</v>
      </c>
      <c r="F5" s="11904" t="s">
        <v>33</v>
      </c>
      <c r="G5" s="11958" t="s">
        <v>62</v>
      </c>
      <c r="H5" s="12012" t="n">
        <v>1142.0</v>
      </c>
      <c r="I5" s="12066" t="n">
        <v>1203.0</v>
      </c>
      <c r="J5" s="12120" t="n">
        <v>1332.0</v>
      </c>
      <c r="K5" s="12174" t="n">
        <v>1503.0</v>
      </c>
      <c r="L5" s="12228" t="n">
        <v>1459.0</v>
      </c>
      <c r="M5" s="12282" t="n">
        <v>1485.0</v>
      </c>
      <c r="N5" s="12336" t="n">
        <v>1485.0</v>
      </c>
      <c r="O5" s="12390" t="n">
        <v>1572.0</v>
      </c>
      <c r="P5" s="12444" t="n">
        <v>1732.0</v>
      </c>
      <c r="Q5" s="12498" t="n">
        <v>1852.0</v>
      </c>
      <c r="R5" s="12552" t="n">
        <v>2108.0</v>
      </c>
      <c r="S5" s="12606" t="n">
        <v>2192.0</v>
      </c>
      <c r="T5" s="12660" t="n">
        <v>2219.0</v>
      </c>
      <c r="U5" s="12714" t="n">
        <v>2130.0</v>
      </c>
      <c r="V5" s="12768" t="n">
        <v>2259.0</v>
      </c>
      <c r="W5" s="12822" t="n">
        <v>2385.0</v>
      </c>
      <c r="X5" s="12876" t="n">
        <v>2733.0</v>
      </c>
      <c r="Y5" s="12930" t="n">
        <v>3526.0</v>
      </c>
      <c r="Z5" s="12984" t="n">
        <v>3957.0</v>
      </c>
      <c r="AA5" s="13038" t="n">
        <v>4470.0</v>
      </c>
      <c r="AB5" s="13092" t="n">
        <v>5082.0</v>
      </c>
      <c r="AC5" s="13146" t="n">
        <v>5596.0</v>
      </c>
      <c r="AD5" s="13200" t="n">
        <v>6020.0</v>
      </c>
      <c r="AE5" s="13254" t="n">
        <v>6701.0</v>
      </c>
      <c r="AF5" s="13308" t="n">
        <v>6810.0</v>
      </c>
      <c r="AG5" s="13362" t="n">
        <v>5112.0</v>
      </c>
      <c r="AH5" s="13416" t="n">
        <v>5243.0</v>
      </c>
      <c r="AI5" s="13470" t="n">
        <v>4730.0</v>
      </c>
      <c r="AJ5" s="13524" t="n">
        <v>4944.0</v>
      </c>
      <c r="AK5" s="13578" t="n">
        <v>5524.0</v>
      </c>
      <c r="AL5" s="13632" t="n">
        <v>5453.0</v>
      </c>
      <c r="AM5" s="13686" t="n">
        <v>5361.0</v>
      </c>
      <c r="AS5" s="13740" t="n">
        <v>23679.0</v>
      </c>
      <c r="AT5" s="13794" t="n">
        <v>43177.0</v>
      </c>
      <c r="AU5" s="270"/>
      <c r="AV5" s="270"/>
      <c r="AW5" s="270"/>
    </row>
    <row r="6" spans="1:49" s="265" customFormat="1" x14ac:dyDescent="0.2">
      <c r="A6" s="11637" t="s">
        <v>878</v>
      </c>
      <c r="B6" s="11691" t="s">
        <v>879</v>
      </c>
      <c r="C6" s="11745" t="s">
        <v>33</v>
      </c>
      <c r="D6" s="11799" t="s">
        <v>33</v>
      </c>
      <c r="E6" s="11853" t="s">
        <v>879</v>
      </c>
      <c r="F6" s="11907" t="s">
        <v>33</v>
      </c>
      <c r="G6" s="11961" t="s">
        <v>63</v>
      </c>
      <c r="H6" s="12015"/>
      <c r="I6" s="12069"/>
      <c r="J6" s="12123"/>
      <c r="K6" s="12177"/>
      <c r="L6" s="12231"/>
      <c r="M6" s="12285"/>
      <c r="N6" s="12339"/>
      <c r="O6" s="12393"/>
      <c r="P6" s="12447"/>
      <c r="Q6" s="12501"/>
      <c r="R6" s="12555"/>
      <c r="S6" s="12609"/>
      <c r="T6" s="12663"/>
      <c r="U6" s="12717"/>
      <c r="V6" s="12771"/>
      <c r="W6" s="12825"/>
      <c r="X6" s="12879"/>
      <c r="Y6" s="12933"/>
      <c r="Z6" s="12987"/>
      <c r="AA6" s="13041"/>
      <c r="AB6" s="13095"/>
      <c r="AC6" s="13149"/>
      <c r="AD6" s="13203"/>
      <c r="AE6" s="13257"/>
      <c r="AF6" s="13311"/>
      <c r="AG6" s="13365" t="n">
        <v>1555.0</v>
      </c>
      <c r="AH6" s="13419" t="n">
        <v>1709.0</v>
      </c>
      <c r="AI6" s="13473" t="n">
        <v>2366.0</v>
      </c>
      <c r="AJ6" s="13527" t="n">
        <v>2740.0</v>
      </c>
      <c r="AK6" s="13581" t="n">
        <v>3299.0</v>
      </c>
      <c r="AL6" s="13635" t="n">
        <v>4093.0</v>
      </c>
      <c r="AM6" s="13689" t="n">
        <v>4883.0</v>
      </c>
      <c r="AS6" s="13743"/>
      <c r="AT6" s="13797" t="n">
        <v>20645.0</v>
      </c>
      <c r="AU6" s="270"/>
      <c r="AV6" s="270"/>
      <c r="AW6" s="270"/>
    </row>
    <row r="7" spans="1:49" s="265" customFormat="1" x14ac:dyDescent="0.2">
      <c r="A7" s="11640" t="s">
        <v>878</v>
      </c>
      <c r="B7" s="11694" t="s">
        <v>879</v>
      </c>
      <c r="C7" s="11748" t="s">
        <v>33</v>
      </c>
      <c r="D7" s="11802" t="s">
        <v>33</v>
      </c>
      <c r="E7" s="11856" t="s">
        <v>879</v>
      </c>
      <c r="F7" s="11910" t="s">
        <v>33</v>
      </c>
      <c r="G7" s="11964" t="s">
        <v>72</v>
      </c>
      <c r="H7" s="12018" t="n">
        <v>845.0</v>
      </c>
      <c r="I7" s="12072" t="n">
        <v>883.0</v>
      </c>
      <c r="J7" s="12126" t="n">
        <v>997.0</v>
      </c>
      <c r="K7" s="12180" t="n">
        <v>1127.0</v>
      </c>
      <c r="L7" s="12234" t="n">
        <v>1061.0</v>
      </c>
      <c r="M7" s="12288" t="n">
        <v>1105.0</v>
      </c>
      <c r="N7" s="12342" t="n">
        <v>1101.0</v>
      </c>
      <c r="O7" s="12396" t="n">
        <v>1199.0</v>
      </c>
      <c r="P7" s="12450" t="n">
        <v>1297.0</v>
      </c>
      <c r="Q7" s="12504" t="n">
        <v>1387.0</v>
      </c>
      <c r="R7" s="12558" t="n">
        <v>1621.0</v>
      </c>
      <c r="S7" s="12612" t="n">
        <v>1704.0</v>
      </c>
      <c r="T7" s="12666" t="n">
        <v>1716.0</v>
      </c>
      <c r="U7" s="12720" t="n">
        <v>1621.0</v>
      </c>
      <c r="V7" s="12774" t="n">
        <v>1726.0</v>
      </c>
      <c r="W7" s="12828" t="n">
        <v>1792.0</v>
      </c>
      <c r="X7" s="12882" t="n">
        <v>2080.0</v>
      </c>
      <c r="Y7" s="12936" t="n">
        <v>2766.0</v>
      </c>
      <c r="Z7" s="12990" t="n">
        <v>3156.0</v>
      </c>
      <c r="AA7" s="13044" t="n">
        <v>3577.0</v>
      </c>
      <c r="AB7" s="13098" t="n">
        <v>4038.0</v>
      </c>
      <c r="AC7" s="13152" t="n">
        <v>4438.0</v>
      </c>
      <c r="AD7" s="13206" t="n">
        <v>4775.0</v>
      </c>
      <c r="AE7" s="13260" t="n">
        <v>5348.0</v>
      </c>
      <c r="AF7" s="13314" t="n">
        <v>5455.0</v>
      </c>
      <c r="AG7" s="13368" t="n">
        <v>3696.0</v>
      </c>
      <c r="AH7" s="13422" t="n">
        <v>3844.0</v>
      </c>
      <c r="AI7" s="13476" t="n">
        <v>3460.0</v>
      </c>
      <c r="AJ7" s="13530" t="n">
        <v>3625.0</v>
      </c>
      <c r="AK7" s="13584" t="n">
        <v>4210.0</v>
      </c>
      <c r="AL7" s="13638" t="n">
        <v>4273.0</v>
      </c>
      <c r="AM7" s="13692" t="n">
        <v>4202.0</v>
      </c>
      <c r="AS7" s="13746" t="n">
        <v>18434.0</v>
      </c>
      <c r="AT7" s="13800" t="n">
        <v>32765.0</v>
      </c>
      <c r="AU7" s="270"/>
      <c r="AV7" s="270"/>
      <c r="AW7" s="270"/>
    </row>
    <row r="8" spans="1:49" s="265" customFormat="1" x14ac:dyDescent="0.2">
      <c r="A8" s="11643" t="s">
        <v>878</v>
      </c>
      <c r="B8" s="11697" t="s">
        <v>879</v>
      </c>
      <c r="C8" s="11751" t="s">
        <v>33</v>
      </c>
      <c r="D8" s="11805" t="s">
        <v>33</v>
      </c>
      <c r="E8" s="11859" t="s">
        <v>879</v>
      </c>
      <c r="F8" s="11913" t="s">
        <v>33</v>
      </c>
      <c r="G8" s="11967" t="s">
        <v>73</v>
      </c>
      <c r="H8" s="12021" t="n">
        <v>57.0</v>
      </c>
      <c r="I8" s="12075" t="n">
        <v>65.0</v>
      </c>
      <c r="J8" s="12129" t="n">
        <v>65.0</v>
      </c>
      <c r="K8" s="12183" t="n">
        <v>63.0</v>
      </c>
      <c r="L8" s="12237" t="n">
        <v>62.0</v>
      </c>
      <c r="M8" s="12291" t="n">
        <v>49.0</v>
      </c>
      <c r="N8" s="12345" t="n">
        <v>43.0</v>
      </c>
      <c r="O8" s="12399" t="n">
        <v>37.0</v>
      </c>
      <c r="P8" s="12453" t="n">
        <v>39.0</v>
      </c>
      <c r="Q8" s="12507" t="n">
        <v>47.0</v>
      </c>
      <c r="R8" s="12561" t="n">
        <v>55.0</v>
      </c>
      <c r="S8" s="12615" t="n">
        <v>58.0</v>
      </c>
      <c r="T8" s="12669" t="n">
        <v>68.0</v>
      </c>
      <c r="U8" s="12723" t="n">
        <v>78.0</v>
      </c>
      <c r="V8" s="12777" t="n">
        <v>87.0</v>
      </c>
      <c r="W8" s="12831" t="n">
        <v>110.0</v>
      </c>
      <c r="X8" s="12885" t="n">
        <v>114.0</v>
      </c>
      <c r="Y8" s="12939" t="n">
        <v>115.0</v>
      </c>
      <c r="Z8" s="12993" t="n">
        <v>127.0</v>
      </c>
      <c r="AA8" s="13047" t="n">
        <v>147.0</v>
      </c>
      <c r="AB8" s="13101" t="n">
        <v>178.0</v>
      </c>
      <c r="AC8" s="13155" t="n">
        <v>194.0</v>
      </c>
      <c r="AD8" s="13209" t="n">
        <v>206.0</v>
      </c>
      <c r="AE8" s="13263" t="n">
        <v>237.0</v>
      </c>
      <c r="AF8" s="13317" t="n">
        <v>253.0</v>
      </c>
      <c r="AG8" s="13371" t="n">
        <v>272.0</v>
      </c>
      <c r="AH8" s="13425" t="n">
        <v>287.0</v>
      </c>
      <c r="AI8" s="13479" t="n">
        <v>295.0</v>
      </c>
      <c r="AJ8" s="13533" t="n">
        <v>313.0</v>
      </c>
      <c r="AK8" s="13587" t="n">
        <v>324.0</v>
      </c>
      <c r="AL8" s="13641" t="n">
        <v>308.0</v>
      </c>
      <c r="AM8" s="13695" t="n">
        <v>298.0</v>
      </c>
      <c r="AS8" s="13749" t="n">
        <v>846.0</v>
      </c>
      <c r="AT8" s="13803" t="n">
        <v>2350.0</v>
      </c>
      <c r="AU8" s="270"/>
      <c r="AV8" s="270"/>
      <c r="AW8" s="270"/>
    </row>
    <row r="9" spans="1:49" s="265" customFormat="1" x14ac:dyDescent="0.2">
      <c r="A9" s="11646" t="s">
        <v>878</v>
      </c>
      <c r="B9" s="11700" t="s">
        <v>879</v>
      </c>
      <c r="C9" s="11754" t="s">
        <v>33</v>
      </c>
      <c r="D9" s="11808" t="s">
        <v>33</v>
      </c>
      <c r="E9" s="11862" t="s">
        <v>879</v>
      </c>
      <c r="F9" s="11916" t="s">
        <v>33</v>
      </c>
      <c r="G9" s="11970" t="s">
        <v>74</v>
      </c>
      <c r="H9" s="12024" t="n">
        <v>157.0</v>
      </c>
      <c r="I9" s="12078" t="n">
        <v>169.0</v>
      </c>
      <c r="J9" s="12132" t="n">
        <v>175.0</v>
      </c>
      <c r="K9" s="12186" t="n">
        <v>202.0</v>
      </c>
      <c r="L9" s="12240" t="n">
        <v>214.0</v>
      </c>
      <c r="M9" s="12294" t="n">
        <v>208.0</v>
      </c>
      <c r="N9" s="12348" t="n">
        <v>213.0</v>
      </c>
      <c r="O9" s="12402" t="n">
        <v>211.0</v>
      </c>
      <c r="P9" s="12456" t="n">
        <v>253.0</v>
      </c>
      <c r="Q9" s="12510" t="n">
        <v>272.0</v>
      </c>
      <c r="R9" s="12564" t="n">
        <v>289.0</v>
      </c>
      <c r="S9" s="12618" t="n">
        <v>288.0</v>
      </c>
      <c r="T9" s="12672" t="n">
        <v>290.0</v>
      </c>
      <c r="U9" s="12726" t="n">
        <v>284.0</v>
      </c>
      <c r="V9" s="12780" t="n">
        <v>293.0</v>
      </c>
      <c r="W9" s="12834" t="n">
        <v>311.0</v>
      </c>
      <c r="X9" s="12888" t="n">
        <v>348.0</v>
      </c>
      <c r="Y9" s="12942" t="n">
        <v>428.0</v>
      </c>
      <c r="Z9" s="12996" t="n">
        <v>444.0</v>
      </c>
      <c r="AA9" s="13050" t="n">
        <v>494.0</v>
      </c>
      <c r="AB9" s="13104" t="n">
        <v>568.0</v>
      </c>
      <c r="AC9" s="13158" t="n">
        <v>640.0</v>
      </c>
      <c r="AD9" s="13212" t="n">
        <v>688.0</v>
      </c>
      <c r="AE9" s="13266" t="n">
        <v>738.0</v>
      </c>
      <c r="AF9" s="13320" t="n">
        <v>722.0</v>
      </c>
      <c r="AG9" s="13374" t="n">
        <v>749.0</v>
      </c>
      <c r="AH9" s="13428" t="n">
        <v>729.0</v>
      </c>
      <c r="AI9" s="13482" t="n">
        <v>602.0</v>
      </c>
      <c r="AJ9" s="13536" t="n">
        <v>630.0</v>
      </c>
      <c r="AK9" s="13590" t="n">
        <v>634.0</v>
      </c>
      <c r="AL9" s="13644" t="n">
        <v>541.0</v>
      </c>
      <c r="AM9" s="13698" t="n">
        <v>542.0</v>
      </c>
      <c r="AS9" s="13752" t="n">
        <v>2892.0</v>
      </c>
      <c r="AT9" s="13806" t="n">
        <v>5149.0</v>
      </c>
      <c r="AU9" s="270"/>
      <c r="AV9" s="270"/>
      <c r="AW9" s="270"/>
    </row>
    <row r="10" spans="1:49" s="265" customFormat="1" x14ac:dyDescent="0.2">
      <c r="A10" s="11649" t="s">
        <v>878</v>
      </c>
      <c r="B10" s="11703" t="s">
        <v>879</v>
      </c>
      <c r="C10" s="11757" t="s">
        <v>33</v>
      </c>
      <c r="D10" s="11811" t="s">
        <v>33</v>
      </c>
      <c r="E10" s="11865" t="s">
        <v>879</v>
      </c>
      <c r="F10" s="11919" t="s">
        <v>33</v>
      </c>
      <c r="G10" s="11973" t="s">
        <v>75</v>
      </c>
      <c r="H10" s="12027" t="n">
        <v>52.0</v>
      </c>
      <c r="I10" s="12081" t="n">
        <v>54.0</v>
      </c>
      <c r="J10" s="12135" t="n">
        <v>60.0</v>
      </c>
      <c r="K10" s="12189" t="n">
        <v>70.0</v>
      </c>
      <c r="L10" s="12243" t="n">
        <v>80.0</v>
      </c>
      <c r="M10" s="12297" t="n">
        <v>81.0</v>
      </c>
      <c r="N10" s="12351" t="n">
        <v>82.0</v>
      </c>
      <c r="O10" s="12405" t="n">
        <v>80.0</v>
      </c>
      <c r="P10" s="12459" t="n">
        <v>94.0</v>
      </c>
      <c r="Q10" s="12513" t="n">
        <v>97.0</v>
      </c>
      <c r="R10" s="12567" t="n">
        <v>95.0</v>
      </c>
      <c r="S10" s="12621" t="n">
        <v>93.0</v>
      </c>
      <c r="T10" s="12675" t="n">
        <v>94.0</v>
      </c>
      <c r="U10" s="12729" t="n">
        <v>96.0</v>
      </c>
      <c r="V10" s="12783" t="n">
        <v>99.0</v>
      </c>
      <c r="W10" s="12837" t="n">
        <v>114.0</v>
      </c>
      <c r="X10" s="12891" t="n">
        <v>131.0</v>
      </c>
      <c r="Y10" s="12945" t="n">
        <v>148.0</v>
      </c>
      <c r="Z10" s="12999" t="n">
        <v>156.0</v>
      </c>
      <c r="AA10" s="13053" t="n">
        <v>172.0</v>
      </c>
      <c r="AB10" s="13107" t="n">
        <v>197.0</v>
      </c>
      <c r="AC10" s="13161" t="n">
        <v>210.0</v>
      </c>
      <c r="AD10" s="13215" t="n">
        <v>231.0</v>
      </c>
      <c r="AE10" s="13269" t="n">
        <v>251.0</v>
      </c>
      <c r="AF10" s="13323" t="n">
        <v>255.0</v>
      </c>
      <c r="AG10" s="13377" t="n">
        <v>259.0</v>
      </c>
      <c r="AH10" s="13431" t="n">
        <v>249.0</v>
      </c>
      <c r="AI10" s="13485" t="n">
        <v>238.0</v>
      </c>
      <c r="AJ10" s="13539" t="n">
        <v>241.0</v>
      </c>
      <c r="AK10" s="13593" t="n">
        <v>225.0</v>
      </c>
      <c r="AL10" s="13647" t="n">
        <v>216.0</v>
      </c>
      <c r="AM10" s="13701" t="n">
        <v>209.0</v>
      </c>
      <c r="AS10" s="13755" t="n">
        <v>1010.0</v>
      </c>
      <c r="AT10" s="13809" t="n">
        <v>1892.0</v>
      </c>
      <c r="AU10" s="270"/>
      <c r="AV10" s="270"/>
      <c r="AW10" s="270"/>
    </row>
    <row r="11" spans="1:49" s="265" customFormat="1" x14ac:dyDescent="0.2">
      <c r="A11" s="11652" t="s">
        <v>878</v>
      </c>
      <c r="B11" s="11706" t="s">
        <v>879</v>
      </c>
      <c r="C11" s="11760" t="s">
        <v>33</v>
      </c>
      <c r="D11" s="11814" t="s">
        <v>33</v>
      </c>
      <c r="E11" s="11868" t="s">
        <v>879</v>
      </c>
      <c r="F11" s="11922" t="s">
        <v>33</v>
      </c>
      <c r="G11" s="11976" t="s">
        <v>76</v>
      </c>
      <c r="H11" s="12030" t="n">
        <v>24.0</v>
      </c>
      <c r="I11" s="12084" t="n">
        <v>24.0</v>
      </c>
      <c r="J11" s="12138" t="n">
        <v>27.0</v>
      </c>
      <c r="K11" s="12192" t="n">
        <v>31.0</v>
      </c>
      <c r="L11" s="12246" t="n">
        <v>30.0</v>
      </c>
      <c r="M11" s="12300" t="n">
        <v>29.0</v>
      </c>
      <c r="N11" s="12354" t="n">
        <v>29.0</v>
      </c>
      <c r="O11" s="12408" t="n">
        <v>26.0</v>
      </c>
      <c r="P11" s="12462" t="n">
        <v>28.0</v>
      </c>
      <c r="Q11" s="12516" t="n">
        <v>29.0</v>
      </c>
      <c r="R11" s="12570" t="n">
        <v>28.0</v>
      </c>
      <c r="S11" s="12624" t="n">
        <v>28.0</v>
      </c>
      <c r="T11" s="12678" t="n">
        <v>30.0</v>
      </c>
      <c r="U11" s="12732" t="n">
        <v>29.0</v>
      </c>
      <c r="V11" s="12786" t="n">
        <v>29.0</v>
      </c>
      <c r="W11" s="12840" t="n">
        <v>31.0</v>
      </c>
      <c r="X11" s="12894" t="n">
        <v>33.0</v>
      </c>
      <c r="Y11" s="12948" t="n">
        <v>36.0</v>
      </c>
      <c r="Z11" s="13002" t="n">
        <v>39.0</v>
      </c>
      <c r="AA11" s="13056" t="n">
        <v>42.0</v>
      </c>
      <c r="AB11" s="13110" t="n">
        <v>57.0</v>
      </c>
      <c r="AC11" s="13164" t="n">
        <v>67.0</v>
      </c>
      <c r="AD11" s="13218" t="n">
        <v>70.0</v>
      </c>
      <c r="AE11" s="13272" t="n">
        <v>73.0</v>
      </c>
      <c r="AF11" s="13326" t="n">
        <v>74.0</v>
      </c>
      <c r="AG11" s="13380" t="n">
        <v>83.0</v>
      </c>
      <c r="AH11" s="13434" t="n">
        <v>82.0</v>
      </c>
      <c r="AI11" s="13488" t="n">
        <v>82.0</v>
      </c>
      <c r="AJ11" s="13542" t="n">
        <v>81.0</v>
      </c>
      <c r="AK11" s="13596" t="n">
        <v>80.0</v>
      </c>
      <c r="AL11" s="13650" t="n">
        <v>74.0</v>
      </c>
      <c r="AM11" s="13704" t="n">
        <v>70.0</v>
      </c>
      <c r="AS11" s="13758" t="n">
        <v>269.0</v>
      </c>
      <c r="AT11" s="13812" t="n">
        <v>626.0</v>
      </c>
      <c r="AU11" s="270"/>
      <c r="AV11" s="270"/>
      <c r="AW11" s="270"/>
    </row>
    <row r="12" spans="1:49" s="265" customFormat="1" x14ac:dyDescent="0.2">
      <c r="A12" s="11655" t="s">
        <v>878</v>
      </c>
      <c r="B12" s="11709" t="s">
        <v>879</v>
      </c>
      <c r="C12" s="11763" t="s">
        <v>33</v>
      </c>
      <c r="D12" s="11817" t="s">
        <v>33</v>
      </c>
      <c r="E12" s="11871" t="s">
        <v>879</v>
      </c>
      <c r="F12" s="11925" t="s">
        <v>33</v>
      </c>
      <c r="G12" s="11979" t="s">
        <v>77</v>
      </c>
      <c r="H12" s="12033" t="n">
        <v>7.0</v>
      </c>
      <c r="I12" s="12087" t="n">
        <v>8.0</v>
      </c>
      <c r="J12" s="12141" t="n">
        <v>8.0</v>
      </c>
      <c r="K12" s="12195" t="n">
        <v>10.0</v>
      </c>
      <c r="L12" s="12249" t="n">
        <v>12.0</v>
      </c>
      <c r="M12" s="12303" t="n">
        <v>13.0</v>
      </c>
      <c r="N12" s="12357" t="n">
        <v>17.0</v>
      </c>
      <c r="O12" s="12411" t="n">
        <v>19.0</v>
      </c>
      <c r="P12" s="12465" t="n">
        <v>21.0</v>
      </c>
      <c r="Q12" s="12519" t="n">
        <v>20.0</v>
      </c>
      <c r="R12" s="12573" t="n">
        <v>20.0</v>
      </c>
      <c r="S12" s="12627" t="n">
        <v>21.0</v>
      </c>
      <c r="T12" s="12681" t="n">
        <v>21.0</v>
      </c>
      <c r="U12" s="12735" t="n">
        <v>22.0</v>
      </c>
      <c r="V12" s="12789" t="n">
        <v>25.0</v>
      </c>
      <c r="W12" s="12843" t="n">
        <v>27.0</v>
      </c>
      <c r="X12" s="12897" t="n">
        <v>27.0</v>
      </c>
      <c r="Y12" s="12951" t="n">
        <v>33.0</v>
      </c>
      <c r="Z12" s="13005" t="n">
        <v>35.0</v>
      </c>
      <c r="AA12" s="13059" t="n">
        <v>38.0</v>
      </c>
      <c r="AB12" s="13113" t="n">
        <v>44.0</v>
      </c>
      <c r="AC12" s="13167" t="n">
        <v>47.0</v>
      </c>
      <c r="AD12" s="13221" t="n">
        <v>50.0</v>
      </c>
      <c r="AE12" s="13275" t="n">
        <v>54.0</v>
      </c>
      <c r="AF12" s="13329" t="n">
        <v>51.0</v>
      </c>
      <c r="AG12" s="13383" t="n">
        <v>53.0</v>
      </c>
      <c r="AH12" s="13437" t="n">
        <v>52.0</v>
      </c>
      <c r="AI12" s="13491" t="n">
        <v>53.0</v>
      </c>
      <c r="AJ12" s="13545" t="n">
        <v>54.0</v>
      </c>
      <c r="AK12" s="13599" t="n">
        <v>51.0</v>
      </c>
      <c r="AL12" s="13653" t="n">
        <v>41.0</v>
      </c>
      <c r="AM12" s="13707" t="n">
        <v>40.0</v>
      </c>
      <c r="AS12" s="13761" t="n">
        <v>228.0</v>
      </c>
      <c r="AT12" s="13815" t="n">
        <v>395.0</v>
      </c>
      <c r="AU12" s="270"/>
      <c r="AV12" s="270"/>
      <c r="AW12" s="270"/>
    </row>
    <row r="13" spans="1:49" s="265" customFormat="1" x14ac:dyDescent="0.2">
      <c r="A13" s="11658" t="s">
        <v>878</v>
      </c>
      <c r="B13" s="11712" t="s">
        <v>880</v>
      </c>
      <c r="C13" s="11766" t="s">
        <v>33</v>
      </c>
      <c r="D13" s="11820" t="s">
        <v>33</v>
      </c>
      <c r="E13" s="11874" t="s">
        <v>880</v>
      </c>
      <c r="F13" s="11928" t="s">
        <v>33</v>
      </c>
      <c r="G13" s="11982" t="s">
        <v>71</v>
      </c>
      <c r="H13" s="12036" t="n">
        <v>1354.0</v>
      </c>
      <c r="I13" s="12090" t="n">
        <v>1383.0</v>
      </c>
      <c r="J13" s="12144" t="n">
        <v>1476.0</v>
      </c>
      <c r="K13" s="12198" t="n">
        <v>1632.0</v>
      </c>
      <c r="L13" s="12252" t="n">
        <v>1590.0</v>
      </c>
      <c r="M13" s="12306" t="n">
        <v>1621.0</v>
      </c>
      <c r="N13" s="12360" t="n">
        <v>1650.0</v>
      </c>
      <c r="O13" s="12414" t="n">
        <v>1751.0</v>
      </c>
      <c r="P13" s="12468" t="n">
        <v>1734.0</v>
      </c>
      <c r="Q13" s="12522" t="n">
        <v>1802.0</v>
      </c>
      <c r="R13" s="12576" t="n">
        <v>1897.0</v>
      </c>
      <c r="S13" s="12630" t="n">
        <v>1928.0</v>
      </c>
      <c r="T13" s="12684" t="n">
        <v>1939.0</v>
      </c>
      <c r="U13" s="12738" t="n">
        <v>1938.0</v>
      </c>
      <c r="V13" s="12792" t="n">
        <v>2068.0</v>
      </c>
      <c r="W13" s="12846" t="n">
        <v>2121.0</v>
      </c>
      <c r="X13" s="12900" t="n">
        <v>2197.0</v>
      </c>
      <c r="Y13" s="12954" t="n">
        <v>2295.0</v>
      </c>
      <c r="Z13" s="13008" t="n">
        <v>2378.0</v>
      </c>
      <c r="AA13" s="13062" t="n">
        <v>2500.0</v>
      </c>
      <c r="AB13" s="13116" t="n">
        <v>2624.0</v>
      </c>
      <c r="AC13" s="13170" t="n">
        <v>2812.0</v>
      </c>
      <c r="AD13" s="13224" t="n">
        <v>3031.0</v>
      </c>
      <c r="AE13" s="13278" t="n">
        <v>3144.0</v>
      </c>
      <c r="AF13" s="13332" t="n">
        <v>3220.0</v>
      </c>
      <c r="AG13" s="13386" t="n">
        <v>3363.0</v>
      </c>
      <c r="AH13" s="13440" t="n">
        <v>3436.0</v>
      </c>
      <c r="AI13" s="13494" t="n">
        <v>3457.0</v>
      </c>
      <c r="AJ13" s="13548" t="n">
        <v>3737.0</v>
      </c>
      <c r="AK13" s="13602" t="n">
        <v>4041.0</v>
      </c>
      <c r="AL13" s="13656" t="n">
        <v>4171.0</v>
      </c>
      <c r="AM13" s="13710" t="n">
        <v>4466.0</v>
      </c>
      <c r="AS13" s="13764" t="n">
        <v>17436.0</v>
      </c>
      <c r="AT13" s="13818" t="n">
        <v>29891.0</v>
      </c>
      <c r="AU13" s="270"/>
      <c r="AV13" s="270"/>
      <c r="AW13" s="270"/>
    </row>
    <row r="14" spans="1:49" s="265" customFormat="1" x14ac:dyDescent="0.2">
      <c r="A14" s="11661" t="s">
        <v>878</v>
      </c>
      <c r="B14" s="11715" t="s">
        <v>880</v>
      </c>
      <c r="C14" s="11769" t="s">
        <v>33</v>
      </c>
      <c r="D14" s="11823" t="s">
        <v>33</v>
      </c>
      <c r="E14" s="11877" t="s">
        <v>880</v>
      </c>
      <c r="F14" s="11931" t="s">
        <v>33</v>
      </c>
      <c r="G14" s="11985" t="s">
        <v>62</v>
      </c>
      <c r="H14" s="12039" t="n">
        <v>1354.0</v>
      </c>
      <c r="I14" s="12093" t="n">
        <v>1383.0</v>
      </c>
      <c r="J14" s="12147" t="n">
        <v>1476.0</v>
      </c>
      <c r="K14" s="12201" t="n">
        <v>1632.0</v>
      </c>
      <c r="L14" s="12255" t="n">
        <v>1590.0</v>
      </c>
      <c r="M14" s="12309" t="n">
        <v>1621.0</v>
      </c>
      <c r="N14" s="12363" t="n">
        <v>1650.0</v>
      </c>
      <c r="O14" s="12417" t="n">
        <v>1751.0</v>
      </c>
      <c r="P14" s="12471" t="n">
        <v>1734.0</v>
      </c>
      <c r="Q14" s="12525" t="n">
        <v>1802.0</v>
      </c>
      <c r="R14" s="12579" t="n">
        <v>1897.0</v>
      </c>
      <c r="S14" s="12633" t="n">
        <v>1928.0</v>
      </c>
      <c r="T14" s="12687" t="n">
        <v>1939.0</v>
      </c>
      <c r="U14" s="12741" t="n">
        <v>1938.0</v>
      </c>
      <c r="V14" s="12795" t="n">
        <v>2068.0</v>
      </c>
      <c r="W14" s="12849" t="n">
        <v>2121.0</v>
      </c>
      <c r="X14" s="12903" t="n">
        <v>2197.0</v>
      </c>
      <c r="Y14" s="12957" t="n">
        <v>2295.0</v>
      </c>
      <c r="Z14" s="13011" t="n">
        <v>2378.0</v>
      </c>
      <c r="AA14" s="13065" t="n">
        <v>2500.0</v>
      </c>
      <c r="AB14" s="13119" t="n">
        <v>2624.0</v>
      </c>
      <c r="AC14" s="13173" t="n">
        <v>2812.0</v>
      </c>
      <c r="AD14" s="13227" t="n">
        <v>3031.0</v>
      </c>
      <c r="AE14" s="13281" t="n">
        <v>3144.0</v>
      </c>
      <c r="AF14" s="13335" t="n">
        <v>3220.0</v>
      </c>
      <c r="AG14" s="13389" t="n">
        <v>2564.0</v>
      </c>
      <c r="AH14" s="13443" t="n">
        <v>2534.0</v>
      </c>
      <c r="AI14" s="13497" t="n">
        <v>2327.0</v>
      </c>
      <c r="AJ14" s="13551" t="n">
        <v>2436.0</v>
      </c>
      <c r="AK14" s="13605" t="n">
        <v>2491.0</v>
      </c>
      <c r="AL14" s="13659" t="n">
        <v>2410.0</v>
      </c>
      <c r="AM14" s="13713" t="n">
        <v>2529.0</v>
      </c>
      <c r="AS14" s="13767" t="n">
        <v>17436.0</v>
      </c>
      <c r="AT14" s="13821" t="n">
        <v>20511.0</v>
      </c>
      <c r="AU14" s="270"/>
      <c r="AV14" s="270"/>
      <c r="AW14" s="270"/>
    </row>
    <row r="15" spans="1:49" s="265" customFormat="1" x14ac:dyDescent="0.2">
      <c r="A15" s="11664" t="s">
        <v>878</v>
      </c>
      <c r="B15" s="11718" t="s">
        <v>880</v>
      </c>
      <c r="C15" s="11772" t="s">
        <v>33</v>
      </c>
      <c r="D15" s="11826" t="s">
        <v>33</v>
      </c>
      <c r="E15" s="11880" t="s">
        <v>880</v>
      </c>
      <c r="F15" s="11934" t="s">
        <v>33</v>
      </c>
      <c r="G15" s="11988" t="s">
        <v>63</v>
      </c>
      <c r="H15" s="12042"/>
      <c r="I15" s="12096"/>
      <c r="J15" s="12150"/>
      <c r="K15" s="12204"/>
      <c r="L15" s="12258"/>
      <c r="M15" s="12312"/>
      <c r="N15" s="12366"/>
      <c r="O15" s="12420"/>
      <c r="P15" s="12474"/>
      <c r="Q15" s="12528"/>
      <c r="R15" s="12582"/>
      <c r="S15" s="12636"/>
      <c r="T15" s="12690"/>
      <c r="U15" s="12744"/>
      <c r="V15" s="12798"/>
      <c r="W15" s="12852"/>
      <c r="X15" s="12906"/>
      <c r="Y15" s="12960"/>
      <c r="Z15" s="13014"/>
      <c r="AA15" s="13068"/>
      <c r="AB15" s="13122"/>
      <c r="AC15" s="13176"/>
      <c r="AD15" s="13230"/>
      <c r="AE15" s="13284"/>
      <c r="AF15" s="13338"/>
      <c r="AG15" s="13392" t="n">
        <v>799.0</v>
      </c>
      <c r="AH15" s="13446" t="n">
        <v>902.0</v>
      </c>
      <c r="AI15" s="13500" t="n">
        <v>1130.0</v>
      </c>
      <c r="AJ15" s="13554" t="n">
        <v>1301.0</v>
      </c>
      <c r="AK15" s="13608" t="n">
        <v>1550.0</v>
      </c>
      <c r="AL15" s="13662" t="n">
        <v>1761.0</v>
      </c>
      <c r="AM15" s="13716" t="n">
        <v>1937.0</v>
      </c>
      <c r="AS15" s="13770"/>
      <c r="AT15" s="13824" t="n">
        <v>9380.0</v>
      </c>
      <c r="AU15" s="270"/>
      <c r="AV15" s="270"/>
      <c r="AW15" s="270"/>
    </row>
    <row r="16" spans="1:49" s="265" customFormat="1" x14ac:dyDescent="0.2">
      <c r="A16" s="11667" t="s">
        <v>878</v>
      </c>
      <c r="B16" s="11721" t="s">
        <v>880</v>
      </c>
      <c r="C16" s="11775" t="s">
        <v>33</v>
      </c>
      <c r="D16" s="11829" t="s">
        <v>33</v>
      </c>
      <c r="E16" s="11883" t="s">
        <v>880</v>
      </c>
      <c r="F16" s="11937" t="s">
        <v>33</v>
      </c>
      <c r="G16" s="11991" t="s">
        <v>72</v>
      </c>
      <c r="H16" s="12045" t="n">
        <v>1025.0</v>
      </c>
      <c r="I16" s="12099" t="n">
        <v>1043.0</v>
      </c>
      <c r="J16" s="12153" t="n">
        <v>1088.0</v>
      </c>
      <c r="K16" s="12207" t="n">
        <v>1193.0</v>
      </c>
      <c r="L16" s="12261" t="n">
        <v>1125.0</v>
      </c>
      <c r="M16" s="12315" t="n">
        <v>1155.0</v>
      </c>
      <c r="N16" s="12369" t="n">
        <v>1179.0</v>
      </c>
      <c r="O16" s="12423" t="n">
        <v>1278.0</v>
      </c>
      <c r="P16" s="12477" t="n">
        <v>1248.0</v>
      </c>
      <c r="Q16" s="12531" t="n">
        <v>1295.0</v>
      </c>
      <c r="R16" s="12585" t="n">
        <v>1384.0</v>
      </c>
      <c r="S16" s="12639" t="n">
        <v>1422.0</v>
      </c>
      <c r="T16" s="12693" t="n">
        <v>1429.0</v>
      </c>
      <c r="U16" s="12747" t="n">
        <v>1443.0</v>
      </c>
      <c r="V16" s="12801" t="n">
        <v>1545.0</v>
      </c>
      <c r="W16" s="12855" t="n">
        <v>1574.0</v>
      </c>
      <c r="X16" s="12909" t="n">
        <v>1627.0</v>
      </c>
      <c r="Y16" s="12963" t="n">
        <v>1730.0</v>
      </c>
      <c r="Z16" s="13017" t="n">
        <v>1845.0</v>
      </c>
      <c r="AA16" s="13071" t="n">
        <v>1944.0</v>
      </c>
      <c r="AB16" s="13125" t="n">
        <v>2064.0</v>
      </c>
      <c r="AC16" s="13179" t="n">
        <v>2227.0</v>
      </c>
      <c r="AD16" s="13233" t="n">
        <v>2410.0</v>
      </c>
      <c r="AE16" s="13287" t="n">
        <v>2513.0</v>
      </c>
      <c r="AF16" s="13341" t="n">
        <v>2581.0</v>
      </c>
      <c r="AG16" s="13395" t="n">
        <v>1867.0</v>
      </c>
      <c r="AH16" s="13449" t="n">
        <v>1817.0</v>
      </c>
      <c r="AI16" s="13503" t="n">
        <v>1650.0</v>
      </c>
      <c r="AJ16" s="13557" t="n">
        <v>1756.0</v>
      </c>
      <c r="AK16" s="13611" t="n">
        <v>1833.0</v>
      </c>
      <c r="AL16" s="13665" t="n">
        <v>1789.0</v>
      </c>
      <c r="AM16" s="13719" t="n">
        <v>1878.0</v>
      </c>
      <c r="AS16" s="13773" t="n">
        <v>13137.0</v>
      </c>
      <c r="AT16" s="13827" t="n">
        <v>15171.0</v>
      </c>
      <c r="AU16" s="270"/>
      <c r="AV16" s="270"/>
      <c r="AW16" s="270"/>
    </row>
    <row r="17" spans="45:49" s="265" customFormat="1" x14ac:dyDescent="0.2">
      <c r="A17" s="11670" t="s">
        <v>878</v>
      </c>
      <c r="B17" s="11724" t="s">
        <v>880</v>
      </c>
      <c r="C17" s="11778" t="s">
        <v>33</v>
      </c>
      <c r="D17" s="11832" t="s">
        <v>33</v>
      </c>
      <c r="E17" s="11886" t="s">
        <v>880</v>
      </c>
      <c r="F17" s="11940" t="s">
        <v>33</v>
      </c>
      <c r="G17" s="11994" t="s">
        <v>73</v>
      </c>
      <c r="H17" s="12048" t="n">
        <v>50.0</v>
      </c>
      <c r="I17" s="12102" t="n">
        <v>58.0</v>
      </c>
      <c r="J17" s="12156" t="n">
        <v>71.0</v>
      </c>
      <c r="K17" s="12210" t="n">
        <v>71.0</v>
      </c>
      <c r="L17" s="12264" t="n">
        <v>76.0</v>
      </c>
      <c r="M17" s="12318" t="n">
        <v>74.0</v>
      </c>
      <c r="N17" s="12372" t="n">
        <v>65.0</v>
      </c>
      <c r="O17" s="12426" t="n">
        <v>65.0</v>
      </c>
      <c r="P17" s="12480" t="n">
        <v>63.0</v>
      </c>
      <c r="Q17" s="12534" t="n">
        <v>71.0</v>
      </c>
      <c r="R17" s="12588" t="n">
        <v>78.0</v>
      </c>
      <c r="S17" s="12642" t="n">
        <v>79.0</v>
      </c>
      <c r="T17" s="12696" t="n">
        <v>77.0</v>
      </c>
      <c r="U17" s="12750" t="n">
        <v>79.0</v>
      </c>
      <c r="V17" s="12804" t="n">
        <v>84.0</v>
      </c>
      <c r="W17" s="12858" t="n">
        <v>94.0</v>
      </c>
      <c r="X17" s="12912" t="n">
        <v>95.0</v>
      </c>
      <c r="Y17" s="12966" t="n">
        <v>86.0</v>
      </c>
      <c r="Z17" s="13020" t="n">
        <v>81.0</v>
      </c>
      <c r="AA17" s="13074" t="n">
        <v>91.0</v>
      </c>
      <c r="AB17" s="13128" t="n">
        <v>83.0</v>
      </c>
      <c r="AC17" s="13182" t="n">
        <v>91.0</v>
      </c>
      <c r="AD17" s="13236" t="n">
        <v>85.0</v>
      </c>
      <c r="AE17" s="13290" t="n">
        <v>84.0</v>
      </c>
      <c r="AF17" s="13344" t="n">
        <v>85.0</v>
      </c>
      <c r="AG17" s="13398" t="n">
        <v>97.0</v>
      </c>
      <c r="AH17" s="13452" t="n">
        <v>125.0</v>
      </c>
      <c r="AI17" s="13506" t="n">
        <v>131.0</v>
      </c>
      <c r="AJ17" s="13560" t="n">
        <v>146.0</v>
      </c>
      <c r="AK17" s="13614" t="n">
        <v>143.0</v>
      </c>
      <c r="AL17" s="13668" t="n">
        <v>121.0</v>
      </c>
      <c r="AM17" s="13722" t="n">
        <v>109.0</v>
      </c>
      <c r="AS17" s="13776" t="n">
        <v>687.0</v>
      </c>
      <c r="AT17" s="13830" t="n">
        <v>957.0</v>
      </c>
      <c r="AU17" s="270"/>
      <c r="AV17" s="270"/>
      <c r="AW17" s="270"/>
    </row>
    <row r="18" spans="45:49" s="265" customFormat="1" x14ac:dyDescent="0.2">
      <c r="A18" s="11673" t="s">
        <v>878</v>
      </c>
      <c r="B18" s="11727" t="s">
        <v>880</v>
      </c>
      <c r="C18" s="11781" t="s">
        <v>33</v>
      </c>
      <c r="D18" s="11835" t="s">
        <v>33</v>
      </c>
      <c r="E18" s="11889" t="s">
        <v>880</v>
      </c>
      <c r="F18" s="11943" t="s">
        <v>33</v>
      </c>
      <c r="G18" s="11997" t="s">
        <v>74</v>
      </c>
      <c r="H18" s="12051" t="n">
        <v>177.0</v>
      </c>
      <c r="I18" s="12105" t="n">
        <v>179.0</v>
      </c>
      <c r="J18" s="12159" t="n">
        <v>204.0</v>
      </c>
      <c r="K18" s="12213" t="n">
        <v>233.0</v>
      </c>
      <c r="L18" s="12267" t="n">
        <v>251.0</v>
      </c>
      <c r="M18" s="12321" t="n">
        <v>247.0</v>
      </c>
      <c r="N18" s="12375" t="n">
        <v>256.0</v>
      </c>
      <c r="O18" s="12429" t="n">
        <v>260.0</v>
      </c>
      <c r="P18" s="12483" t="n">
        <v>273.0</v>
      </c>
      <c r="Q18" s="12537" t="n">
        <v>280.0</v>
      </c>
      <c r="R18" s="12591" t="n">
        <v>282.0</v>
      </c>
      <c r="S18" s="12645" t="n">
        <v>272.0</v>
      </c>
      <c r="T18" s="12699" t="n">
        <v>272.0</v>
      </c>
      <c r="U18" s="12753" t="n">
        <v>258.0</v>
      </c>
      <c r="V18" s="12807" t="n">
        <v>272.0</v>
      </c>
      <c r="W18" s="12861" t="n">
        <v>284.0</v>
      </c>
      <c r="X18" s="12915" t="n">
        <v>304.0</v>
      </c>
      <c r="Y18" s="12969" t="n">
        <v>299.0</v>
      </c>
      <c r="Z18" s="13023" t="n">
        <v>275.0</v>
      </c>
      <c r="AA18" s="13077" t="n">
        <v>290.0</v>
      </c>
      <c r="AB18" s="13131" t="n">
        <v>299.0</v>
      </c>
      <c r="AC18" s="13185" t="n">
        <v>313.0</v>
      </c>
      <c r="AD18" s="13239" t="n">
        <v>347.0</v>
      </c>
      <c r="AE18" s="13293" t="n">
        <v>355.0</v>
      </c>
      <c r="AF18" s="13347" t="n">
        <v>356.0</v>
      </c>
      <c r="AG18" s="13401" t="n">
        <v>388.0</v>
      </c>
      <c r="AH18" s="13455" t="n">
        <v>387.0</v>
      </c>
      <c r="AI18" s="13509" t="n">
        <v>336.0</v>
      </c>
      <c r="AJ18" s="13563" t="n">
        <v>325.0</v>
      </c>
      <c r="AK18" s="13617" t="n">
        <v>316.0</v>
      </c>
      <c r="AL18" s="13671" t="n">
        <v>320.0</v>
      </c>
      <c r="AM18" s="13725" t="n">
        <v>345.0</v>
      </c>
      <c r="AS18" s="13779" t="n">
        <v>2254.0</v>
      </c>
      <c r="AT18" s="13833" t="n">
        <v>2773.0</v>
      </c>
      <c r="AU18" s="270"/>
      <c r="AV18" s="270"/>
      <c r="AW18" s="270"/>
    </row>
    <row r="19" spans="45:49" s="265" customFormat="1" x14ac:dyDescent="0.2">
      <c r="A19" s="11676" t="s">
        <v>878</v>
      </c>
      <c r="B19" s="11730" t="s">
        <v>880</v>
      </c>
      <c r="C19" s="11784" t="s">
        <v>33</v>
      </c>
      <c r="D19" s="11838" t="s">
        <v>33</v>
      </c>
      <c r="E19" s="11892" t="s">
        <v>880</v>
      </c>
      <c r="F19" s="11946" t="s">
        <v>33</v>
      </c>
      <c r="G19" s="12000" t="s">
        <v>75</v>
      </c>
      <c r="H19" s="12054" t="n">
        <v>59.0</v>
      </c>
      <c r="I19" s="12108" t="n">
        <v>59.0</v>
      </c>
      <c r="J19" s="12162" t="n">
        <v>65.0</v>
      </c>
      <c r="K19" s="12216" t="n">
        <v>82.0</v>
      </c>
      <c r="L19" s="12270" t="n">
        <v>82.0</v>
      </c>
      <c r="M19" s="12324" t="n">
        <v>89.0</v>
      </c>
      <c r="N19" s="12378" t="n">
        <v>96.0</v>
      </c>
      <c r="O19" s="12432" t="n">
        <v>95.0</v>
      </c>
      <c r="P19" s="12486" t="n">
        <v>97.0</v>
      </c>
      <c r="Q19" s="12540" t="n">
        <v>103.0</v>
      </c>
      <c r="R19" s="12594" t="n">
        <v>103.0</v>
      </c>
      <c r="S19" s="12648" t="n">
        <v>105.0</v>
      </c>
      <c r="T19" s="12702" t="n">
        <v>110.0</v>
      </c>
      <c r="U19" s="12756" t="n">
        <v>109.0</v>
      </c>
      <c r="V19" s="12810" t="n">
        <v>117.0</v>
      </c>
      <c r="W19" s="12864" t="n">
        <v>121.0</v>
      </c>
      <c r="X19" s="12918" t="n">
        <v>124.0</v>
      </c>
      <c r="Y19" s="12972" t="n">
        <v>129.0</v>
      </c>
      <c r="Z19" s="13026" t="n">
        <v>126.0</v>
      </c>
      <c r="AA19" s="13080" t="n">
        <v>125.0</v>
      </c>
      <c r="AB19" s="13134" t="n">
        <v>129.0</v>
      </c>
      <c r="AC19" s="13188" t="n">
        <v>130.0</v>
      </c>
      <c r="AD19" s="13242" t="n">
        <v>136.0</v>
      </c>
      <c r="AE19" s="13296" t="n">
        <v>142.0</v>
      </c>
      <c r="AF19" s="13350" t="n">
        <v>143.0</v>
      </c>
      <c r="AG19" s="13404" t="n">
        <v>151.0</v>
      </c>
      <c r="AH19" s="13458" t="n">
        <v>144.0</v>
      </c>
      <c r="AI19" s="13512" t="n">
        <v>147.0</v>
      </c>
      <c r="AJ19" s="13566" t="n">
        <v>144.0</v>
      </c>
      <c r="AK19" s="13620" t="n">
        <v>134.0</v>
      </c>
      <c r="AL19" s="13674" t="n">
        <v>117.0</v>
      </c>
      <c r="AM19" s="13728" t="n">
        <v>123.0</v>
      </c>
      <c r="AS19" s="13782" t="n">
        <v>961.0</v>
      </c>
      <c r="AT19" s="13836" t="n">
        <v>1103.0</v>
      </c>
      <c r="AU19" s="270"/>
      <c r="AV19" s="270"/>
      <c r="AW19" s="270"/>
    </row>
    <row r="20" spans="45:49" s="265" customFormat="1" x14ac:dyDescent="0.2">
      <c r="A20" s="11679" t="s">
        <v>878</v>
      </c>
      <c r="B20" s="11733" t="s">
        <v>880</v>
      </c>
      <c r="C20" s="11787" t="s">
        <v>33</v>
      </c>
      <c r="D20" s="11841" t="s">
        <v>33</v>
      </c>
      <c r="E20" s="11895" t="s">
        <v>880</v>
      </c>
      <c r="F20" s="11949" t="s">
        <v>33</v>
      </c>
      <c r="G20" s="12003" t="s">
        <v>76</v>
      </c>
      <c r="H20" s="12057" t="n">
        <v>39.0</v>
      </c>
      <c r="I20" s="12111" t="n">
        <v>40.0</v>
      </c>
      <c r="J20" s="12165" t="n">
        <v>43.0</v>
      </c>
      <c r="K20" s="12219" t="n">
        <v>45.0</v>
      </c>
      <c r="L20" s="12273" t="n">
        <v>47.0</v>
      </c>
      <c r="M20" s="12327" t="n">
        <v>47.0</v>
      </c>
      <c r="N20" s="12381" t="n">
        <v>46.0</v>
      </c>
      <c r="O20" s="12435" t="n">
        <v>45.0</v>
      </c>
      <c r="P20" s="12489" t="n">
        <v>44.0</v>
      </c>
      <c r="Q20" s="12543" t="n">
        <v>43.0</v>
      </c>
      <c r="R20" s="12597" t="n">
        <v>40.0</v>
      </c>
      <c r="S20" s="12651" t="n">
        <v>40.0</v>
      </c>
      <c r="T20" s="12705" t="n">
        <v>40.0</v>
      </c>
      <c r="U20" s="12759" t="n">
        <v>38.0</v>
      </c>
      <c r="V20" s="12813" t="n">
        <v>39.0</v>
      </c>
      <c r="W20" s="12867" t="n">
        <v>37.0</v>
      </c>
      <c r="X20" s="12921" t="n">
        <v>36.0</v>
      </c>
      <c r="Y20" s="12975" t="n">
        <v>39.0</v>
      </c>
      <c r="Z20" s="13029" t="n">
        <v>39.0</v>
      </c>
      <c r="AA20" s="13083" t="n">
        <v>38.0</v>
      </c>
      <c r="AB20" s="13137" t="n">
        <v>37.0</v>
      </c>
      <c r="AC20" s="13191" t="n">
        <v>38.0</v>
      </c>
      <c r="AD20" s="13245" t="n">
        <v>39.0</v>
      </c>
      <c r="AE20" s="13299" t="n">
        <v>36.0</v>
      </c>
      <c r="AF20" s="13353" t="n">
        <v>37.0</v>
      </c>
      <c r="AG20" s="13407" t="n">
        <v>40.0</v>
      </c>
      <c r="AH20" s="13461" t="n">
        <v>40.0</v>
      </c>
      <c r="AI20" s="13515" t="n">
        <v>42.0</v>
      </c>
      <c r="AJ20" s="13569" t="n">
        <v>43.0</v>
      </c>
      <c r="AK20" s="13623" t="n">
        <v>42.0</v>
      </c>
      <c r="AL20" s="13677" t="n">
        <v>40.0</v>
      </c>
      <c r="AM20" s="13731" t="n">
        <v>50.0</v>
      </c>
      <c r="AS20" s="13785" t="n">
        <v>306.0</v>
      </c>
      <c r="AT20" s="13839" t="n">
        <v>334.0</v>
      </c>
      <c r="AU20" s="270"/>
      <c r="AV20" s="270"/>
      <c r="AW20" s="270"/>
    </row>
    <row r="21" spans="45:49" s="265" customFormat="1" x14ac:dyDescent="0.2">
      <c r="A21" s="11682" t="s">
        <v>878</v>
      </c>
      <c r="B21" s="11736" t="s">
        <v>880</v>
      </c>
      <c r="C21" s="11790" t="s">
        <v>33</v>
      </c>
      <c r="D21" s="11844" t="s">
        <v>33</v>
      </c>
      <c r="E21" s="11898" t="s">
        <v>880</v>
      </c>
      <c r="F21" s="11952" t="s">
        <v>33</v>
      </c>
      <c r="G21" s="12006" t="s">
        <v>77</v>
      </c>
      <c r="H21" s="12060" t="n">
        <v>4.0</v>
      </c>
      <c r="I21" s="12114" t="n">
        <v>4.0</v>
      </c>
      <c r="J21" s="12168" t="n">
        <v>5.0</v>
      </c>
      <c r="K21" s="12222" t="n">
        <v>8.0</v>
      </c>
      <c r="L21" s="12276" t="n">
        <v>9.0</v>
      </c>
      <c r="M21" s="12330" t="n">
        <v>9.0</v>
      </c>
      <c r="N21" s="12384" t="n">
        <v>8.0</v>
      </c>
      <c r="O21" s="12438" t="n">
        <v>8.0</v>
      </c>
      <c r="P21" s="12492" t="n">
        <v>9.0</v>
      </c>
      <c r="Q21" s="12546" t="n">
        <v>10.0</v>
      </c>
      <c r="R21" s="12600" t="n">
        <v>10.0</v>
      </c>
      <c r="S21" s="12654" t="n">
        <v>10.0</v>
      </c>
      <c r="T21" s="12708" t="n">
        <v>11.0</v>
      </c>
      <c r="U21" s="12762" t="n">
        <v>11.0</v>
      </c>
      <c r="V21" s="12816" t="n">
        <v>11.0</v>
      </c>
      <c r="W21" s="12870" t="n">
        <v>11.0</v>
      </c>
      <c r="X21" s="12924" t="n">
        <v>11.0</v>
      </c>
      <c r="Y21" s="12978" t="n">
        <v>12.0</v>
      </c>
      <c r="Z21" s="13032" t="n">
        <v>12.0</v>
      </c>
      <c r="AA21" s="13086" t="n">
        <v>12.0</v>
      </c>
      <c r="AB21" s="13140" t="n">
        <v>12.0</v>
      </c>
      <c r="AC21" s="13194" t="n">
        <v>13.0</v>
      </c>
      <c r="AD21" s="13248" t="n">
        <v>14.0</v>
      </c>
      <c r="AE21" s="13302" t="n">
        <v>14.0</v>
      </c>
      <c r="AF21" s="13356" t="n">
        <v>18.0</v>
      </c>
      <c r="AG21" s="13410" t="n">
        <v>21.0</v>
      </c>
      <c r="AH21" s="13464" t="n">
        <v>21.0</v>
      </c>
      <c r="AI21" s="13518" t="n">
        <v>21.0</v>
      </c>
      <c r="AJ21" s="13572" t="n">
        <v>22.0</v>
      </c>
      <c r="AK21" s="13626" t="n">
        <v>23.0</v>
      </c>
      <c r="AL21" s="13680" t="n">
        <v>23.0</v>
      </c>
      <c r="AM21" s="13734" t="n">
        <v>24.0</v>
      </c>
      <c r="AS21" s="13788" t="n">
        <v>91.0</v>
      </c>
      <c r="AT21" s="13842" t="n">
        <v>173.0</v>
      </c>
      <c r="AU21" s="270"/>
      <c r="AV21" s="270"/>
      <c r="AW21" s="270"/>
    </row>
    <row r="22" spans="45:49" s="265" customFormat="1" x14ac:dyDescent="0.2">
      <c r="A22" s="13845" t="s">
        <v>881</v>
      </c>
      <c r="B22" s="13872" t="s">
        <v>33</v>
      </c>
      <c r="C22" s="13899" t="s">
        <v>33</v>
      </c>
      <c r="D22" s="13926" t="s">
        <v>33</v>
      </c>
      <c r="E22" s="13953" t="s">
        <v>33</v>
      </c>
      <c r="F22" s="13980" t="s">
        <v>33</v>
      </c>
      <c r="G22" s="14007" t="s">
        <v>71</v>
      </c>
      <c r="H22" s="14034" t="n">
        <v>2496.0</v>
      </c>
      <c r="I22" s="14061" t="n">
        <v>2586.0</v>
      </c>
      <c r="J22" s="14088" t="n">
        <v>2807.0</v>
      </c>
      <c r="K22" s="14115" t="n">
        <v>3135.0</v>
      </c>
      <c r="L22" s="14142" t="n">
        <v>3049.0</v>
      </c>
      <c r="M22" s="14169" t="n">
        <v>3106.0</v>
      </c>
      <c r="N22" s="14196" t="n">
        <v>3135.0</v>
      </c>
      <c r="O22" s="14223" t="n">
        <v>3323.0</v>
      </c>
      <c r="P22" s="14250" t="n">
        <v>3466.0</v>
      </c>
      <c r="Q22" s="14277" t="n">
        <v>3654.0</v>
      </c>
      <c r="R22" s="14304" t="n">
        <v>4005.0</v>
      </c>
      <c r="S22" s="14331" t="n">
        <v>4120.0</v>
      </c>
      <c r="T22" s="14358" t="n">
        <v>4158.0</v>
      </c>
      <c r="U22" s="14385" t="n">
        <v>4068.0</v>
      </c>
      <c r="V22" s="14412" t="n">
        <v>4327.0</v>
      </c>
      <c r="W22" s="14439" t="n">
        <v>4506.0</v>
      </c>
      <c r="X22" s="14466" t="n">
        <v>4930.0</v>
      </c>
      <c r="Y22" s="14493" t="n">
        <v>5821.0</v>
      </c>
      <c r="Z22" s="14520" t="n">
        <v>6335.0</v>
      </c>
      <c r="AA22" s="14547" t="n">
        <v>6970.0</v>
      </c>
      <c r="AB22" s="14574" t="n">
        <v>7706.0</v>
      </c>
      <c r="AC22" s="14601" t="n">
        <v>8408.0</v>
      </c>
      <c r="AD22" s="14628" t="n">
        <v>9051.0</v>
      </c>
      <c r="AE22" s="14655" t="n">
        <v>9845.0</v>
      </c>
      <c r="AF22" s="14682" t="n">
        <v>10030.0</v>
      </c>
      <c r="AG22" s="14709" t="n">
        <v>10030.0</v>
      </c>
      <c r="AH22" s="14736" t="n">
        <v>10388.0</v>
      </c>
      <c r="AI22" s="14763" t="n">
        <v>10553.0</v>
      </c>
      <c r="AJ22" s="14790" t="n">
        <v>11421.0</v>
      </c>
      <c r="AK22" s="14817" t="n">
        <v>12864.0</v>
      </c>
      <c r="AL22" s="14844" t="n">
        <v>13717.0</v>
      </c>
      <c r="AM22" s="14871" t="n">
        <v>14710.0</v>
      </c>
      <c r="AS22" s="14898" t="n">
        <v>41115.0</v>
      </c>
      <c r="AT22" s="14925" t="n">
        <v>93713.0</v>
      </c>
      <c r="AU22" s="270"/>
      <c r="AV22" s="270"/>
      <c r="AW22" s="270"/>
    </row>
    <row r="23" spans="45:49" s="265" customFormat="1" x14ac:dyDescent="0.2">
      <c r="A23" s="13848" t="s">
        <v>881</v>
      </c>
      <c r="B23" s="13875" t="s">
        <v>33</v>
      </c>
      <c r="C23" s="13902" t="s">
        <v>33</v>
      </c>
      <c r="D23" s="13929" t="s">
        <v>33</v>
      </c>
      <c r="E23" s="13956" t="s">
        <v>33</v>
      </c>
      <c r="F23" s="13983" t="s">
        <v>33</v>
      </c>
      <c r="G23" s="14010" t="s">
        <v>62</v>
      </c>
      <c r="H23" s="14037" t="n">
        <v>2496.0</v>
      </c>
      <c r="I23" s="14064" t="n">
        <v>2586.0</v>
      </c>
      <c r="J23" s="14091" t="n">
        <v>2808.0</v>
      </c>
      <c r="K23" s="14118" t="n">
        <v>3135.0</v>
      </c>
      <c r="L23" s="14145" t="n">
        <v>3049.0</v>
      </c>
      <c r="M23" s="14172" t="n">
        <v>3106.0</v>
      </c>
      <c r="N23" s="14199" t="n">
        <v>3135.0</v>
      </c>
      <c r="O23" s="14226" t="n">
        <v>3323.0</v>
      </c>
      <c r="P23" s="14253" t="n">
        <v>3466.0</v>
      </c>
      <c r="Q23" s="14280" t="n">
        <v>3654.0</v>
      </c>
      <c r="R23" s="14307" t="n">
        <v>4005.0</v>
      </c>
      <c r="S23" s="14334" t="n">
        <v>4120.0</v>
      </c>
      <c r="T23" s="14361" t="n">
        <v>4158.0</v>
      </c>
      <c r="U23" s="14388" t="n">
        <v>4068.0</v>
      </c>
      <c r="V23" s="14415" t="n">
        <v>4327.0</v>
      </c>
      <c r="W23" s="14442" t="n">
        <v>4506.0</v>
      </c>
      <c r="X23" s="14469" t="n">
        <v>4930.0</v>
      </c>
      <c r="Y23" s="14496" t="n">
        <v>5821.0</v>
      </c>
      <c r="Z23" s="14523" t="n">
        <v>6335.0</v>
      </c>
      <c r="AA23" s="14550" t="n">
        <v>6970.0</v>
      </c>
      <c r="AB23" s="14577" t="n">
        <v>7706.0</v>
      </c>
      <c r="AC23" s="14604" t="n">
        <v>8408.0</v>
      </c>
      <c r="AD23" s="14631" t="n">
        <v>9051.0</v>
      </c>
      <c r="AE23" s="14658" t="n">
        <v>9845.0</v>
      </c>
      <c r="AF23" s="14685" t="n">
        <v>10030.0</v>
      </c>
      <c r="AG23" s="14712" t="n">
        <v>7676.0</v>
      </c>
      <c r="AH23" s="14739" t="n">
        <v>7777.0</v>
      </c>
      <c r="AI23" s="14766" t="n">
        <v>7057.0</v>
      </c>
      <c r="AJ23" s="14793" t="n">
        <v>7380.0</v>
      </c>
      <c r="AK23" s="14820" t="n">
        <v>8015.0</v>
      </c>
      <c r="AL23" s="14847" t="n">
        <v>7863.0</v>
      </c>
      <c r="AM23" s="14874" t="n">
        <v>7890.0</v>
      </c>
      <c r="AS23" s="14901" t="n">
        <v>41115.0</v>
      </c>
      <c r="AT23" s="14928" t="n">
        <v>63688.0</v>
      </c>
      <c r="AU23" s="270"/>
      <c r="AV23" s="270"/>
      <c r="AW23" s="270"/>
    </row>
    <row r="24" spans="45:49" s="265" customFormat="1" x14ac:dyDescent="0.2">
      <c r="A24" s="13851" t="s">
        <v>881</v>
      </c>
      <c r="B24" s="13878" t="s">
        <v>33</v>
      </c>
      <c r="C24" s="13905" t="s">
        <v>33</v>
      </c>
      <c r="D24" s="13932" t="s">
        <v>33</v>
      </c>
      <c r="E24" s="13959" t="s">
        <v>33</v>
      </c>
      <c r="F24" s="13986" t="s">
        <v>33</v>
      </c>
      <c r="G24" s="14013" t="s">
        <v>63</v>
      </c>
      <c r="H24" s="14040"/>
      <c r="I24" s="14067"/>
      <c r="J24" s="14094"/>
      <c r="K24" s="14121"/>
      <c r="L24" s="14148"/>
      <c r="M24" s="14175"/>
      <c r="N24" s="14202"/>
      <c r="O24" s="14229"/>
      <c r="P24" s="14256"/>
      <c r="Q24" s="14283"/>
      <c r="R24" s="14310"/>
      <c r="S24" s="14337"/>
      <c r="T24" s="14364"/>
      <c r="U24" s="14391"/>
      <c r="V24" s="14418"/>
      <c r="W24" s="14445"/>
      <c r="X24" s="14472"/>
      <c r="Y24" s="14499"/>
      <c r="Z24" s="14526"/>
      <c r="AA24" s="14553"/>
      <c r="AB24" s="14580"/>
      <c r="AC24" s="14607"/>
      <c r="AD24" s="14634"/>
      <c r="AE24" s="14661"/>
      <c r="AF24" s="14688"/>
      <c r="AG24" s="14715" t="n">
        <v>2354.0</v>
      </c>
      <c r="AH24" s="14742" t="n">
        <v>2611.0</v>
      </c>
      <c r="AI24" s="14769" t="n">
        <v>3496.0</v>
      </c>
      <c r="AJ24" s="14796" t="n">
        <v>4041.0</v>
      </c>
      <c r="AK24" s="14823" t="n">
        <v>4849.0</v>
      </c>
      <c r="AL24" s="14850" t="n">
        <v>5854.0</v>
      </c>
      <c r="AM24" s="14877" t="n">
        <v>6820.0</v>
      </c>
      <c r="AS24" s="14904"/>
      <c r="AT24" s="14931" t="n">
        <v>30025.0</v>
      </c>
      <c r="AU24" s="270"/>
      <c r="AV24" s="270"/>
      <c r="AW24" s="270"/>
    </row>
    <row r="25" spans="45:49" s="265" customFormat="1" x14ac:dyDescent="0.2">
      <c r="A25" s="13854" t="s">
        <v>881</v>
      </c>
      <c r="B25" s="13881" t="s">
        <v>33</v>
      </c>
      <c r="C25" s="13908" t="s">
        <v>33</v>
      </c>
      <c r="D25" s="13935" t="s">
        <v>33</v>
      </c>
      <c r="E25" s="13962" t="s">
        <v>33</v>
      </c>
      <c r="F25" s="13989" t="s">
        <v>33</v>
      </c>
      <c r="G25" s="14016" t="s">
        <v>72</v>
      </c>
      <c r="H25" s="14043" t="n">
        <v>1870.0</v>
      </c>
      <c r="I25" s="14070" t="n">
        <v>1926.0</v>
      </c>
      <c r="J25" s="14097" t="n">
        <v>2085.0</v>
      </c>
      <c r="K25" s="14124" t="n">
        <v>2320.0</v>
      </c>
      <c r="L25" s="14151" t="n">
        <v>2186.0</v>
      </c>
      <c r="M25" s="14178" t="n">
        <v>2260.0</v>
      </c>
      <c r="N25" s="14205" t="n">
        <v>2280.0</v>
      </c>
      <c r="O25" s="14232" t="n">
        <v>2477.0</v>
      </c>
      <c r="P25" s="14259" t="n">
        <v>2545.0</v>
      </c>
      <c r="Q25" s="14286" t="n">
        <v>2682.0</v>
      </c>
      <c r="R25" s="14313" t="n">
        <v>3005.0</v>
      </c>
      <c r="S25" s="14340" t="n">
        <v>3126.0</v>
      </c>
      <c r="T25" s="14367" t="n">
        <v>3145.0</v>
      </c>
      <c r="U25" s="14394" t="n">
        <v>3064.0</v>
      </c>
      <c r="V25" s="14421" t="n">
        <v>3271.0</v>
      </c>
      <c r="W25" s="14448" t="n">
        <v>3366.0</v>
      </c>
      <c r="X25" s="14475" t="n">
        <v>3707.0</v>
      </c>
      <c r="Y25" s="14502" t="n">
        <v>4496.0</v>
      </c>
      <c r="Z25" s="14529" t="n">
        <v>5001.0</v>
      </c>
      <c r="AA25" s="14556" t="n">
        <v>5521.0</v>
      </c>
      <c r="AB25" s="14583" t="n">
        <v>6102.0</v>
      </c>
      <c r="AC25" s="14610" t="n">
        <v>6665.0</v>
      </c>
      <c r="AD25" s="14637" t="n">
        <v>7185.0</v>
      </c>
      <c r="AE25" s="14664" t="n">
        <v>7861.0</v>
      </c>
      <c r="AF25" s="14691" t="n">
        <v>8036.0</v>
      </c>
      <c r="AG25" s="14718" t="n">
        <v>5563.0</v>
      </c>
      <c r="AH25" s="14745" t="n">
        <v>5661.0</v>
      </c>
      <c r="AI25" s="14772" t="n">
        <v>5110.0</v>
      </c>
      <c r="AJ25" s="14799" t="n">
        <v>5381.0</v>
      </c>
      <c r="AK25" s="14826" t="n">
        <v>6043.0</v>
      </c>
      <c r="AL25" s="14853" t="n">
        <v>6062.0</v>
      </c>
      <c r="AM25" s="14880" t="n">
        <v>6080.0</v>
      </c>
      <c r="AS25" s="14907" t="n">
        <v>31571.0</v>
      </c>
      <c r="AT25" s="14934" t="n">
        <v>47936.0</v>
      </c>
      <c r="AU25" s="270"/>
      <c r="AV25" s="270"/>
      <c r="AW25" s="270"/>
    </row>
    <row r="26" spans="45:49" s="265" customFormat="1" x14ac:dyDescent="0.2">
      <c r="A26" s="13857" t="s">
        <v>881</v>
      </c>
      <c r="B26" s="13884" t="s">
        <v>33</v>
      </c>
      <c r="C26" s="13911" t="s">
        <v>33</v>
      </c>
      <c r="D26" s="13938" t="s">
        <v>33</v>
      </c>
      <c r="E26" s="13965" t="s">
        <v>33</v>
      </c>
      <c r="F26" s="13992" t="s">
        <v>33</v>
      </c>
      <c r="G26" s="14019" t="s">
        <v>73</v>
      </c>
      <c r="H26" s="14046" t="n">
        <v>107.0</v>
      </c>
      <c r="I26" s="14073" t="n">
        <v>123.0</v>
      </c>
      <c r="J26" s="14100" t="n">
        <v>136.0</v>
      </c>
      <c r="K26" s="14127" t="n">
        <v>134.0</v>
      </c>
      <c r="L26" s="14154" t="n">
        <v>138.0</v>
      </c>
      <c r="M26" s="14181" t="n">
        <v>123.0</v>
      </c>
      <c r="N26" s="14208" t="n">
        <v>108.0</v>
      </c>
      <c r="O26" s="14235" t="n">
        <v>102.0</v>
      </c>
      <c r="P26" s="14262" t="n">
        <v>102.0</v>
      </c>
      <c r="Q26" s="14289" t="n">
        <v>118.0</v>
      </c>
      <c r="R26" s="14316" t="n">
        <v>133.0</v>
      </c>
      <c r="S26" s="14343" t="n">
        <v>137.0</v>
      </c>
      <c r="T26" s="14370" t="n">
        <v>145.0</v>
      </c>
      <c r="U26" s="14397" t="n">
        <v>157.0</v>
      </c>
      <c r="V26" s="14424" t="n">
        <v>171.0</v>
      </c>
      <c r="W26" s="14451" t="n">
        <v>204.0</v>
      </c>
      <c r="X26" s="14478" t="n">
        <v>209.0</v>
      </c>
      <c r="Y26" s="14505" t="n">
        <v>201.0</v>
      </c>
      <c r="Z26" s="14532" t="n">
        <v>208.0</v>
      </c>
      <c r="AA26" s="14559" t="n">
        <v>238.0</v>
      </c>
      <c r="AB26" s="14586" t="n">
        <v>261.0</v>
      </c>
      <c r="AC26" s="14613" t="n">
        <v>285.0</v>
      </c>
      <c r="AD26" s="14640" t="n">
        <v>291.0</v>
      </c>
      <c r="AE26" s="14667" t="n">
        <v>321.0</v>
      </c>
      <c r="AF26" s="14694" t="n">
        <v>338.0</v>
      </c>
      <c r="AG26" s="14721" t="n">
        <v>369.0</v>
      </c>
      <c r="AH26" s="14748" t="n">
        <v>412.0</v>
      </c>
      <c r="AI26" s="14775" t="n">
        <v>426.0</v>
      </c>
      <c r="AJ26" s="14802" t="n">
        <v>459.0</v>
      </c>
      <c r="AK26" s="14829" t="n">
        <v>467.0</v>
      </c>
      <c r="AL26" s="14856" t="n">
        <v>429.0</v>
      </c>
      <c r="AM26" s="14883" t="n">
        <v>407.0</v>
      </c>
      <c r="AS26" s="14910" t="n">
        <v>1533.0</v>
      </c>
      <c r="AT26" s="14937" t="n">
        <v>3307.0</v>
      </c>
      <c r="AU26" s="270"/>
      <c r="AV26" s="270"/>
      <c r="AW26" s="270"/>
    </row>
    <row r="27" spans="45:49" s="265" customFormat="1" x14ac:dyDescent="0.2">
      <c r="A27" s="13860" t="s">
        <v>881</v>
      </c>
      <c r="B27" s="13887" t="s">
        <v>33</v>
      </c>
      <c r="C27" s="13914" t="s">
        <v>33</v>
      </c>
      <c r="D27" s="13941" t="s">
        <v>33</v>
      </c>
      <c r="E27" s="13968" t="s">
        <v>33</v>
      </c>
      <c r="F27" s="13995" t="s">
        <v>33</v>
      </c>
      <c r="G27" s="14022" t="s">
        <v>74</v>
      </c>
      <c r="H27" s="14049" t="n">
        <v>334.0</v>
      </c>
      <c r="I27" s="14076" t="n">
        <v>348.0</v>
      </c>
      <c r="J27" s="14103" t="n">
        <v>379.0</v>
      </c>
      <c r="K27" s="14130" t="n">
        <v>435.0</v>
      </c>
      <c r="L27" s="14157" t="n">
        <v>465.0</v>
      </c>
      <c r="M27" s="14184" t="n">
        <v>455.0</v>
      </c>
      <c r="N27" s="14211" t="n">
        <v>469.0</v>
      </c>
      <c r="O27" s="14238" t="n">
        <v>471.0</v>
      </c>
      <c r="P27" s="14265" t="n">
        <v>526.0</v>
      </c>
      <c r="Q27" s="14292" t="n">
        <v>552.0</v>
      </c>
      <c r="R27" s="14319" t="n">
        <v>571.0</v>
      </c>
      <c r="S27" s="14346" t="n">
        <v>560.0</v>
      </c>
      <c r="T27" s="14373" t="n">
        <v>562.0</v>
      </c>
      <c r="U27" s="14400" t="n">
        <v>542.0</v>
      </c>
      <c r="V27" s="14427" t="n">
        <v>565.0</v>
      </c>
      <c r="W27" s="14454" t="n">
        <v>595.0</v>
      </c>
      <c r="X27" s="14481" t="n">
        <v>652.0</v>
      </c>
      <c r="Y27" s="14508" t="n">
        <v>727.0</v>
      </c>
      <c r="Z27" s="14535" t="n">
        <v>719.0</v>
      </c>
      <c r="AA27" s="14562" t="n">
        <v>784.0</v>
      </c>
      <c r="AB27" s="14589" t="n">
        <v>867.0</v>
      </c>
      <c r="AC27" s="14616" t="n">
        <v>953.0</v>
      </c>
      <c r="AD27" s="14643" t="n">
        <v>1035.0</v>
      </c>
      <c r="AE27" s="14670" t="n">
        <v>1093.0</v>
      </c>
      <c r="AF27" s="14697" t="n">
        <v>1078.0</v>
      </c>
      <c r="AG27" s="14724" t="n">
        <v>1137.0</v>
      </c>
      <c r="AH27" s="14751" t="n">
        <v>1116.0</v>
      </c>
      <c r="AI27" s="14778" t="n">
        <v>938.0</v>
      </c>
      <c r="AJ27" s="14805" t="n">
        <v>955.0</v>
      </c>
      <c r="AK27" s="14832" t="n">
        <v>950.0</v>
      </c>
      <c r="AL27" s="14859" t="n">
        <v>861.0</v>
      </c>
      <c r="AM27" s="14886" t="n">
        <v>887.0</v>
      </c>
      <c r="AS27" s="14913" t="n">
        <v>5146.0</v>
      </c>
      <c r="AT27" s="14940" t="n">
        <v>7922.0</v>
      </c>
      <c r="AU27" s="270"/>
      <c r="AV27" s="270"/>
      <c r="AW27" s="270"/>
    </row>
    <row r="28" spans="45:49" s="265" customFormat="1" x14ac:dyDescent="0.2">
      <c r="A28" s="13863" t="s">
        <v>881</v>
      </c>
      <c r="B28" s="13890" t="s">
        <v>33</v>
      </c>
      <c r="C28" s="13917" t="s">
        <v>33</v>
      </c>
      <c r="D28" s="13944" t="s">
        <v>33</v>
      </c>
      <c r="E28" s="13971" t="s">
        <v>33</v>
      </c>
      <c r="F28" s="13998" t="s">
        <v>33</v>
      </c>
      <c r="G28" s="14025" t="s">
        <v>75</v>
      </c>
      <c r="H28" s="14052" t="n">
        <v>111.0</v>
      </c>
      <c r="I28" s="14079" t="n">
        <v>113.0</v>
      </c>
      <c r="J28" s="14106" t="n">
        <v>125.0</v>
      </c>
      <c r="K28" s="14133" t="n">
        <v>152.0</v>
      </c>
      <c r="L28" s="14160" t="n">
        <v>162.0</v>
      </c>
      <c r="M28" s="14187" t="n">
        <v>170.0</v>
      </c>
      <c r="N28" s="14214" t="n">
        <v>178.0</v>
      </c>
      <c r="O28" s="14241" t="n">
        <v>175.0</v>
      </c>
      <c r="P28" s="14268" t="n">
        <v>191.0</v>
      </c>
      <c r="Q28" s="14295" t="n">
        <v>200.0</v>
      </c>
      <c r="R28" s="14322" t="n">
        <v>198.0</v>
      </c>
      <c r="S28" s="14349" t="n">
        <v>198.0</v>
      </c>
      <c r="T28" s="14376" t="n">
        <v>204.0</v>
      </c>
      <c r="U28" s="14403" t="n">
        <v>205.0</v>
      </c>
      <c r="V28" s="14430" t="n">
        <v>216.0</v>
      </c>
      <c r="W28" s="14457" t="n">
        <v>235.0</v>
      </c>
      <c r="X28" s="14484" t="n">
        <v>255.0</v>
      </c>
      <c r="Y28" s="14511" t="n">
        <v>277.0</v>
      </c>
      <c r="Z28" s="14538" t="n">
        <v>282.0</v>
      </c>
      <c r="AA28" s="14565" t="n">
        <v>297.0</v>
      </c>
      <c r="AB28" s="14592" t="n">
        <v>326.0</v>
      </c>
      <c r="AC28" s="14619" t="n">
        <v>340.0</v>
      </c>
      <c r="AD28" s="14646" t="n">
        <v>367.0</v>
      </c>
      <c r="AE28" s="14673" t="n">
        <v>393.0</v>
      </c>
      <c r="AF28" s="14700" t="n">
        <v>398.0</v>
      </c>
      <c r="AG28" s="14727" t="n">
        <v>410.0</v>
      </c>
      <c r="AH28" s="14754" t="n">
        <v>393.0</v>
      </c>
      <c r="AI28" s="14781" t="n">
        <v>385.0</v>
      </c>
      <c r="AJ28" s="14808" t="n">
        <v>385.0</v>
      </c>
      <c r="AK28" s="14835" t="n">
        <v>359.0</v>
      </c>
      <c r="AL28" s="14862" t="n">
        <v>333.0</v>
      </c>
      <c r="AM28" s="14889" t="n">
        <v>332.0</v>
      </c>
      <c r="AS28" s="14916" t="n">
        <v>1971.0</v>
      </c>
      <c r="AT28" s="14943" t="n">
        <v>2995.0</v>
      </c>
      <c r="AU28" s="270"/>
      <c r="AV28" s="270"/>
      <c r="AW28" s="270"/>
    </row>
    <row r="29" spans="45:49" s="265" customFormat="1" x14ac:dyDescent="0.2">
      <c r="A29" s="13866" t="s">
        <v>881</v>
      </c>
      <c r="B29" s="13893" t="s">
        <v>33</v>
      </c>
      <c r="C29" s="13920" t="s">
        <v>33</v>
      </c>
      <c r="D29" s="13947" t="s">
        <v>33</v>
      </c>
      <c r="E29" s="13974" t="s">
        <v>33</v>
      </c>
      <c r="F29" s="14001" t="s">
        <v>33</v>
      </c>
      <c r="G29" s="14028" t="s">
        <v>76</v>
      </c>
      <c r="H29" s="14055" t="n">
        <v>63.0</v>
      </c>
      <c r="I29" s="14082" t="n">
        <v>64.0</v>
      </c>
      <c r="J29" s="14109" t="n">
        <v>70.0</v>
      </c>
      <c r="K29" s="14136" t="n">
        <v>76.0</v>
      </c>
      <c r="L29" s="14163" t="n">
        <v>77.0</v>
      </c>
      <c r="M29" s="14190" t="n">
        <v>76.0</v>
      </c>
      <c r="N29" s="14217" t="n">
        <v>75.0</v>
      </c>
      <c r="O29" s="14244" t="n">
        <v>71.0</v>
      </c>
      <c r="P29" s="14271" t="n">
        <v>72.0</v>
      </c>
      <c r="Q29" s="14298" t="n">
        <v>72.0</v>
      </c>
      <c r="R29" s="14325" t="n">
        <v>68.0</v>
      </c>
      <c r="S29" s="14352" t="n">
        <v>68.0</v>
      </c>
      <c r="T29" s="14379" t="n">
        <v>70.0</v>
      </c>
      <c r="U29" s="14406" t="n">
        <v>67.0</v>
      </c>
      <c r="V29" s="14433" t="n">
        <v>68.0</v>
      </c>
      <c r="W29" s="14460" t="n">
        <v>68.0</v>
      </c>
      <c r="X29" s="14487" t="n">
        <v>69.0</v>
      </c>
      <c r="Y29" s="14514" t="n">
        <v>75.0</v>
      </c>
      <c r="Z29" s="14541" t="n">
        <v>78.0</v>
      </c>
      <c r="AA29" s="14568" t="n">
        <v>80.0</v>
      </c>
      <c r="AB29" s="14595" t="n">
        <v>94.0</v>
      </c>
      <c r="AC29" s="14622" t="n">
        <v>105.0</v>
      </c>
      <c r="AD29" s="14649" t="n">
        <v>109.0</v>
      </c>
      <c r="AE29" s="14676" t="n">
        <v>109.0</v>
      </c>
      <c r="AF29" s="14703" t="n">
        <v>111.0</v>
      </c>
      <c r="AG29" s="14730" t="n">
        <v>123.0</v>
      </c>
      <c r="AH29" s="14757" t="n">
        <v>122.0</v>
      </c>
      <c r="AI29" s="14784" t="n">
        <v>124.0</v>
      </c>
      <c r="AJ29" s="14811" t="n">
        <v>124.0</v>
      </c>
      <c r="AK29" s="14838" t="n">
        <v>122.0</v>
      </c>
      <c r="AL29" s="14865" t="n">
        <v>114.0</v>
      </c>
      <c r="AM29" s="14892" t="n">
        <v>120.0</v>
      </c>
      <c r="AS29" s="14919" t="n">
        <v>575.0</v>
      </c>
      <c r="AT29" s="14946" t="n">
        <v>960.0</v>
      </c>
      <c r="AU29" s="270"/>
      <c r="AV29" s="270"/>
      <c r="AW29" s="270"/>
    </row>
    <row r="30" spans="45:49" s="265" customFormat="1" x14ac:dyDescent="0.2">
      <c r="A30" s="13869" t="s">
        <v>881</v>
      </c>
      <c r="B30" s="13896" t="s">
        <v>33</v>
      </c>
      <c r="C30" s="13923" t="s">
        <v>33</v>
      </c>
      <c r="D30" s="13950" t="s">
        <v>33</v>
      </c>
      <c r="E30" s="13977" t="s">
        <v>33</v>
      </c>
      <c r="F30" s="14004" t="s">
        <v>33</v>
      </c>
      <c r="G30" s="14031" t="s">
        <v>77</v>
      </c>
      <c r="H30" s="14058" t="n">
        <v>11.0</v>
      </c>
      <c r="I30" s="14085" t="n">
        <v>12.0</v>
      </c>
      <c r="J30" s="14112" t="n">
        <v>13.0</v>
      </c>
      <c r="K30" s="14139" t="n">
        <v>18.0</v>
      </c>
      <c r="L30" s="14166" t="n">
        <v>21.0</v>
      </c>
      <c r="M30" s="14193" t="n">
        <v>22.0</v>
      </c>
      <c r="N30" s="14220" t="n">
        <v>25.0</v>
      </c>
      <c r="O30" s="14247" t="n">
        <v>27.0</v>
      </c>
      <c r="P30" s="14274" t="n">
        <v>30.0</v>
      </c>
      <c r="Q30" s="14301" t="n">
        <v>30.0</v>
      </c>
      <c r="R30" s="14328" t="n">
        <v>30.0</v>
      </c>
      <c r="S30" s="14355" t="n">
        <v>31.0</v>
      </c>
      <c r="T30" s="14382" t="n">
        <v>32.0</v>
      </c>
      <c r="U30" s="14409" t="n">
        <v>33.0</v>
      </c>
      <c r="V30" s="14436" t="n">
        <v>36.0</v>
      </c>
      <c r="W30" s="14463" t="n">
        <v>38.0</v>
      </c>
      <c r="X30" s="14490" t="n">
        <v>38.0</v>
      </c>
      <c r="Y30" s="14517" t="n">
        <v>45.0</v>
      </c>
      <c r="Z30" s="14544" t="n">
        <v>47.0</v>
      </c>
      <c r="AA30" s="14571" t="n">
        <v>50.0</v>
      </c>
      <c r="AB30" s="14598" t="n">
        <v>56.0</v>
      </c>
      <c r="AC30" s="14625" t="n">
        <v>60.0</v>
      </c>
      <c r="AD30" s="14652" t="n">
        <v>64.0</v>
      </c>
      <c r="AE30" s="14679" t="n">
        <v>68.0</v>
      </c>
      <c r="AF30" s="14706" t="n">
        <v>69.0</v>
      </c>
      <c r="AG30" s="14733" t="n">
        <v>74.0</v>
      </c>
      <c r="AH30" s="14760" t="n">
        <v>73.0</v>
      </c>
      <c r="AI30" s="14787" t="n">
        <v>74.0</v>
      </c>
      <c r="AJ30" s="14814" t="n">
        <v>76.0</v>
      </c>
      <c r="AK30" s="14841" t="n">
        <v>74.0</v>
      </c>
      <c r="AL30" s="14868" t="n">
        <v>64.0</v>
      </c>
      <c r="AM30" s="14895" t="n">
        <v>64.0</v>
      </c>
      <c r="AS30" s="14922" t="n">
        <v>319.0</v>
      </c>
      <c r="AT30" s="14949" t="n">
        <v>568.0</v>
      </c>
      <c r="AU30" s="270"/>
      <c r="AV30" s="270"/>
      <c r="AW30" s="270"/>
    </row>
    <row r="31" spans="45:49" s="265" customFormat="1" x14ac:dyDescent="0.2">
      <c r="AS31" s="270"/>
      <c r="AT31" s="270"/>
      <c r="AU31" s="270"/>
      <c r="AV31" s="270"/>
      <c r="AW31" s="270"/>
    </row>
    <row r="32" spans="45:49" s="265" customFormat="1" x14ac:dyDescent="0.2">
      <c r="AS32" s="270"/>
      <c r="AT32" s="270"/>
      <c r="AU32" s="270"/>
      <c r="AV32" s="270"/>
      <c r="AW32" s="270"/>
    </row>
    <row r="33" spans="45:49" s="265" customFormat="1" x14ac:dyDescent="0.2">
      <c r="AS33" s="270"/>
      <c r="AT33" s="270"/>
      <c r="AU33" s="270"/>
      <c r="AV33" s="270"/>
      <c r="AW33" s="270"/>
    </row>
    <row r="34" spans="45:49" s="265" customFormat="1" x14ac:dyDescent="0.2">
      <c r="AS34" s="270"/>
      <c r="AT34" s="270"/>
      <c r="AU34" s="270"/>
      <c r="AV34" s="270"/>
      <c r="AW34" s="270"/>
    </row>
    <row r="35" spans="45:49" s="265" customFormat="1" x14ac:dyDescent="0.2">
      <c r="AS35" s="270"/>
      <c r="AT35" s="270"/>
      <c r="AU35" s="270"/>
      <c r="AV35" s="270"/>
      <c r="AW35" s="270"/>
    </row>
    <row r="36" spans="45:49" s="265" customFormat="1" x14ac:dyDescent="0.2">
      <c r="AS36" s="270"/>
      <c r="AT36" s="270"/>
      <c r="AU36" s="270"/>
      <c r="AV36" s="270"/>
      <c r="AW36" s="270"/>
    </row>
    <row r="37" spans="45:49" s="265" customFormat="1" x14ac:dyDescent="0.2">
      <c r="AS37" s="270"/>
      <c r="AT37" s="270"/>
      <c r="AU37" s="270"/>
      <c r="AV37" s="270"/>
      <c r="AW37" s="270"/>
    </row>
    <row r="38" spans="45:49" s="265" customFormat="1" x14ac:dyDescent="0.2">
      <c r="AS38" s="270"/>
      <c r="AT38" s="270"/>
      <c r="AU38" s="270"/>
      <c r="AV38" s="270"/>
      <c r="AW38" s="270"/>
    </row>
    <row r="39" spans="45:49" s="265" customFormat="1" x14ac:dyDescent="0.2">
      <c r="AS39" s="270"/>
      <c r="AT39" s="270"/>
      <c r="AU39" s="270"/>
      <c r="AV39" s="270"/>
      <c r="AW39" s="270"/>
    </row>
    <row r="40" spans="45:49" s="265" customFormat="1" x14ac:dyDescent="0.2">
      <c r="AS40" s="270"/>
      <c r="AT40" s="270"/>
      <c r="AU40" s="270"/>
      <c r="AV40" s="270"/>
      <c r="AW40" s="270"/>
    </row>
    <row r="41" spans="45:49" s="265" customFormat="1" x14ac:dyDescent="0.2">
      <c r="AS41" s="270"/>
      <c r="AT41" s="270"/>
      <c r="AU41" s="270"/>
      <c r="AV41" s="270"/>
      <c r="AW41" s="270"/>
    </row>
    <row r="42" spans="45:49" s="265" customFormat="1" x14ac:dyDescent="0.2">
      <c r="AS42" s="270"/>
      <c r="AT42" s="270"/>
      <c r="AU42" s="270"/>
      <c r="AV42" s="270"/>
      <c r="AW42" s="270"/>
    </row>
    <row r="43" spans="45:49" s="265" customFormat="1" x14ac:dyDescent="0.2">
      <c r="AS43" s="270"/>
      <c r="AT43" s="270"/>
      <c r="AU43" s="270"/>
      <c r="AV43" s="270"/>
      <c r="AW43" s="270"/>
    </row>
    <row r="44" spans="45:49" s="265" customFormat="1" x14ac:dyDescent="0.2">
      <c r="AS44" s="270"/>
      <c r="AT44" s="270"/>
      <c r="AU44" s="270"/>
      <c r="AV44" s="270"/>
      <c r="AW44" s="270"/>
    </row>
    <row r="45" spans="45:49" s="265" customFormat="1" x14ac:dyDescent="0.2"/>
    <row r="46" spans="45:49" s="265" customFormat="1" x14ac:dyDescent="0.2"/>
    <row r="47" spans="45:49" s="265" customFormat="1" x14ac:dyDescent="0.2"/>
    <row r="48" spans="45:49" s="265" customFormat="1" x14ac:dyDescent="0.2"/>
  </sheetData>
  <autoFilter ref="A3:AW3"/>
  <hyperlinks>
    <hyperlink ref="G2" location="Cover!A1" display="Back to cover pag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W44"/>
  <sheetViews>
    <sheetView showGridLines="0" zoomScale="90" zoomScaleNormal="90" workbookViewId="0">
      <pane xSplit="18" ySplit="3" topLeftCell="S4" activePane="bottomRight" state="frozen"/>
      <selection pane="topRight" activeCell="S1" sqref="S1"/>
      <selection pane="bottomLeft" activeCell="A4" sqref="A4"/>
      <selection pane="bottomRight" activeCell="AF12" sqref="AF12"/>
    </sheetView>
  </sheetViews>
  <sheetFormatPr defaultRowHeight="12.75" outlineLevelCol="1" x14ac:dyDescent="0.2"/>
  <cols>
    <col min="1" max="1" bestFit="true" customWidth="true" style="60" width="10.875" collapsed="true"/>
    <col min="2" max="2" bestFit="true" customWidth="true" style="60" width="10.625" collapsed="true"/>
    <col min="3" max="3" style="60" width="9.0" collapsed="true"/>
    <col min="4" max="4" bestFit="true" customWidth="true" style="60" width="11.75" collapsed="true"/>
    <col min="5" max="5" style="60" width="9.0" collapsed="true"/>
    <col min="6" max="6" customWidth="true" hidden="true" style="60" width="9.0" collapsed="true" outlineLevel="1"/>
    <col min="7" max="7" customWidth="true" style="60" width="20.25" collapsed="true"/>
    <col min="8" max="18" customWidth="true" hidden="true" style="60" width="0.0" collapsed="true" outlineLevel="1"/>
    <col min="19" max="19" style="60" width="9.0" collapsed="true"/>
    <col min="20" max="30" customWidth="true" hidden="true" style="60" width="0.0" collapsed="true" outlineLevel="1"/>
    <col min="31" max="31" style="60" width="9.0" collapsed="true"/>
    <col min="32" max="39" style="60" width="9.0" collapsed="true"/>
    <col min="40" max="43" customWidth="true" hidden="true" style="60" width="0.0" collapsed="true" outlineLevel="1"/>
    <col min="44" max="44" style="60" width="9.0" collapsed="true"/>
    <col min="45" max="16384" style="60" width="9.0" collapsed="true"/>
  </cols>
  <sheetData>
    <row r="1" spans="1:49" s="177" customFormat="1" x14ac:dyDescent="0.2">
      <c r="A1" s="177" t="s">
        <v>416</v>
      </c>
      <c r="B1" s="177" t="s">
        <v>420</v>
      </c>
      <c r="C1" s="177" t="s">
        <v>419</v>
      </c>
      <c r="D1" s="177" t="s">
        <v>418</v>
      </c>
      <c r="E1" s="261" t="s">
        <v>414</v>
      </c>
      <c r="F1" s="177" t="s">
        <v>417</v>
      </c>
      <c r="G1" s="261" t="s">
        <v>415</v>
      </c>
      <c r="H1" s="176">
        <v>201501</v>
      </c>
      <c r="I1" s="176">
        <v>201502</v>
      </c>
      <c r="J1" s="176">
        <v>201503</v>
      </c>
      <c r="K1" s="176">
        <v>201504</v>
      </c>
      <c r="L1" s="176">
        <v>201505</v>
      </c>
      <c r="M1" s="176">
        <v>201506</v>
      </c>
      <c r="N1" s="176">
        <v>201507</v>
      </c>
      <c r="O1" s="176">
        <v>201508</v>
      </c>
      <c r="P1" s="176">
        <v>201509</v>
      </c>
      <c r="Q1" s="176">
        <v>201510</v>
      </c>
      <c r="R1" s="176">
        <v>201511</v>
      </c>
      <c r="S1" s="176">
        <v>201512</v>
      </c>
      <c r="T1" s="176">
        <v>201601</v>
      </c>
      <c r="U1" s="176">
        <v>201602</v>
      </c>
      <c r="V1" s="176">
        <v>201603</v>
      </c>
      <c r="W1" s="176">
        <v>201604</v>
      </c>
      <c r="X1" s="176">
        <v>201605</v>
      </c>
      <c r="Y1" s="176">
        <v>201606</v>
      </c>
      <c r="Z1" s="176">
        <v>201607</v>
      </c>
      <c r="AA1" s="176">
        <v>201608</v>
      </c>
      <c r="AB1" s="176">
        <v>201609</v>
      </c>
      <c r="AC1" s="176">
        <v>201610</v>
      </c>
      <c r="AD1" s="176">
        <v>201611</v>
      </c>
      <c r="AE1" s="176">
        <v>201612</v>
      </c>
      <c r="AF1" s="176">
        <v>201701</v>
      </c>
      <c r="AG1" s="176">
        <v>201702</v>
      </c>
      <c r="AH1" s="176">
        <v>201703</v>
      </c>
      <c r="AI1" s="176">
        <v>201704</v>
      </c>
      <c r="AJ1" s="176">
        <v>201705</v>
      </c>
      <c r="AK1" s="176">
        <v>201706</v>
      </c>
      <c r="AL1" s="176">
        <v>201707</v>
      </c>
      <c r="AM1" s="176">
        <v>201708</v>
      </c>
      <c r="AN1" s="176">
        <v>201709</v>
      </c>
      <c r="AO1" s="176">
        <v>201710</v>
      </c>
      <c r="AP1" s="176">
        <v>201711</v>
      </c>
      <c r="AQ1" s="176">
        <v>201712</v>
      </c>
      <c r="AS1" s="268">
        <v>2016</v>
      </c>
      <c r="AT1" s="268">
        <v>2017</v>
      </c>
      <c r="AU1" s="269"/>
      <c r="AV1" s="269"/>
      <c r="AW1" s="269"/>
    </row>
    <row r="2" spans="1:49" x14ac:dyDescent="0.2">
      <c r="G2" s="155" t="s">
        <v>269</v>
      </c>
    </row>
    <row r="3" spans="1:49" s="90" customFormat="1" x14ac:dyDescent="0.2">
      <c r="A3" s="89" t="s">
        <v>232</v>
      </c>
      <c r="B3" s="89" t="s">
        <v>233</v>
      </c>
      <c r="C3" s="89" t="s">
        <v>234</v>
      </c>
      <c r="D3" s="89" t="s">
        <v>235</v>
      </c>
      <c r="E3" s="89" t="s">
        <v>236</v>
      </c>
      <c r="F3" s="89" t="s">
        <v>237</v>
      </c>
      <c r="G3" s="89" t="s">
        <v>238</v>
      </c>
      <c r="H3" s="89">
        <v>201501</v>
      </c>
      <c r="I3" s="89">
        <v>201502</v>
      </c>
      <c r="J3" s="89">
        <v>201503</v>
      </c>
      <c r="K3" s="89">
        <v>201504</v>
      </c>
      <c r="L3" s="89">
        <v>201505</v>
      </c>
      <c r="M3" s="89">
        <v>201506</v>
      </c>
      <c r="N3" s="89">
        <v>201507</v>
      </c>
      <c r="O3" s="89">
        <v>201508</v>
      </c>
      <c r="P3" s="89">
        <v>201509</v>
      </c>
      <c r="Q3" s="89">
        <v>201510</v>
      </c>
      <c r="R3" s="89">
        <v>201511</v>
      </c>
      <c r="S3" s="89">
        <v>201512</v>
      </c>
      <c r="T3" s="89">
        <v>201601</v>
      </c>
      <c r="U3" s="89">
        <v>201602</v>
      </c>
      <c r="V3" s="89">
        <v>201603</v>
      </c>
      <c r="W3" s="89">
        <v>201604</v>
      </c>
      <c r="X3" s="89">
        <v>201605</v>
      </c>
      <c r="Y3" s="89">
        <v>201606</v>
      </c>
      <c r="Z3" s="89">
        <v>201607</v>
      </c>
      <c r="AA3" s="89">
        <v>201608</v>
      </c>
      <c r="AB3" s="89">
        <v>201609</v>
      </c>
      <c r="AC3" s="89">
        <v>201610</v>
      </c>
      <c r="AD3" s="89">
        <v>201611</v>
      </c>
      <c r="AE3" s="89">
        <v>201612</v>
      </c>
      <c r="AF3" s="89">
        <v>201701</v>
      </c>
      <c r="AG3" s="89">
        <v>201702</v>
      </c>
      <c r="AH3" s="89">
        <v>201703</v>
      </c>
      <c r="AI3" s="89">
        <v>201704</v>
      </c>
      <c r="AJ3" s="89">
        <v>201705</v>
      </c>
      <c r="AK3" s="89">
        <v>201706</v>
      </c>
      <c r="AL3" s="89">
        <v>201707</v>
      </c>
      <c r="AM3" s="89">
        <v>201708</v>
      </c>
      <c r="AN3" s="89">
        <v>201709</v>
      </c>
      <c r="AO3" s="89">
        <v>201710</v>
      </c>
      <c r="AP3" s="89">
        <v>201711</v>
      </c>
      <c r="AQ3" s="89">
        <v>201712</v>
      </c>
      <c r="AR3" s="89"/>
      <c r="AS3" s="89" t="s">
        <v>239</v>
      </c>
      <c r="AT3" s="89" t="s">
        <v>240</v>
      </c>
      <c r="AU3" s="89"/>
      <c r="AV3" s="89" t="s">
        <v>203</v>
      </c>
      <c r="AW3" s="89" t="s">
        <v>0</v>
      </c>
    </row>
    <row r="4" spans="1:49" s="265" customFormat="1" x14ac:dyDescent="0.2">
      <c r="A4" s="17904" t="s">
        <v>878</v>
      </c>
      <c r="B4" s="17952" t="s">
        <v>879</v>
      </c>
      <c r="C4" s="18000" t="s">
        <v>33</v>
      </c>
      <c r="D4" s="18048" t="s">
        <v>33</v>
      </c>
      <c r="E4" s="18096" t="s">
        <v>879</v>
      </c>
      <c r="F4" s="18144" t="s">
        <v>33</v>
      </c>
      <c r="G4" s="18192" t="s">
        <v>78</v>
      </c>
      <c r="H4" s="18240" t="n">
        <v>222.0</v>
      </c>
      <c r="I4" s="18288" t="n">
        <v>143.0</v>
      </c>
      <c r="J4" s="18336" t="n">
        <v>230.0</v>
      </c>
      <c r="K4" s="18384" t="n">
        <v>283.0</v>
      </c>
      <c r="L4" s="18432" t="n">
        <v>250.0</v>
      </c>
      <c r="M4" s="18480" t="n">
        <v>246.0</v>
      </c>
      <c r="N4" s="18528" t="n">
        <v>276.0</v>
      </c>
      <c r="O4" s="18576" t="n">
        <v>263.0</v>
      </c>
      <c r="P4" s="18624" t="n">
        <v>352.0</v>
      </c>
      <c r="Q4" s="18672" t="n">
        <v>280.0</v>
      </c>
      <c r="R4" s="18720" t="n">
        <v>499.0</v>
      </c>
      <c r="S4" s="18768" t="n">
        <v>348.0</v>
      </c>
      <c r="T4" s="18816" t="n">
        <v>134.0</v>
      </c>
      <c r="U4" s="18864" t="n">
        <v>123.0</v>
      </c>
      <c r="V4" s="18912" t="n">
        <v>370.0</v>
      </c>
      <c r="W4" s="18960" t="n">
        <v>346.0</v>
      </c>
      <c r="X4" s="19008" t="n">
        <v>538.0</v>
      </c>
      <c r="Y4" s="19056" t="n">
        <v>990.0</v>
      </c>
      <c r="Z4" s="19104" t="n">
        <v>683.0</v>
      </c>
      <c r="AA4" s="19152" t="n">
        <v>822.0</v>
      </c>
      <c r="AB4" s="19200" t="n">
        <v>945.0</v>
      </c>
      <c r="AC4" s="19248" t="n">
        <v>883.0</v>
      </c>
      <c r="AD4" s="19296" t="n">
        <v>942.0</v>
      </c>
      <c r="AE4" s="19344" t="n">
        <v>1124.0</v>
      </c>
      <c r="AF4" s="19392" t="n">
        <v>320.0</v>
      </c>
      <c r="AG4" s="19440" t="n">
        <v>671.0</v>
      </c>
      <c r="AH4" s="19488" t="n">
        <v>861.0</v>
      </c>
      <c r="AI4" s="19536" t="n">
        <v>668.0</v>
      </c>
      <c r="AJ4" s="19584" t="n">
        <v>601.0</v>
      </c>
      <c r="AK4" s="19632" t="n">
        <v>1327.0</v>
      </c>
      <c r="AL4" s="19680" t="n">
        <v>826.0</v>
      </c>
      <c r="AM4" s="19728" t="n">
        <v>887.0</v>
      </c>
      <c r="AS4" s="19776" t="n">
        <v>4006.0</v>
      </c>
      <c r="AT4" s="19824" t="n">
        <v>6161.0</v>
      </c>
      <c r="AU4" s="270"/>
      <c r="AV4" s="270"/>
      <c r="AW4" s="270"/>
    </row>
    <row r="5" spans="1:49" s="265" customFormat="1" x14ac:dyDescent="0.2">
      <c r="A5" s="17907" t="s">
        <v>878</v>
      </c>
      <c r="B5" s="17955" t="s">
        <v>879</v>
      </c>
      <c r="C5" s="18003" t="s">
        <v>33</v>
      </c>
      <c r="D5" s="18051" t="s">
        <v>33</v>
      </c>
      <c r="E5" s="18099" t="s">
        <v>879</v>
      </c>
      <c r="F5" s="18147" t="s">
        <v>33</v>
      </c>
      <c r="G5" s="18195" t="s">
        <v>36</v>
      </c>
      <c r="H5" s="18243" t="n">
        <v>175.0</v>
      </c>
      <c r="I5" s="18291" t="n">
        <v>125.0</v>
      </c>
      <c r="J5" s="18339" t="n">
        <v>208.0</v>
      </c>
      <c r="K5" s="18387" t="n">
        <v>233.0</v>
      </c>
      <c r="L5" s="18435" t="n">
        <v>216.0</v>
      </c>
      <c r="M5" s="18483" t="n">
        <v>206.0</v>
      </c>
      <c r="N5" s="18531" t="n">
        <v>240.0</v>
      </c>
      <c r="O5" s="18579" t="n">
        <v>224.0</v>
      </c>
      <c r="P5" s="18627" t="n">
        <v>285.0</v>
      </c>
      <c r="Q5" s="18675" t="n">
        <v>246.0</v>
      </c>
      <c r="R5" s="18723" t="n">
        <v>450.0</v>
      </c>
      <c r="S5" s="18771" t="n">
        <v>316.0</v>
      </c>
      <c r="T5" s="18819" t="n">
        <v>126.0</v>
      </c>
      <c r="U5" s="18867" t="n">
        <v>116.0</v>
      </c>
      <c r="V5" s="18915" t="n">
        <v>338.0</v>
      </c>
      <c r="W5" s="18963" t="n">
        <v>288.0</v>
      </c>
      <c r="X5" s="19011" t="n">
        <v>448.0</v>
      </c>
      <c r="Y5" s="19059" t="n">
        <v>854.0</v>
      </c>
      <c r="Z5" s="19107" t="n">
        <v>602.0</v>
      </c>
      <c r="AA5" s="19155" t="n">
        <v>738.0</v>
      </c>
      <c r="AB5" s="19203" t="n">
        <v>794.0</v>
      </c>
      <c r="AC5" s="19251" t="n">
        <v>761.0</v>
      </c>
      <c r="AD5" s="19299" t="n">
        <v>793.0</v>
      </c>
      <c r="AE5" s="19347" t="n">
        <v>1010.0</v>
      </c>
      <c r="AF5" s="19395" t="n">
        <v>281.0</v>
      </c>
      <c r="AG5" s="19443" t="n">
        <v>597.0</v>
      </c>
      <c r="AH5" s="19491" t="n">
        <v>823.0</v>
      </c>
      <c r="AI5" s="19539" t="n">
        <v>633.0</v>
      </c>
      <c r="AJ5" s="19587" t="n">
        <v>565.0</v>
      </c>
      <c r="AK5" s="19635" t="n">
        <v>1292.0</v>
      </c>
      <c r="AL5" s="19683" t="n">
        <v>794.0</v>
      </c>
      <c r="AM5" s="19731" t="n">
        <v>854.0</v>
      </c>
      <c r="AS5" s="19779" t="n">
        <v>3510.0</v>
      </c>
      <c r="AT5" s="19827" t="n">
        <v>5839.0</v>
      </c>
      <c r="AU5" s="270"/>
      <c r="AV5" s="270"/>
      <c r="AW5" s="270"/>
    </row>
    <row r="6" spans="1:49" s="265" customFormat="1" x14ac:dyDescent="0.2">
      <c r="A6" s="17910" t="s">
        <v>878</v>
      </c>
      <c r="B6" s="17958" t="s">
        <v>879</v>
      </c>
      <c r="C6" s="18006" t="s">
        <v>33</v>
      </c>
      <c r="D6" s="18054" t="s">
        <v>33</v>
      </c>
      <c r="E6" s="18102" t="s">
        <v>879</v>
      </c>
      <c r="F6" s="18150" t="s">
        <v>33</v>
      </c>
      <c r="G6" s="18198" t="s">
        <v>79</v>
      </c>
      <c r="H6" s="18246" t="n">
        <v>49.0</v>
      </c>
      <c r="I6" s="18294" t="n">
        <v>20.0</v>
      </c>
      <c r="J6" s="18342" t="n">
        <v>24.0</v>
      </c>
      <c r="K6" s="18390" t="n">
        <v>53.0</v>
      </c>
      <c r="L6" s="18438" t="n">
        <v>36.0</v>
      </c>
      <c r="M6" s="18486" t="n">
        <v>40.0</v>
      </c>
      <c r="N6" s="18534" t="n">
        <v>37.0</v>
      </c>
      <c r="O6" s="18582" t="n">
        <v>39.0</v>
      </c>
      <c r="P6" s="18630" t="n">
        <v>67.0</v>
      </c>
      <c r="Q6" s="18678" t="n">
        <v>33.0</v>
      </c>
      <c r="R6" s="18726" t="n">
        <v>49.0</v>
      </c>
      <c r="S6" s="18774" t="n">
        <v>32.0</v>
      </c>
      <c r="T6" s="18822" t="n">
        <v>8.0</v>
      </c>
      <c r="U6" s="18870" t="n">
        <v>8.0</v>
      </c>
      <c r="V6" s="18918" t="n">
        <v>31.0</v>
      </c>
      <c r="W6" s="18966" t="n">
        <v>57.0</v>
      </c>
      <c r="X6" s="19014" t="n">
        <v>91.0</v>
      </c>
      <c r="Y6" s="19062" t="n">
        <v>136.0</v>
      </c>
      <c r="Z6" s="19110" t="n">
        <v>81.0</v>
      </c>
      <c r="AA6" s="19158" t="n">
        <v>84.0</v>
      </c>
      <c r="AB6" s="19206" t="n">
        <v>151.0</v>
      </c>
      <c r="AC6" s="19254" t="n">
        <v>122.0</v>
      </c>
      <c r="AD6" s="19302" t="n">
        <v>149.0</v>
      </c>
      <c r="AE6" s="19350" t="n">
        <v>114.0</v>
      </c>
      <c r="AF6" s="19398" t="n">
        <v>39.0</v>
      </c>
      <c r="AG6" s="19446" t="n">
        <v>74.0</v>
      </c>
      <c r="AH6" s="19494" t="n">
        <v>38.0</v>
      </c>
      <c r="AI6" s="19542" t="n">
        <v>35.0</v>
      </c>
      <c r="AJ6" s="19590" t="n">
        <v>36.0</v>
      </c>
      <c r="AK6" s="19638" t="n">
        <v>35.0</v>
      </c>
      <c r="AL6" s="19686" t="n">
        <v>32.0</v>
      </c>
      <c r="AM6" s="19734" t="n">
        <v>33.0</v>
      </c>
      <c r="AS6" s="19782" t="n">
        <v>496.0</v>
      </c>
      <c r="AT6" s="19830" t="n">
        <v>322.0</v>
      </c>
      <c r="AU6" s="270"/>
      <c r="AV6" s="270"/>
      <c r="AW6" s="270"/>
    </row>
    <row r="7" spans="1:49" s="265" customFormat="1" x14ac:dyDescent="0.2">
      <c r="A7" s="17913" t="s">
        <v>878</v>
      </c>
      <c r="B7" s="17961" t="s">
        <v>879</v>
      </c>
      <c r="C7" s="18009" t="s">
        <v>33</v>
      </c>
      <c r="D7" s="18057" t="s">
        <v>33</v>
      </c>
      <c r="E7" s="18105" t="s">
        <v>879</v>
      </c>
      <c r="F7" s="18153" t="s">
        <v>33</v>
      </c>
      <c r="G7" s="18201" t="s">
        <v>37</v>
      </c>
      <c r="H7" s="18249" t="n">
        <v>8.0</v>
      </c>
      <c r="I7" s="18297" t="n">
        <v>4.0</v>
      </c>
      <c r="J7" s="18345" t="n">
        <v>2.0</v>
      </c>
      <c r="K7" s="18393" t="n">
        <v>1.0</v>
      </c>
      <c r="L7" s="18441" t="n">
        <v>1.0</v>
      </c>
      <c r="M7" s="18489"/>
      <c r="N7" s="18537"/>
      <c r="O7" s="18585"/>
      <c r="P7" s="18633"/>
      <c r="Q7" s="18681"/>
      <c r="R7" s="18729"/>
      <c r="S7" s="18777" t="n">
        <v>0.0</v>
      </c>
      <c r="T7" s="18825"/>
      <c r="U7" s="18873"/>
      <c r="V7" s="18921"/>
      <c r="W7" s="18969"/>
      <c r="X7" s="19017"/>
      <c r="Y7" s="19065"/>
      <c r="Z7" s="19113"/>
      <c r="AA7" s="19161"/>
      <c r="AB7" s="19209" t="n">
        <v>0.0</v>
      </c>
      <c r="AC7" s="19257"/>
      <c r="AD7" s="19305"/>
      <c r="AE7" s="19353"/>
      <c r="AF7" s="19401"/>
      <c r="AG7" s="19449" t="n">
        <v>1.0</v>
      </c>
      <c r="AH7" s="19497"/>
      <c r="AI7" s="19545"/>
      <c r="AJ7" s="19593"/>
      <c r="AK7" s="19641" t="n">
        <v>2.0</v>
      </c>
      <c r="AL7" s="19689" t="n">
        <v>0.0</v>
      </c>
      <c r="AM7" s="19737"/>
      <c r="AS7" s="19785"/>
      <c r="AT7" s="19833" t="n">
        <v>3.0</v>
      </c>
      <c r="AU7" s="270"/>
      <c r="AV7" s="270"/>
      <c r="AW7" s="270"/>
    </row>
    <row r="8" spans="1:49" s="265" customFormat="1" x14ac:dyDescent="0.2">
      <c r="A8" s="17916" t="s">
        <v>878</v>
      </c>
      <c r="B8" s="17964" t="s">
        <v>879</v>
      </c>
      <c r="C8" s="18012" t="s">
        <v>33</v>
      </c>
      <c r="D8" s="18060" t="s">
        <v>33</v>
      </c>
      <c r="E8" s="18108" t="s">
        <v>879</v>
      </c>
      <c r="F8" s="18156" t="s">
        <v>33</v>
      </c>
      <c r="G8" s="18204" t="s">
        <v>38</v>
      </c>
      <c r="H8" s="18252" t="n">
        <v>28.0</v>
      </c>
      <c r="I8" s="18300" t="n">
        <v>11.0</v>
      </c>
      <c r="J8" s="18348" t="n">
        <v>13.0</v>
      </c>
      <c r="K8" s="18396" t="n">
        <v>34.0</v>
      </c>
      <c r="L8" s="18444" t="n">
        <v>23.0</v>
      </c>
      <c r="M8" s="18492" t="n">
        <v>28.0</v>
      </c>
      <c r="N8" s="18540" t="n">
        <v>25.0</v>
      </c>
      <c r="O8" s="18588" t="n">
        <v>30.0</v>
      </c>
      <c r="P8" s="18636" t="n">
        <v>48.0</v>
      </c>
      <c r="Q8" s="18684" t="n">
        <v>28.0</v>
      </c>
      <c r="R8" s="18732" t="n">
        <v>40.0</v>
      </c>
      <c r="S8" s="18780" t="n">
        <v>24.0</v>
      </c>
      <c r="T8" s="18828" t="n">
        <v>7.0</v>
      </c>
      <c r="U8" s="18876" t="n">
        <v>4.0</v>
      </c>
      <c r="V8" s="18924" t="n">
        <v>22.0</v>
      </c>
      <c r="W8" s="18972" t="n">
        <v>37.0</v>
      </c>
      <c r="X8" s="19020" t="n">
        <v>67.0</v>
      </c>
      <c r="Y8" s="19068" t="n">
        <v>102.0</v>
      </c>
      <c r="Z8" s="19116" t="n">
        <v>62.0</v>
      </c>
      <c r="AA8" s="19164" t="n">
        <v>61.0</v>
      </c>
      <c r="AB8" s="19212" t="n">
        <v>98.0</v>
      </c>
      <c r="AC8" s="19260" t="n">
        <v>90.0</v>
      </c>
      <c r="AD8" s="19308" t="n">
        <v>109.0</v>
      </c>
      <c r="AE8" s="19356" t="n">
        <v>84.0</v>
      </c>
      <c r="AF8" s="19404" t="n">
        <v>30.0</v>
      </c>
      <c r="AG8" s="19452" t="n">
        <v>48.0</v>
      </c>
      <c r="AH8" s="19500" t="n">
        <v>27.0</v>
      </c>
      <c r="AI8" s="19548" t="n">
        <v>27.0</v>
      </c>
      <c r="AJ8" s="19596" t="n">
        <v>23.0</v>
      </c>
      <c r="AK8" s="19644" t="n">
        <v>28.0</v>
      </c>
      <c r="AL8" s="19692" t="n">
        <v>23.0</v>
      </c>
      <c r="AM8" s="19740" t="n">
        <v>25.0</v>
      </c>
      <c r="AS8" s="19788" t="n">
        <v>362.0</v>
      </c>
      <c r="AT8" s="19836" t="n">
        <v>231.0</v>
      </c>
      <c r="AU8" s="270"/>
      <c r="AV8" s="270"/>
      <c r="AW8" s="270"/>
    </row>
    <row r="9" spans="1:49" s="265" customFormat="1" x14ac:dyDescent="0.2">
      <c r="A9" s="17919" t="s">
        <v>878</v>
      </c>
      <c r="B9" s="17967" t="s">
        <v>879</v>
      </c>
      <c r="C9" s="18015" t="s">
        <v>33</v>
      </c>
      <c r="D9" s="18063" t="s">
        <v>33</v>
      </c>
      <c r="E9" s="18111" t="s">
        <v>879</v>
      </c>
      <c r="F9" s="18159" t="s">
        <v>33</v>
      </c>
      <c r="G9" s="18207" t="s">
        <v>39</v>
      </c>
      <c r="H9" s="18255" t="n">
        <v>7.0</v>
      </c>
      <c r="I9" s="18303" t="n">
        <v>1.0</v>
      </c>
      <c r="J9" s="18351" t="n">
        <v>4.0</v>
      </c>
      <c r="K9" s="18399" t="n">
        <v>11.0</v>
      </c>
      <c r="L9" s="18447" t="n">
        <v>8.0</v>
      </c>
      <c r="M9" s="18495" t="n">
        <v>10.0</v>
      </c>
      <c r="N9" s="18543" t="n">
        <v>8.0</v>
      </c>
      <c r="O9" s="18591" t="n">
        <v>7.0</v>
      </c>
      <c r="P9" s="18639" t="n">
        <v>14.0</v>
      </c>
      <c r="Q9" s="18687" t="n">
        <v>3.0</v>
      </c>
      <c r="R9" s="18735" t="n">
        <v>7.0</v>
      </c>
      <c r="S9" s="18783" t="n">
        <v>6.0</v>
      </c>
      <c r="T9" s="18831" t="n">
        <v>1.0</v>
      </c>
      <c r="U9" s="18879" t="n">
        <v>1.0</v>
      </c>
      <c r="V9" s="18927" t="n">
        <v>7.0</v>
      </c>
      <c r="W9" s="18975" t="n">
        <v>16.0</v>
      </c>
      <c r="X9" s="19023" t="n">
        <v>16.0</v>
      </c>
      <c r="Y9" s="19071" t="n">
        <v>22.0</v>
      </c>
      <c r="Z9" s="19119" t="n">
        <v>13.0</v>
      </c>
      <c r="AA9" s="19167" t="n">
        <v>14.0</v>
      </c>
      <c r="AB9" s="19215" t="n">
        <v>31.0</v>
      </c>
      <c r="AC9" s="19263" t="n">
        <v>18.0</v>
      </c>
      <c r="AD9" s="19311" t="n">
        <v>28.0</v>
      </c>
      <c r="AE9" s="19359" t="n">
        <v>22.0</v>
      </c>
      <c r="AF9" s="19407" t="n">
        <v>8.0</v>
      </c>
      <c r="AG9" s="19455" t="n">
        <v>15.0</v>
      </c>
      <c r="AH9" s="19503" t="n">
        <v>10.0</v>
      </c>
      <c r="AI9" s="19551" t="n">
        <v>4.0</v>
      </c>
      <c r="AJ9" s="19599" t="n">
        <v>8.0</v>
      </c>
      <c r="AK9" s="19647" t="n">
        <v>2.0</v>
      </c>
      <c r="AL9" s="19695" t="n">
        <v>4.0</v>
      </c>
      <c r="AM9" s="19743" t="n">
        <v>7.0</v>
      </c>
      <c r="AS9" s="19791" t="n">
        <v>90.0</v>
      </c>
      <c r="AT9" s="19839" t="n">
        <v>58.0</v>
      </c>
      <c r="AU9" s="270"/>
      <c r="AV9" s="270"/>
      <c r="AW9" s="270"/>
    </row>
    <row r="10" spans="1:49" s="265" customFormat="1" x14ac:dyDescent="0.2">
      <c r="A10" s="17922" t="s">
        <v>878</v>
      </c>
      <c r="B10" s="17970" t="s">
        <v>879</v>
      </c>
      <c r="C10" s="18018" t="s">
        <v>33</v>
      </c>
      <c r="D10" s="18066" t="s">
        <v>33</v>
      </c>
      <c r="E10" s="18114" t="s">
        <v>879</v>
      </c>
      <c r="F10" s="18162" t="s">
        <v>33</v>
      </c>
      <c r="G10" s="18210" t="s">
        <v>40</v>
      </c>
      <c r="H10" s="18258" t="n">
        <v>4.0</v>
      </c>
      <c r="I10" s="18306" t="n">
        <v>1.0</v>
      </c>
      <c r="J10" s="18354" t="n">
        <v>3.0</v>
      </c>
      <c r="K10" s="18402" t="n">
        <v>2.0</v>
      </c>
      <c r="L10" s="18450" t="n">
        <v>1.0</v>
      </c>
      <c r="M10" s="18498" t="n">
        <v>1.0</v>
      </c>
      <c r="N10" s="18546" t="n">
        <v>1.0</v>
      </c>
      <c r="O10" s="18594" t="n">
        <v>1.0</v>
      </c>
      <c r="P10" s="18642" t="n">
        <v>3.0</v>
      </c>
      <c r="Q10" s="18690" t="n">
        <v>2.0</v>
      </c>
      <c r="R10" s="18738" t="n">
        <v>2.0</v>
      </c>
      <c r="S10" s="18786" t="n">
        <v>1.0</v>
      </c>
      <c r="T10" s="18834"/>
      <c r="U10" s="18882" t="n">
        <v>1.0</v>
      </c>
      <c r="V10" s="18930"/>
      <c r="W10" s="18978" t="n">
        <v>2.0</v>
      </c>
      <c r="X10" s="19026" t="n">
        <v>5.0</v>
      </c>
      <c r="Y10" s="19074" t="n">
        <v>6.0</v>
      </c>
      <c r="Z10" s="19122" t="n">
        <v>3.0</v>
      </c>
      <c r="AA10" s="19170" t="n">
        <v>5.0</v>
      </c>
      <c r="AB10" s="19218" t="n">
        <v>15.0</v>
      </c>
      <c r="AC10" s="19266" t="n">
        <v>10.0</v>
      </c>
      <c r="AD10" s="19314" t="n">
        <v>8.0</v>
      </c>
      <c r="AE10" s="19362" t="n">
        <v>4.0</v>
      </c>
      <c r="AF10" s="19410" t="n">
        <v>1.0</v>
      </c>
      <c r="AG10" s="19458" t="n">
        <v>8.0</v>
      </c>
      <c r="AH10" s="19506" t="n">
        <v>1.0</v>
      </c>
      <c r="AI10" s="19554" t="n">
        <v>1.0</v>
      </c>
      <c r="AJ10" s="19602" t="n">
        <v>4.0</v>
      </c>
      <c r="AK10" s="19650" t="n">
        <v>2.0</v>
      </c>
      <c r="AL10" s="19698" t="n">
        <v>3.0</v>
      </c>
      <c r="AM10" s="19746"/>
      <c r="AS10" s="19794" t="n">
        <v>22.0</v>
      </c>
      <c r="AT10" s="19842" t="n">
        <v>20.0</v>
      </c>
      <c r="AU10" s="270"/>
      <c r="AV10" s="270"/>
      <c r="AW10" s="270"/>
    </row>
    <row r="11" spans="1:49" s="265" customFormat="1" x14ac:dyDescent="0.2">
      <c r="A11" s="17925" t="s">
        <v>878</v>
      </c>
      <c r="B11" s="17973" t="s">
        <v>879</v>
      </c>
      <c r="C11" s="18021" t="s">
        <v>33</v>
      </c>
      <c r="D11" s="18069" t="s">
        <v>33</v>
      </c>
      <c r="E11" s="18117" t="s">
        <v>879</v>
      </c>
      <c r="F11" s="18165" t="s">
        <v>33</v>
      </c>
      <c r="G11" s="18213" t="s">
        <v>41</v>
      </c>
      <c r="H11" s="18261"/>
      <c r="I11" s="18309" t="n">
        <v>1.0</v>
      </c>
      <c r="J11" s="18357"/>
      <c r="K11" s="18405" t="n">
        <v>2.0</v>
      </c>
      <c r="L11" s="18453" t="n">
        <v>1.0</v>
      </c>
      <c r="M11" s="18501" t="n">
        <v>1.0</v>
      </c>
      <c r="N11" s="18549" t="n">
        <v>2.0</v>
      </c>
      <c r="O11" s="18597" t="n">
        <v>1.0</v>
      </c>
      <c r="P11" s="18645" t="n">
        <v>2.0</v>
      </c>
      <c r="Q11" s="18693" t="n">
        <v>1.0</v>
      </c>
      <c r="R11" s="18741"/>
      <c r="S11" s="18789" t="n">
        <v>1.0</v>
      </c>
      <c r="T11" s="18837"/>
      <c r="U11" s="18885" t="n">
        <v>1.0</v>
      </c>
      <c r="V11" s="18933" t="n">
        <v>3.0</v>
      </c>
      <c r="W11" s="18981" t="n">
        <v>3.0</v>
      </c>
      <c r="X11" s="19029" t="n">
        <v>2.0</v>
      </c>
      <c r="Y11" s="19077" t="n">
        <v>6.0</v>
      </c>
      <c r="Z11" s="19125" t="n">
        <v>3.0</v>
      </c>
      <c r="AA11" s="19173" t="n">
        <v>4.0</v>
      </c>
      <c r="AB11" s="19221" t="n">
        <v>7.0</v>
      </c>
      <c r="AC11" s="19269" t="n">
        <v>4.0</v>
      </c>
      <c r="AD11" s="19317" t="n">
        <v>4.0</v>
      </c>
      <c r="AE11" s="19365" t="n">
        <v>4.0</v>
      </c>
      <c r="AF11" s="19413"/>
      <c r="AG11" s="19461" t="n">
        <v>2.0</v>
      </c>
      <c r="AH11" s="19509"/>
      <c r="AI11" s="19557" t="n">
        <v>3.0</v>
      </c>
      <c r="AJ11" s="19605" t="n">
        <v>1.0</v>
      </c>
      <c r="AK11" s="19653" t="n">
        <v>1.0</v>
      </c>
      <c r="AL11" s="19701" t="n">
        <v>2.0</v>
      </c>
      <c r="AM11" s="19749" t="n">
        <v>1.0</v>
      </c>
      <c r="AS11" s="19797" t="n">
        <v>22.0</v>
      </c>
      <c r="AT11" s="19845" t="n">
        <v>10.0</v>
      </c>
      <c r="AU11" s="270"/>
      <c r="AV11" s="270"/>
      <c r="AW11" s="270"/>
    </row>
    <row r="12" spans="1:49" s="265" customFormat="1" x14ac:dyDescent="0.2">
      <c r="A12" s="17928" t="s">
        <v>878</v>
      </c>
      <c r="B12" s="17976" t="s">
        <v>880</v>
      </c>
      <c r="C12" s="18024" t="s">
        <v>33</v>
      </c>
      <c r="D12" s="18072" t="s">
        <v>33</v>
      </c>
      <c r="E12" s="18120" t="s">
        <v>880</v>
      </c>
      <c r="F12" s="18168" t="s">
        <v>33</v>
      </c>
      <c r="G12" s="18216" t="s">
        <v>78</v>
      </c>
      <c r="H12" s="18264" t="n">
        <v>218.0</v>
      </c>
      <c r="I12" s="18312" t="n">
        <v>73.0</v>
      </c>
      <c r="J12" s="18360" t="n">
        <v>230.0</v>
      </c>
      <c r="K12" s="18408" t="n">
        <v>308.0</v>
      </c>
      <c r="L12" s="18456" t="n">
        <v>224.0</v>
      </c>
      <c r="M12" s="18504" t="n">
        <v>260.0</v>
      </c>
      <c r="N12" s="18552" t="n">
        <v>231.0</v>
      </c>
      <c r="O12" s="18600" t="n">
        <v>228.0</v>
      </c>
      <c r="P12" s="18648" t="n">
        <v>225.0</v>
      </c>
      <c r="Q12" s="18696" t="n">
        <v>187.0</v>
      </c>
      <c r="R12" s="18744" t="n">
        <v>314.0</v>
      </c>
      <c r="S12" s="18792" t="n">
        <v>253.0</v>
      </c>
      <c r="T12" s="18840" t="n">
        <v>71.0</v>
      </c>
      <c r="U12" s="18888" t="n">
        <v>74.0</v>
      </c>
      <c r="V12" s="18936" t="n">
        <v>323.0</v>
      </c>
      <c r="W12" s="18984" t="n">
        <v>210.0</v>
      </c>
      <c r="X12" s="19032" t="n">
        <v>217.0</v>
      </c>
      <c r="Y12" s="19080" t="n">
        <v>317.0</v>
      </c>
      <c r="Z12" s="19128" t="n">
        <v>246.0</v>
      </c>
      <c r="AA12" s="19176" t="n">
        <v>239.0</v>
      </c>
      <c r="AB12" s="19224" t="n">
        <v>330.0</v>
      </c>
      <c r="AC12" s="19272" t="n">
        <v>307.0</v>
      </c>
      <c r="AD12" s="19320" t="n">
        <v>377.0</v>
      </c>
      <c r="AE12" s="19368" t="n">
        <v>383.0</v>
      </c>
      <c r="AF12" s="19416" t="n">
        <v>189.0</v>
      </c>
      <c r="AG12" s="19464" t="n">
        <v>381.0</v>
      </c>
      <c r="AH12" s="19512" t="n">
        <v>348.0</v>
      </c>
      <c r="AI12" s="19560" t="n">
        <v>294.0</v>
      </c>
      <c r="AJ12" s="19608" t="n">
        <v>352.0</v>
      </c>
      <c r="AK12" s="19656" t="n">
        <v>412.0</v>
      </c>
      <c r="AL12" s="19704" t="n">
        <v>338.0</v>
      </c>
      <c r="AM12" s="19752" t="n">
        <v>442.0</v>
      </c>
      <c r="AS12" s="19800" t="n">
        <v>1697.0</v>
      </c>
      <c r="AT12" s="19848" t="n">
        <v>2756.0</v>
      </c>
      <c r="AU12" s="270"/>
      <c r="AV12" s="270"/>
      <c r="AW12" s="270"/>
    </row>
    <row r="13" spans="1:49" s="265" customFormat="1" x14ac:dyDescent="0.2">
      <c r="A13" s="17931" t="s">
        <v>878</v>
      </c>
      <c r="B13" s="17979" t="s">
        <v>880</v>
      </c>
      <c r="C13" s="18027" t="s">
        <v>33</v>
      </c>
      <c r="D13" s="18075" t="s">
        <v>33</v>
      </c>
      <c r="E13" s="18123" t="s">
        <v>880</v>
      </c>
      <c r="F13" s="18171" t="s">
        <v>33</v>
      </c>
      <c r="G13" s="18219" t="s">
        <v>36</v>
      </c>
      <c r="H13" s="18267" t="n">
        <v>175.0</v>
      </c>
      <c r="I13" s="18315" t="n">
        <v>58.0</v>
      </c>
      <c r="J13" s="18363" t="n">
        <v>180.0</v>
      </c>
      <c r="K13" s="18411" t="n">
        <v>245.0</v>
      </c>
      <c r="L13" s="18459" t="n">
        <v>188.0</v>
      </c>
      <c r="M13" s="18507" t="n">
        <v>220.0</v>
      </c>
      <c r="N13" s="18555" t="n">
        <v>206.0</v>
      </c>
      <c r="O13" s="18603" t="n">
        <v>204.0</v>
      </c>
      <c r="P13" s="18651" t="n">
        <v>190.0</v>
      </c>
      <c r="Q13" s="18699" t="n">
        <v>162.0</v>
      </c>
      <c r="R13" s="18747" t="n">
        <v>296.0</v>
      </c>
      <c r="S13" s="18795" t="n">
        <v>232.0</v>
      </c>
      <c r="T13" s="18843" t="n">
        <v>65.0</v>
      </c>
      <c r="U13" s="18891" t="n">
        <v>72.0</v>
      </c>
      <c r="V13" s="18939" t="n">
        <v>289.0</v>
      </c>
      <c r="W13" s="18987" t="n">
        <v>193.0</v>
      </c>
      <c r="X13" s="19035" t="n">
        <v>177.0</v>
      </c>
      <c r="Y13" s="19083" t="n">
        <v>273.0</v>
      </c>
      <c r="Z13" s="19131" t="n">
        <v>224.0</v>
      </c>
      <c r="AA13" s="19179" t="n">
        <v>211.0</v>
      </c>
      <c r="AB13" s="19227" t="n">
        <v>289.0</v>
      </c>
      <c r="AC13" s="19275" t="n">
        <v>253.0</v>
      </c>
      <c r="AD13" s="19323" t="n">
        <v>307.0</v>
      </c>
      <c r="AE13" s="19371" t="n">
        <v>344.0</v>
      </c>
      <c r="AF13" s="19419" t="n">
        <v>150.0</v>
      </c>
      <c r="AG13" s="19467" t="n">
        <v>323.0</v>
      </c>
      <c r="AH13" s="19515" t="n">
        <v>328.0</v>
      </c>
      <c r="AI13" s="19563" t="n">
        <v>272.0</v>
      </c>
      <c r="AJ13" s="19611" t="n">
        <v>334.0</v>
      </c>
      <c r="AK13" s="19659" t="n">
        <v>392.0</v>
      </c>
      <c r="AL13" s="19707" t="n">
        <v>309.0</v>
      </c>
      <c r="AM13" s="19755" t="n">
        <v>394.0</v>
      </c>
      <c r="AS13" s="19803" t="n">
        <v>1504.0</v>
      </c>
      <c r="AT13" s="19851" t="n">
        <v>2502.0</v>
      </c>
      <c r="AU13" s="270"/>
      <c r="AV13" s="270"/>
      <c r="AW13" s="270"/>
    </row>
    <row r="14" spans="1:49" s="265" customFormat="1" x14ac:dyDescent="0.2">
      <c r="A14" s="17934" t="s">
        <v>878</v>
      </c>
      <c r="B14" s="17982" t="s">
        <v>880</v>
      </c>
      <c r="C14" s="18030" t="s">
        <v>33</v>
      </c>
      <c r="D14" s="18078" t="s">
        <v>33</v>
      </c>
      <c r="E14" s="18126" t="s">
        <v>880</v>
      </c>
      <c r="F14" s="18174" t="s">
        <v>33</v>
      </c>
      <c r="G14" s="18222" t="s">
        <v>79</v>
      </c>
      <c r="H14" s="18270" t="n">
        <v>49.0</v>
      </c>
      <c r="I14" s="18318" t="n">
        <v>15.0</v>
      </c>
      <c r="J14" s="18366" t="n">
        <v>52.0</v>
      </c>
      <c r="K14" s="18414" t="n">
        <v>65.0</v>
      </c>
      <c r="L14" s="18462" t="n">
        <v>36.0</v>
      </c>
      <c r="M14" s="18510" t="n">
        <v>38.0</v>
      </c>
      <c r="N14" s="18558" t="n">
        <v>25.0</v>
      </c>
      <c r="O14" s="18606" t="n">
        <v>24.0</v>
      </c>
      <c r="P14" s="18654" t="n">
        <v>35.0</v>
      </c>
      <c r="Q14" s="18702" t="n">
        <v>25.0</v>
      </c>
      <c r="R14" s="18750" t="n">
        <v>18.0</v>
      </c>
      <c r="S14" s="18798" t="n">
        <v>20.0</v>
      </c>
      <c r="T14" s="18846" t="n">
        <v>6.0</v>
      </c>
      <c r="U14" s="18894" t="n">
        <v>3.0</v>
      </c>
      <c r="V14" s="18942" t="n">
        <v>34.0</v>
      </c>
      <c r="W14" s="18990" t="n">
        <v>17.0</v>
      </c>
      <c r="X14" s="19038" t="n">
        <v>40.0</v>
      </c>
      <c r="Y14" s="19086" t="n">
        <v>44.0</v>
      </c>
      <c r="Z14" s="19134" t="n">
        <v>22.0</v>
      </c>
      <c r="AA14" s="19182" t="n">
        <v>28.0</v>
      </c>
      <c r="AB14" s="19230" t="n">
        <v>41.0</v>
      </c>
      <c r="AC14" s="19278" t="n">
        <v>54.0</v>
      </c>
      <c r="AD14" s="19326" t="n">
        <v>70.0</v>
      </c>
      <c r="AE14" s="19374" t="n">
        <v>39.0</v>
      </c>
      <c r="AF14" s="19422" t="n">
        <v>39.0</v>
      </c>
      <c r="AG14" s="19470" t="n">
        <v>58.0</v>
      </c>
      <c r="AH14" s="19518" t="n">
        <v>20.0</v>
      </c>
      <c r="AI14" s="19566" t="n">
        <v>22.0</v>
      </c>
      <c r="AJ14" s="19614" t="n">
        <v>18.0</v>
      </c>
      <c r="AK14" s="19662" t="n">
        <v>20.0</v>
      </c>
      <c r="AL14" s="19710" t="n">
        <v>29.0</v>
      </c>
      <c r="AM14" s="19758" t="n">
        <v>48.0</v>
      </c>
      <c r="AS14" s="19806" t="n">
        <v>194.0</v>
      </c>
      <c r="AT14" s="19854" t="n">
        <v>254.0</v>
      </c>
      <c r="AU14" s="270"/>
      <c r="AV14" s="270"/>
      <c r="AW14" s="270"/>
    </row>
    <row r="15" spans="1:49" s="265" customFormat="1" x14ac:dyDescent="0.2">
      <c r="A15" s="17937" t="s">
        <v>878</v>
      </c>
      <c r="B15" s="17985" t="s">
        <v>880</v>
      </c>
      <c r="C15" s="18033" t="s">
        <v>33</v>
      </c>
      <c r="D15" s="18081" t="s">
        <v>33</v>
      </c>
      <c r="E15" s="18129" t="s">
        <v>880</v>
      </c>
      <c r="F15" s="18177" t="s">
        <v>33</v>
      </c>
      <c r="G15" s="18225" t="s">
        <v>37</v>
      </c>
      <c r="H15" s="18273" t="n">
        <v>11.0</v>
      </c>
      <c r="I15" s="18321" t="n">
        <v>4.0</v>
      </c>
      <c r="J15" s="18369" t="n">
        <v>14.0</v>
      </c>
      <c r="K15" s="18417" t="n">
        <v>5.0</v>
      </c>
      <c r="L15" s="18465" t="n">
        <v>3.0</v>
      </c>
      <c r="M15" s="18513" t="n">
        <v>2.0</v>
      </c>
      <c r="N15" s="18561"/>
      <c r="O15" s="18609"/>
      <c r="P15" s="18657"/>
      <c r="Q15" s="18705"/>
      <c r="R15" s="18753"/>
      <c r="S15" s="18801"/>
      <c r="T15" s="18849"/>
      <c r="U15" s="18897"/>
      <c r="V15" s="18945"/>
      <c r="W15" s="18993"/>
      <c r="X15" s="19041"/>
      <c r="Y15" s="19089"/>
      <c r="Z15" s="19137"/>
      <c r="AA15" s="19185"/>
      <c r="AB15" s="19233" t="n">
        <v>0.0</v>
      </c>
      <c r="AC15" s="19281"/>
      <c r="AD15" s="19329"/>
      <c r="AE15" s="19377"/>
      <c r="AF15" s="19425"/>
      <c r="AG15" s="19473"/>
      <c r="AH15" s="19521"/>
      <c r="AI15" s="19569"/>
      <c r="AJ15" s="19617"/>
      <c r="AK15" s="19665"/>
      <c r="AL15" s="19713" t="n">
        <v>0.0</v>
      </c>
      <c r="AM15" s="19761"/>
      <c r="AS15" s="19809"/>
      <c r="AT15" s="19857" t="n">
        <v>0.0</v>
      </c>
      <c r="AU15" s="270"/>
      <c r="AV15" s="270"/>
      <c r="AW15" s="270"/>
    </row>
    <row r="16" spans="1:49" s="265" customFormat="1" x14ac:dyDescent="0.2">
      <c r="A16" s="17940" t="s">
        <v>878</v>
      </c>
      <c r="B16" s="17988" t="s">
        <v>880</v>
      </c>
      <c r="C16" s="18036" t="s">
        <v>33</v>
      </c>
      <c r="D16" s="18084" t="s">
        <v>33</v>
      </c>
      <c r="E16" s="18132" t="s">
        <v>880</v>
      </c>
      <c r="F16" s="18180" t="s">
        <v>33</v>
      </c>
      <c r="G16" s="18228" t="s">
        <v>38</v>
      </c>
      <c r="H16" s="18276" t="n">
        <v>23.0</v>
      </c>
      <c r="I16" s="18324" t="n">
        <v>9.0</v>
      </c>
      <c r="J16" s="18372" t="n">
        <v>25.0</v>
      </c>
      <c r="K16" s="18420" t="n">
        <v>36.0</v>
      </c>
      <c r="L16" s="18468" t="n">
        <v>28.0</v>
      </c>
      <c r="M16" s="18516" t="n">
        <v>28.0</v>
      </c>
      <c r="N16" s="18564" t="n">
        <v>19.0</v>
      </c>
      <c r="O16" s="18612" t="n">
        <v>20.0</v>
      </c>
      <c r="P16" s="18660" t="n">
        <v>27.0</v>
      </c>
      <c r="Q16" s="18708" t="n">
        <v>19.0</v>
      </c>
      <c r="R16" s="18756" t="n">
        <v>17.0</v>
      </c>
      <c r="S16" s="18804" t="n">
        <v>16.0</v>
      </c>
      <c r="T16" s="18852" t="n">
        <v>5.0</v>
      </c>
      <c r="U16" s="18900" t="n">
        <v>2.0</v>
      </c>
      <c r="V16" s="18948" t="n">
        <v>22.0</v>
      </c>
      <c r="W16" s="18996" t="n">
        <v>16.0</v>
      </c>
      <c r="X16" s="19044" t="n">
        <v>29.0</v>
      </c>
      <c r="Y16" s="19092" t="n">
        <v>31.0</v>
      </c>
      <c r="Z16" s="19140" t="n">
        <v>19.0</v>
      </c>
      <c r="AA16" s="19188" t="n">
        <v>24.0</v>
      </c>
      <c r="AB16" s="19236" t="n">
        <v>29.0</v>
      </c>
      <c r="AC16" s="19284" t="n">
        <v>41.0</v>
      </c>
      <c r="AD16" s="19332" t="n">
        <v>57.0</v>
      </c>
      <c r="AE16" s="19380" t="n">
        <v>32.0</v>
      </c>
      <c r="AF16" s="19428" t="n">
        <v>21.0</v>
      </c>
      <c r="AG16" s="19476" t="n">
        <v>41.0</v>
      </c>
      <c r="AH16" s="19524" t="n">
        <v>13.0</v>
      </c>
      <c r="AI16" s="19572" t="n">
        <v>14.0</v>
      </c>
      <c r="AJ16" s="19620" t="n">
        <v>10.0</v>
      </c>
      <c r="AK16" s="19668" t="n">
        <v>15.0</v>
      </c>
      <c r="AL16" s="19716" t="n">
        <v>23.0</v>
      </c>
      <c r="AM16" s="19764" t="n">
        <v>30.0</v>
      </c>
      <c r="AS16" s="19812" t="n">
        <v>148.0</v>
      </c>
      <c r="AT16" s="19860" t="n">
        <v>167.0</v>
      </c>
      <c r="AU16" s="270"/>
      <c r="AV16" s="270"/>
      <c r="AW16" s="270"/>
    </row>
    <row r="17" spans="45:49" s="265" customFormat="1" x14ac:dyDescent="0.2">
      <c r="A17" s="17943" t="s">
        <v>878</v>
      </c>
      <c r="B17" s="17991" t="s">
        <v>880</v>
      </c>
      <c r="C17" s="18039" t="s">
        <v>33</v>
      </c>
      <c r="D17" s="18087" t="s">
        <v>33</v>
      </c>
      <c r="E17" s="18135" t="s">
        <v>880</v>
      </c>
      <c r="F17" s="18183" t="s">
        <v>33</v>
      </c>
      <c r="G17" s="18231" t="s">
        <v>39</v>
      </c>
      <c r="H17" s="18279" t="n">
        <v>5.0</v>
      </c>
      <c r="I17" s="18327" t="n">
        <v>1.0</v>
      </c>
      <c r="J17" s="18375" t="n">
        <v>7.0</v>
      </c>
      <c r="K17" s="18423" t="n">
        <v>16.0</v>
      </c>
      <c r="L17" s="18471" t="n">
        <v>2.0</v>
      </c>
      <c r="M17" s="18519" t="n">
        <v>8.0</v>
      </c>
      <c r="N17" s="18567" t="n">
        <v>5.0</v>
      </c>
      <c r="O17" s="18615" t="n">
        <v>3.0</v>
      </c>
      <c r="P17" s="18663" t="n">
        <v>5.0</v>
      </c>
      <c r="Q17" s="18711" t="n">
        <v>5.0</v>
      </c>
      <c r="R17" s="18759" t="n">
        <v>1.0</v>
      </c>
      <c r="S17" s="18807" t="n">
        <v>5.0</v>
      </c>
      <c r="T17" s="18855"/>
      <c r="U17" s="18903"/>
      <c r="V17" s="18951" t="n">
        <v>8.0</v>
      </c>
      <c r="W17" s="18999" t="n">
        <v>1.0</v>
      </c>
      <c r="X17" s="19047" t="n">
        <v>7.0</v>
      </c>
      <c r="Y17" s="19095" t="n">
        <v>9.0</v>
      </c>
      <c r="Z17" s="19143" t="n">
        <v>1.0</v>
      </c>
      <c r="AA17" s="19191" t="n">
        <v>4.0</v>
      </c>
      <c r="AB17" s="19239" t="n">
        <v>9.0</v>
      </c>
      <c r="AC17" s="19287" t="n">
        <v>8.0</v>
      </c>
      <c r="AD17" s="19335" t="n">
        <v>10.0</v>
      </c>
      <c r="AE17" s="19383" t="n">
        <v>7.0</v>
      </c>
      <c r="AF17" s="19431" t="n">
        <v>12.0</v>
      </c>
      <c r="AG17" s="19479" t="n">
        <v>10.0</v>
      </c>
      <c r="AH17" s="19527" t="n">
        <v>5.0</v>
      </c>
      <c r="AI17" s="19575" t="n">
        <v>3.0</v>
      </c>
      <c r="AJ17" s="19623" t="n">
        <v>5.0</v>
      </c>
      <c r="AK17" s="19671" t="n">
        <v>3.0</v>
      </c>
      <c r="AL17" s="19719" t="n">
        <v>3.0</v>
      </c>
      <c r="AM17" s="19767" t="n">
        <v>6.0</v>
      </c>
      <c r="AS17" s="19815" t="n">
        <v>30.0</v>
      </c>
      <c r="AT17" s="19863" t="n">
        <v>47.0</v>
      </c>
      <c r="AU17" s="270"/>
      <c r="AV17" s="270"/>
      <c r="AW17" s="270"/>
    </row>
    <row r="18" spans="45:49" s="265" customFormat="1" x14ac:dyDescent="0.2">
      <c r="A18" s="17946" t="s">
        <v>878</v>
      </c>
      <c r="B18" s="17994" t="s">
        <v>880</v>
      </c>
      <c r="C18" s="18042" t="s">
        <v>33</v>
      </c>
      <c r="D18" s="18090" t="s">
        <v>33</v>
      </c>
      <c r="E18" s="18138" t="s">
        <v>880</v>
      </c>
      <c r="F18" s="18186" t="s">
        <v>33</v>
      </c>
      <c r="G18" s="18234" t="s">
        <v>40</v>
      </c>
      <c r="H18" s="18282" t="n">
        <v>4.0</v>
      </c>
      <c r="I18" s="18330" t="n">
        <v>1.0</v>
      </c>
      <c r="J18" s="18378" t="n">
        <v>4.0</v>
      </c>
      <c r="K18" s="18426" t="n">
        <v>4.0</v>
      </c>
      <c r="L18" s="18474" t="n">
        <v>2.0</v>
      </c>
      <c r="M18" s="18522" t="n">
        <v>2.0</v>
      </c>
      <c r="N18" s="18570" t="n">
        <v>1.0</v>
      </c>
      <c r="O18" s="18618" t="n">
        <v>1.0</v>
      </c>
      <c r="P18" s="18666" t="n">
        <v>2.0</v>
      </c>
      <c r="Q18" s="18714"/>
      <c r="R18" s="18762"/>
      <c r="S18" s="18810"/>
      <c r="T18" s="18858" t="n">
        <v>1.0</v>
      </c>
      <c r="U18" s="18906"/>
      <c r="V18" s="18954" t="n">
        <v>3.0</v>
      </c>
      <c r="W18" s="19002"/>
      <c r="X18" s="19050" t="n">
        <v>3.0</v>
      </c>
      <c r="Y18" s="19098" t="n">
        <v>3.0</v>
      </c>
      <c r="Z18" s="19146" t="n">
        <v>2.0</v>
      </c>
      <c r="AA18" s="19194"/>
      <c r="AB18" s="19242" t="n">
        <v>1.0</v>
      </c>
      <c r="AC18" s="19290" t="n">
        <v>4.0</v>
      </c>
      <c r="AD18" s="19338" t="n">
        <v>2.0</v>
      </c>
      <c r="AE18" s="19386"/>
      <c r="AF18" s="19434" t="n">
        <v>3.0</v>
      </c>
      <c r="AG18" s="19482" t="n">
        <v>3.0</v>
      </c>
      <c r="AH18" s="19530" t="n">
        <v>2.0</v>
      </c>
      <c r="AI18" s="19578" t="n">
        <v>4.0</v>
      </c>
      <c r="AJ18" s="19626" t="n">
        <v>2.0</v>
      </c>
      <c r="AK18" s="19674" t="n">
        <v>1.0</v>
      </c>
      <c r="AL18" s="19722" t="n">
        <v>2.0</v>
      </c>
      <c r="AM18" s="19770" t="n">
        <v>11.0</v>
      </c>
      <c r="AS18" s="19818" t="n">
        <v>12.0</v>
      </c>
      <c r="AT18" s="19866" t="n">
        <v>28.0</v>
      </c>
      <c r="AU18" s="270"/>
      <c r="AV18" s="270"/>
      <c r="AW18" s="270"/>
    </row>
    <row r="19" spans="45:49" s="265" customFormat="1" x14ac:dyDescent="0.2">
      <c r="A19" s="17949" t="s">
        <v>878</v>
      </c>
      <c r="B19" s="17997" t="s">
        <v>880</v>
      </c>
      <c r="C19" s="18045" t="s">
        <v>33</v>
      </c>
      <c r="D19" s="18093" t="s">
        <v>33</v>
      </c>
      <c r="E19" s="18141" t="s">
        <v>880</v>
      </c>
      <c r="F19" s="18189" t="s">
        <v>33</v>
      </c>
      <c r="G19" s="18237" t="s">
        <v>41</v>
      </c>
      <c r="H19" s="18285"/>
      <c r="I19" s="18333"/>
      <c r="J19" s="18381"/>
      <c r="K19" s="18429" t="n">
        <v>2.0</v>
      </c>
      <c r="L19" s="18477" t="n">
        <v>1.0</v>
      </c>
      <c r="M19" s="18525"/>
      <c r="N19" s="18573"/>
      <c r="O19" s="18621"/>
      <c r="P19" s="18669" t="n">
        <v>1.0</v>
      </c>
      <c r="Q19" s="18717" t="n">
        <v>1.0</v>
      </c>
      <c r="R19" s="18765"/>
      <c r="S19" s="18813"/>
      <c r="T19" s="18861"/>
      <c r="U19" s="18909"/>
      <c r="V19" s="18957" t="n">
        <v>1.0</v>
      </c>
      <c r="W19" s="19005"/>
      <c r="X19" s="19053" t="n">
        <v>1.0</v>
      </c>
      <c r="Y19" s="19101" t="n">
        <v>1.0</v>
      </c>
      <c r="Z19" s="19149"/>
      <c r="AA19" s="19197"/>
      <c r="AB19" s="19245" t="n">
        <v>2.0</v>
      </c>
      <c r="AC19" s="19293" t="n">
        <v>1.0</v>
      </c>
      <c r="AD19" s="19341" t="n">
        <v>1.0</v>
      </c>
      <c r="AE19" s="19389"/>
      <c r="AF19" s="19437" t="n">
        <v>3.0</v>
      </c>
      <c r="AG19" s="19485" t="n">
        <v>4.0</v>
      </c>
      <c r="AH19" s="19533"/>
      <c r="AI19" s="19581" t="n">
        <v>1.0</v>
      </c>
      <c r="AJ19" s="19629" t="n">
        <v>1.0</v>
      </c>
      <c r="AK19" s="19677" t="n">
        <v>1.0</v>
      </c>
      <c r="AL19" s="19725" t="n">
        <v>1.0</v>
      </c>
      <c r="AM19" s="19773" t="n">
        <v>1.0</v>
      </c>
      <c r="AS19" s="19821" t="n">
        <v>3.0</v>
      </c>
      <c r="AT19" s="19869" t="n">
        <v>12.0</v>
      </c>
      <c r="AU19" s="270"/>
      <c r="AV19" s="270"/>
      <c r="AW19" s="270"/>
    </row>
    <row r="20" spans="45:49" s="265" customFormat="1" x14ac:dyDescent="0.2">
      <c r="A20" s="19872" t="s">
        <v>881</v>
      </c>
      <c r="B20" s="19896" t="s">
        <v>33</v>
      </c>
      <c r="C20" s="19920" t="s">
        <v>33</v>
      </c>
      <c r="D20" s="19944" t="s">
        <v>33</v>
      </c>
      <c r="E20" s="19968" t="s">
        <v>33</v>
      </c>
      <c r="F20" s="19992" t="s">
        <v>33</v>
      </c>
      <c r="G20" s="20016" t="s">
        <v>78</v>
      </c>
      <c r="H20" s="20040" t="n">
        <v>440.0</v>
      </c>
      <c r="I20" s="20064" t="n">
        <v>216.0</v>
      </c>
      <c r="J20" s="20088" t="n">
        <v>460.0</v>
      </c>
      <c r="K20" s="20112" t="n">
        <v>591.0</v>
      </c>
      <c r="L20" s="20136" t="n">
        <v>474.0</v>
      </c>
      <c r="M20" s="20160" t="n">
        <v>506.0</v>
      </c>
      <c r="N20" s="20184" t="n">
        <v>507.0</v>
      </c>
      <c r="O20" s="20208" t="n">
        <v>491.0</v>
      </c>
      <c r="P20" s="20232" t="n">
        <v>577.0</v>
      </c>
      <c r="Q20" s="20256" t="n">
        <v>467.0</v>
      </c>
      <c r="R20" s="20280" t="n">
        <v>813.0</v>
      </c>
      <c r="S20" s="20304" t="n">
        <v>601.0</v>
      </c>
      <c r="T20" s="20328" t="n">
        <v>205.0</v>
      </c>
      <c r="U20" s="20352" t="n">
        <v>197.0</v>
      </c>
      <c r="V20" s="20376" t="n">
        <v>693.0</v>
      </c>
      <c r="W20" s="20400" t="n">
        <v>556.0</v>
      </c>
      <c r="X20" s="20424" t="n">
        <v>755.0</v>
      </c>
      <c r="Y20" s="20448" t="n">
        <v>1307.0</v>
      </c>
      <c r="Z20" s="20472" t="n">
        <v>929.0</v>
      </c>
      <c r="AA20" s="20496" t="n">
        <v>1061.0</v>
      </c>
      <c r="AB20" s="20520" t="n">
        <v>1275.0</v>
      </c>
      <c r="AC20" s="20544" t="n">
        <v>1190.0</v>
      </c>
      <c r="AD20" s="20568" t="n">
        <v>1319.0</v>
      </c>
      <c r="AE20" s="20592" t="n">
        <v>1507.0</v>
      </c>
      <c r="AF20" s="20616" t="n">
        <v>509.0</v>
      </c>
      <c r="AG20" s="20640" t="n">
        <v>1052.0</v>
      </c>
      <c r="AH20" s="20664" t="n">
        <v>1209.0</v>
      </c>
      <c r="AI20" s="20688" t="n">
        <v>962.0</v>
      </c>
      <c r="AJ20" s="20712" t="n">
        <v>953.0</v>
      </c>
      <c r="AK20" s="20736" t="n">
        <v>1739.0</v>
      </c>
      <c r="AL20" s="20760" t="n">
        <v>1164.0</v>
      </c>
      <c r="AM20" s="20784" t="n">
        <v>1329.0</v>
      </c>
      <c r="AS20" s="20808" t="n">
        <v>5703.0</v>
      </c>
      <c r="AT20" s="20832" t="n">
        <v>8917.0</v>
      </c>
      <c r="AU20" s="270"/>
      <c r="AV20" s="270"/>
      <c r="AW20" s="270"/>
    </row>
    <row r="21" spans="45:49" s="265" customFormat="1" x14ac:dyDescent="0.2">
      <c r="A21" s="19875" t="s">
        <v>881</v>
      </c>
      <c r="B21" s="19899" t="s">
        <v>33</v>
      </c>
      <c r="C21" s="19923" t="s">
        <v>33</v>
      </c>
      <c r="D21" s="19947" t="s">
        <v>33</v>
      </c>
      <c r="E21" s="19971" t="s">
        <v>33</v>
      </c>
      <c r="F21" s="19995" t="s">
        <v>33</v>
      </c>
      <c r="G21" s="20019" t="s">
        <v>36</v>
      </c>
      <c r="H21" s="20043" t="n">
        <v>350.0</v>
      </c>
      <c r="I21" s="20067" t="n">
        <v>183.0</v>
      </c>
      <c r="J21" s="20091" t="n">
        <v>388.0</v>
      </c>
      <c r="K21" s="20115" t="n">
        <v>478.0</v>
      </c>
      <c r="L21" s="20139" t="n">
        <v>404.0</v>
      </c>
      <c r="M21" s="20163" t="n">
        <v>426.0</v>
      </c>
      <c r="N21" s="20187" t="n">
        <v>446.0</v>
      </c>
      <c r="O21" s="20211" t="n">
        <v>428.0</v>
      </c>
      <c r="P21" s="20235" t="n">
        <v>475.0</v>
      </c>
      <c r="Q21" s="20259" t="n">
        <v>408.0</v>
      </c>
      <c r="R21" s="20283" t="n">
        <v>746.0</v>
      </c>
      <c r="S21" s="20307" t="n">
        <v>548.0</v>
      </c>
      <c r="T21" s="20331" t="n">
        <v>191.0</v>
      </c>
      <c r="U21" s="20355" t="n">
        <v>188.0</v>
      </c>
      <c r="V21" s="20379" t="n">
        <v>627.0</v>
      </c>
      <c r="W21" s="20403" t="n">
        <v>481.0</v>
      </c>
      <c r="X21" s="20427" t="n">
        <v>625.0</v>
      </c>
      <c r="Y21" s="20451" t="n">
        <v>1127.0</v>
      </c>
      <c r="Z21" s="20475" t="n">
        <v>826.0</v>
      </c>
      <c r="AA21" s="20499" t="n">
        <v>949.0</v>
      </c>
      <c r="AB21" s="20523" t="n">
        <v>1083.0</v>
      </c>
      <c r="AC21" s="20547" t="n">
        <v>1014.0</v>
      </c>
      <c r="AD21" s="20571" t="n">
        <v>1100.0</v>
      </c>
      <c r="AE21" s="20595" t="n">
        <v>1354.0</v>
      </c>
      <c r="AF21" s="20619" t="n">
        <v>431.0</v>
      </c>
      <c r="AG21" s="20643" t="n">
        <v>920.0</v>
      </c>
      <c r="AH21" s="20667" t="n">
        <v>1151.0</v>
      </c>
      <c r="AI21" s="20691" t="n">
        <v>905.0</v>
      </c>
      <c r="AJ21" s="20715" t="n">
        <v>899.0</v>
      </c>
      <c r="AK21" s="20739" t="n">
        <v>1684.0</v>
      </c>
      <c r="AL21" s="20763" t="n">
        <v>1103.0</v>
      </c>
      <c r="AM21" s="20787" t="n">
        <v>1248.0</v>
      </c>
      <c r="AS21" s="20811" t="n">
        <v>5014.0</v>
      </c>
      <c r="AT21" s="20835" t="n">
        <v>8341.0</v>
      </c>
      <c r="AU21" s="270"/>
      <c r="AV21" s="270"/>
      <c r="AW21" s="270"/>
    </row>
    <row r="22" spans="45:49" s="265" customFormat="1" x14ac:dyDescent="0.2">
      <c r="A22" s="19878" t="s">
        <v>881</v>
      </c>
      <c r="B22" s="19902" t="s">
        <v>33</v>
      </c>
      <c r="C22" s="19926" t="s">
        <v>33</v>
      </c>
      <c r="D22" s="19950" t="s">
        <v>33</v>
      </c>
      <c r="E22" s="19974" t="s">
        <v>33</v>
      </c>
      <c r="F22" s="19998" t="s">
        <v>33</v>
      </c>
      <c r="G22" s="20022" t="s">
        <v>79</v>
      </c>
      <c r="H22" s="20046" t="n">
        <v>98.0</v>
      </c>
      <c r="I22" s="20070" t="n">
        <v>35.0</v>
      </c>
      <c r="J22" s="20094" t="n">
        <v>76.0</v>
      </c>
      <c r="K22" s="20118" t="n">
        <v>118.0</v>
      </c>
      <c r="L22" s="20142" t="n">
        <v>72.0</v>
      </c>
      <c r="M22" s="20166" t="n">
        <v>78.0</v>
      </c>
      <c r="N22" s="20190" t="n">
        <v>62.0</v>
      </c>
      <c r="O22" s="20214" t="n">
        <v>63.0</v>
      </c>
      <c r="P22" s="20238" t="n">
        <v>102.0</v>
      </c>
      <c r="Q22" s="20262" t="n">
        <v>58.0</v>
      </c>
      <c r="R22" s="20286" t="n">
        <v>67.0</v>
      </c>
      <c r="S22" s="20310" t="n">
        <v>52.0</v>
      </c>
      <c r="T22" s="20334" t="n">
        <v>14.0</v>
      </c>
      <c r="U22" s="20358" t="n">
        <v>11.0</v>
      </c>
      <c r="V22" s="20382" t="n">
        <v>65.0</v>
      </c>
      <c r="W22" s="20406" t="n">
        <v>74.0</v>
      </c>
      <c r="X22" s="20430" t="n">
        <v>131.0</v>
      </c>
      <c r="Y22" s="20454" t="n">
        <v>180.0</v>
      </c>
      <c r="Z22" s="20478" t="n">
        <v>103.0</v>
      </c>
      <c r="AA22" s="20502" t="n">
        <v>112.0</v>
      </c>
      <c r="AB22" s="20526" t="n">
        <v>192.0</v>
      </c>
      <c r="AC22" s="20550" t="n">
        <v>176.0</v>
      </c>
      <c r="AD22" s="20574" t="n">
        <v>219.0</v>
      </c>
      <c r="AE22" s="20598" t="n">
        <v>153.0</v>
      </c>
      <c r="AF22" s="20622" t="n">
        <v>78.0</v>
      </c>
      <c r="AG22" s="20646" t="n">
        <v>132.0</v>
      </c>
      <c r="AH22" s="20670" t="n">
        <v>58.0</v>
      </c>
      <c r="AI22" s="20694" t="n">
        <v>57.0</v>
      </c>
      <c r="AJ22" s="20718" t="n">
        <v>54.0</v>
      </c>
      <c r="AK22" s="20742" t="n">
        <v>55.0</v>
      </c>
      <c r="AL22" s="20766" t="n">
        <v>61.0</v>
      </c>
      <c r="AM22" s="20790" t="n">
        <v>81.0</v>
      </c>
      <c r="AS22" s="20814" t="n">
        <v>690.0</v>
      </c>
      <c r="AT22" s="20838" t="n">
        <v>576.0</v>
      </c>
      <c r="AU22" s="270"/>
      <c r="AV22" s="270"/>
      <c r="AW22" s="270"/>
    </row>
    <row r="23" spans="45:49" s="265" customFormat="1" x14ac:dyDescent="0.2">
      <c r="A23" s="19881" t="s">
        <v>881</v>
      </c>
      <c r="B23" s="19905" t="s">
        <v>33</v>
      </c>
      <c r="C23" s="19929" t="s">
        <v>33</v>
      </c>
      <c r="D23" s="19953" t="s">
        <v>33</v>
      </c>
      <c r="E23" s="19977" t="s">
        <v>33</v>
      </c>
      <c r="F23" s="20001" t="s">
        <v>33</v>
      </c>
      <c r="G23" s="20025" t="s">
        <v>37</v>
      </c>
      <c r="H23" s="20049" t="n">
        <v>19.0</v>
      </c>
      <c r="I23" s="20073" t="n">
        <v>8.0</v>
      </c>
      <c r="J23" s="20097" t="n">
        <v>16.0</v>
      </c>
      <c r="K23" s="20121" t="n">
        <v>6.0</v>
      </c>
      <c r="L23" s="20145" t="n">
        <v>4.0</v>
      </c>
      <c r="M23" s="20169" t="n">
        <v>2.0</v>
      </c>
      <c r="N23" s="20193"/>
      <c r="O23" s="20217"/>
      <c r="P23" s="20241"/>
      <c r="Q23" s="20265"/>
      <c r="R23" s="20289"/>
      <c r="S23" s="20313" t="n">
        <v>0.0</v>
      </c>
      <c r="T23" s="20337"/>
      <c r="U23" s="20361"/>
      <c r="V23" s="20385"/>
      <c r="W23" s="20409"/>
      <c r="X23" s="20433"/>
      <c r="Y23" s="20457"/>
      <c r="Z23" s="20481"/>
      <c r="AA23" s="20505"/>
      <c r="AB23" s="20529" t="n">
        <v>0.0</v>
      </c>
      <c r="AC23" s="20553"/>
      <c r="AD23" s="20577"/>
      <c r="AE23" s="20601"/>
      <c r="AF23" s="20625"/>
      <c r="AG23" s="20649" t="n">
        <v>1.0</v>
      </c>
      <c r="AH23" s="20673"/>
      <c r="AI23" s="20697"/>
      <c r="AJ23" s="20721"/>
      <c r="AK23" s="20745" t="n">
        <v>2.0</v>
      </c>
      <c r="AL23" s="20769" t="n">
        <v>0.0</v>
      </c>
      <c r="AM23" s="20793"/>
      <c r="AS23" s="20817"/>
      <c r="AT23" s="20841" t="n">
        <v>3.0</v>
      </c>
      <c r="AU23" s="270"/>
      <c r="AV23" s="270"/>
      <c r="AW23" s="270"/>
    </row>
    <row r="24" spans="45:49" s="265" customFormat="1" x14ac:dyDescent="0.2">
      <c r="A24" s="19884" t="s">
        <v>881</v>
      </c>
      <c r="B24" s="19908" t="s">
        <v>33</v>
      </c>
      <c r="C24" s="19932" t="s">
        <v>33</v>
      </c>
      <c r="D24" s="19956" t="s">
        <v>33</v>
      </c>
      <c r="E24" s="19980" t="s">
        <v>33</v>
      </c>
      <c r="F24" s="20004" t="s">
        <v>33</v>
      </c>
      <c r="G24" s="20028" t="s">
        <v>38</v>
      </c>
      <c r="H24" s="20052" t="n">
        <v>51.0</v>
      </c>
      <c r="I24" s="20076" t="n">
        <v>20.0</v>
      </c>
      <c r="J24" s="20100" t="n">
        <v>38.0</v>
      </c>
      <c r="K24" s="20124" t="n">
        <v>70.0</v>
      </c>
      <c r="L24" s="20148" t="n">
        <v>51.0</v>
      </c>
      <c r="M24" s="20172" t="n">
        <v>56.0</v>
      </c>
      <c r="N24" s="20196" t="n">
        <v>44.0</v>
      </c>
      <c r="O24" s="20220" t="n">
        <v>50.0</v>
      </c>
      <c r="P24" s="20244" t="n">
        <v>75.0</v>
      </c>
      <c r="Q24" s="20268" t="n">
        <v>47.0</v>
      </c>
      <c r="R24" s="20292" t="n">
        <v>57.0</v>
      </c>
      <c r="S24" s="20316" t="n">
        <v>40.0</v>
      </c>
      <c r="T24" s="20340" t="n">
        <v>12.0</v>
      </c>
      <c r="U24" s="20364" t="n">
        <v>6.0</v>
      </c>
      <c r="V24" s="20388" t="n">
        <v>44.0</v>
      </c>
      <c r="W24" s="20412" t="n">
        <v>53.0</v>
      </c>
      <c r="X24" s="20436" t="n">
        <v>96.0</v>
      </c>
      <c r="Y24" s="20460" t="n">
        <v>133.0</v>
      </c>
      <c r="Z24" s="20484" t="n">
        <v>81.0</v>
      </c>
      <c r="AA24" s="20508" t="n">
        <v>85.0</v>
      </c>
      <c r="AB24" s="20532" t="n">
        <v>127.0</v>
      </c>
      <c r="AC24" s="20556" t="n">
        <v>131.0</v>
      </c>
      <c r="AD24" s="20580" t="n">
        <v>166.0</v>
      </c>
      <c r="AE24" s="20604" t="n">
        <v>116.0</v>
      </c>
      <c r="AF24" s="20628" t="n">
        <v>51.0</v>
      </c>
      <c r="AG24" s="20652" t="n">
        <v>89.0</v>
      </c>
      <c r="AH24" s="20676" t="n">
        <v>40.0</v>
      </c>
      <c r="AI24" s="20700" t="n">
        <v>41.0</v>
      </c>
      <c r="AJ24" s="20724" t="n">
        <v>33.0</v>
      </c>
      <c r="AK24" s="20748" t="n">
        <v>43.0</v>
      </c>
      <c r="AL24" s="20772" t="n">
        <v>46.0</v>
      </c>
      <c r="AM24" s="20796" t="n">
        <v>55.0</v>
      </c>
      <c r="AS24" s="20820" t="n">
        <v>510.0</v>
      </c>
      <c r="AT24" s="20844" t="n">
        <v>398.0</v>
      </c>
      <c r="AU24" s="270"/>
      <c r="AV24" s="270"/>
      <c r="AW24" s="270"/>
    </row>
    <row r="25" spans="45:49" s="265" customFormat="1" x14ac:dyDescent="0.2">
      <c r="A25" s="19887" t="s">
        <v>881</v>
      </c>
      <c r="B25" s="19911" t="s">
        <v>33</v>
      </c>
      <c r="C25" s="19935" t="s">
        <v>33</v>
      </c>
      <c r="D25" s="19959" t="s">
        <v>33</v>
      </c>
      <c r="E25" s="19983" t="s">
        <v>33</v>
      </c>
      <c r="F25" s="20007" t="s">
        <v>33</v>
      </c>
      <c r="G25" s="20031" t="s">
        <v>39</v>
      </c>
      <c r="H25" s="20055" t="n">
        <v>12.0</v>
      </c>
      <c r="I25" s="20079" t="n">
        <v>2.0</v>
      </c>
      <c r="J25" s="20103" t="n">
        <v>11.0</v>
      </c>
      <c r="K25" s="20127" t="n">
        <v>27.0</v>
      </c>
      <c r="L25" s="20151" t="n">
        <v>10.0</v>
      </c>
      <c r="M25" s="20175" t="n">
        <v>18.0</v>
      </c>
      <c r="N25" s="20199" t="n">
        <v>13.0</v>
      </c>
      <c r="O25" s="20223" t="n">
        <v>10.0</v>
      </c>
      <c r="P25" s="20247" t="n">
        <v>19.0</v>
      </c>
      <c r="Q25" s="20271" t="n">
        <v>8.0</v>
      </c>
      <c r="R25" s="20295" t="n">
        <v>8.0</v>
      </c>
      <c r="S25" s="20319" t="n">
        <v>11.0</v>
      </c>
      <c r="T25" s="20343" t="n">
        <v>1.0</v>
      </c>
      <c r="U25" s="20367" t="n">
        <v>1.0</v>
      </c>
      <c r="V25" s="20391" t="n">
        <v>15.0</v>
      </c>
      <c r="W25" s="20415" t="n">
        <v>17.0</v>
      </c>
      <c r="X25" s="20439" t="n">
        <v>23.0</v>
      </c>
      <c r="Y25" s="20463" t="n">
        <v>31.0</v>
      </c>
      <c r="Z25" s="20487" t="n">
        <v>14.0</v>
      </c>
      <c r="AA25" s="20511" t="n">
        <v>18.0</v>
      </c>
      <c r="AB25" s="20535" t="n">
        <v>40.0</v>
      </c>
      <c r="AC25" s="20559" t="n">
        <v>26.0</v>
      </c>
      <c r="AD25" s="20583" t="n">
        <v>38.0</v>
      </c>
      <c r="AE25" s="20607" t="n">
        <v>29.0</v>
      </c>
      <c r="AF25" s="20631" t="n">
        <v>20.0</v>
      </c>
      <c r="AG25" s="20655" t="n">
        <v>25.0</v>
      </c>
      <c r="AH25" s="20679" t="n">
        <v>15.0</v>
      </c>
      <c r="AI25" s="20703" t="n">
        <v>7.0</v>
      </c>
      <c r="AJ25" s="20727" t="n">
        <v>13.0</v>
      </c>
      <c r="AK25" s="20751" t="n">
        <v>5.0</v>
      </c>
      <c r="AL25" s="20775" t="n">
        <v>7.0</v>
      </c>
      <c r="AM25" s="20799" t="n">
        <v>13.0</v>
      </c>
      <c r="AS25" s="20823" t="n">
        <v>120.0</v>
      </c>
      <c r="AT25" s="20847" t="n">
        <v>105.0</v>
      </c>
      <c r="AU25" s="270"/>
      <c r="AV25" s="270"/>
      <c r="AW25" s="270"/>
    </row>
    <row r="26" spans="45:49" s="265" customFormat="1" x14ac:dyDescent="0.2">
      <c r="A26" s="19890" t="s">
        <v>881</v>
      </c>
      <c r="B26" s="19914" t="s">
        <v>33</v>
      </c>
      <c r="C26" s="19938" t="s">
        <v>33</v>
      </c>
      <c r="D26" s="19962" t="s">
        <v>33</v>
      </c>
      <c r="E26" s="19986" t="s">
        <v>33</v>
      </c>
      <c r="F26" s="20010" t="s">
        <v>33</v>
      </c>
      <c r="G26" s="20034" t="s">
        <v>40</v>
      </c>
      <c r="H26" s="20058" t="n">
        <v>8.0</v>
      </c>
      <c r="I26" s="20082" t="n">
        <v>2.0</v>
      </c>
      <c r="J26" s="20106" t="n">
        <v>7.0</v>
      </c>
      <c r="K26" s="20130" t="n">
        <v>6.0</v>
      </c>
      <c r="L26" s="20154" t="n">
        <v>3.0</v>
      </c>
      <c r="M26" s="20178" t="n">
        <v>3.0</v>
      </c>
      <c r="N26" s="20202" t="n">
        <v>2.0</v>
      </c>
      <c r="O26" s="20226" t="n">
        <v>2.0</v>
      </c>
      <c r="P26" s="20250" t="n">
        <v>5.0</v>
      </c>
      <c r="Q26" s="20274" t="n">
        <v>2.0</v>
      </c>
      <c r="R26" s="20298" t="n">
        <v>2.0</v>
      </c>
      <c r="S26" s="20322" t="n">
        <v>1.0</v>
      </c>
      <c r="T26" s="20346" t="n">
        <v>1.0</v>
      </c>
      <c r="U26" s="20370" t="n">
        <v>1.0</v>
      </c>
      <c r="V26" s="20394" t="n">
        <v>3.0</v>
      </c>
      <c r="W26" s="20418" t="n">
        <v>2.0</v>
      </c>
      <c r="X26" s="20442" t="n">
        <v>8.0</v>
      </c>
      <c r="Y26" s="20466" t="n">
        <v>9.0</v>
      </c>
      <c r="Z26" s="20490" t="n">
        <v>5.0</v>
      </c>
      <c r="AA26" s="20514" t="n">
        <v>5.0</v>
      </c>
      <c r="AB26" s="20538" t="n">
        <v>16.0</v>
      </c>
      <c r="AC26" s="20562" t="n">
        <v>14.0</v>
      </c>
      <c r="AD26" s="20586" t="n">
        <v>10.0</v>
      </c>
      <c r="AE26" s="20610" t="n">
        <v>4.0</v>
      </c>
      <c r="AF26" s="20634" t="n">
        <v>4.0</v>
      </c>
      <c r="AG26" s="20658" t="n">
        <v>11.0</v>
      </c>
      <c r="AH26" s="20682" t="n">
        <v>3.0</v>
      </c>
      <c r="AI26" s="20706" t="n">
        <v>5.0</v>
      </c>
      <c r="AJ26" s="20730" t="n">
        <v>6.0</v>
      </c>
      <c r="AK26" s="20754" t="n">
        <v>3.0</v>
      </c>
      <c r="AL26" s="20778" t="n">
        <v>5.0</v>
      </c>
      <c r="AM26" s="20802" t="n">
        <v>11.0</v>
      </c>
      <c r="AS26" s="20826" t="n">
        <v>34.0</v>
      </c>
      <c r="AT26" s="20850" t="n">
        <v>48.0</v>
      </c>
      <c r="AU26" s="270"/>
      <c r="AV26" s="270"/>
      <c r="AW26" s="270"/>
    </row>
    <row r="27" spans="45:49" s="265" customFormat="1" x14ac:dyDescent="0.2">
      <c r="A27" s="19893" t="s">
        <v>881</v>
      </c>
      <c r="B27" s="19917" t="s">
        <v>33</v>
      </c>
      <c r="C27" s="19941" t="s">
        <v>33</v>
      </c>
      <c r="D27" s="19965" t="s">
        <v>33</v>
      </c>
      <c r="E27" s="19989" t="s">
        <v>33</v>
      </c>
      <c r="F27" s="20013" t="s">
        <v>33</v>
      </c>
      <c r="G27" s="20037" t="s">
        <v>41</v>
      </c>
      <c r="H27" s="20061"/>
      <c r="I27" s="20085" t="n">
        <v>1.0</v>
      </c>
      <c r="J27" s="20109"/>
      <c r="K27" s="20133" t="n">
        <v>4.0</v>
      </c>
      <c r="L27" s="20157" t="n">
        <v>2.0</v>
      </c>
      <c r="M27" s="20181" t="n">
        <v>1.0</v>
      </c>
      <c r="N27" s="20205" t="n">
        <v>2.0</v>
      </c>
      <c r="O27" s="20229" t="n">
        <v>1.0</v>
      </c>
      <c r="P27" s="20253" t="n">
        <v>3.0</v>
      </c>
      <c r="Q27" s="20277" t="n">
        <v>2.0</v>
      </c>
      <c r="R27" s="20301"/>
      <c r="S27" s="20325" t="n">
        <v>1.0</v>
      </c>
      <c r="T27" s="20349"/>
      <c r="U27" s="20373" t="n">
        <v>1.0</v>
      </c>
      <c r="V27" s="20397" t="n">
        <v>4.0</v>
      </c>
      <c r="W27" s="20421" t="n">
        <v>3.0</v>
      </c>
      <c r="X27" s="20445" t="n">
        <v>3.0</v>
      </c>
      <c r="Y27" s="20469" t="n">
        <v>7.0</v>
      </c>
      <c r="Z27" s="20493" t="n">
        <v>3.0</v>
      </c>
      <c r="AA27" s="20517" t="n">
        <v>4.0</v>
      </c>
      <c r="AB27" s="20541" t="n">
        <v>9.0</v>
      </c>
      <c r="AC27" s="20565" t="n">
        <v>5.0</v>
      </c>
      <c r="AD27" s="20589" t="n">
        <v>5.0</v>
      </c>
      <c r="AE27" s="20613" t="n">
        <v>4.0</v>
      </c>
      <c r="AF27" s="20637" t="n">
        <v>3.0</v>
      </c>
      <c r="AG27" s="20661" t="n">
        <v>6.0</v>
      </c>
      <c r="AH27" s="20685"/>
      <c r="AI27" s="20709" t="n">
        <v>4.0</v>
      </c>
      <c r="AJ27" s="20733" t="n">
        <v>2.0</v>
      </c>
      <c r="AK27" s="20757" t="n">
        <v>2.0</v>
      </c>
      <c r="AL27" s="20781" t="n">
        <v>3.0</v>
      </c>
      <c r="AM27" s="20805" t="n">
        <v>2.0</v>
      </c>
      <c r="AS27" s="20829" t="n">
        <v>25.0</v>
      </c>
      <c r="AT27" s="20853" t="n">
        <v>22.0</v>
      </c>
      <c r="AU27" s="270"/>
      <c r="AV27" s="270"/>
      <c r="AW27" s="270"/>
    </row>
    <row r="28" spans="45:49" s="265" customFormat="1" x14ac:dyDescent="0.2">
      <c r="AS28" s="270"/>
      <c r="AT28" s="270"/>
      <c r="AU28" s="270"/>
      <c r="AV28" s="270"/>
      <c r="AW28" s="270"/>
    </row>
    <row r="29" spans="45:49" s="265" customFormat="1" x14ac:dyDescent="0.2">
      <c r="AS29" s="270"/>
      <c r="AT29" s="270"/>
      <c r="AU29" s="270"/>
      <c r="AV29" s="270"/>
      <c r="AW29" s="270"/>
    </row>
    <row r="30" spans="45:49" s="265" customFormat="1" x14ac:dyDescent="0.2">
      <c r="AS30" s="270"/>
      <c r="AT30" s="270"/>
      <c r="AU30" s="270"/>
      <c r="AV30" s="270"/>
      <c r="AW30" s="270"/>
    </row>
    <row r="31" spans="45:49" s="265" customFormat="1" x14ac:dyDescent="0.2">
      <c r="AS31" s="270"/>
      <c r="AT31" s="270"/>
      <c r="AU31" s="270"/>
      <c r="AV31" s="270"/>
      <c r="AW31" s="270"/>
    </row>
    <row r="32" spans="45:49" s="265" customFormat="1" x14ac:dyDescent="0.2">
      <c r="AS32" s="270"/>
      <c r="AT32" s="270"/>
      <c r="AU32" s="270"/>
      <c r="AV32" s="270"/>
      <c r="AW32" s="270"/>
    </row>
    <row r="33" spans="45:49" s="265" customFormat="1" x14ac:dyDescent="0.2">
      <c r="AS33" s="270"/>
      <c r="AT33" s="270"/>
      <c r="AU33" s="270"/>
      <c r="AV33" s="270"/>
      <c r="AW33" s="270"/>
    </row>
    <row r="34" spans="45:49" s="265" customFormat="1" x14ac:dyDescent="0.2">
      <c r="AS34" s="270"/>
      <c r="AT34" s="270"/>
      <c r="AU34" s="270"/>
      <c r="AV34" s="270"/>
      <c r="AW34" s="270"/>
    </row>
    <row r="35" spans="45:49" s="265" customFormat="1" x14ac:dyDescent="0.2">
      <c r="AS35" s="270"/>
      <c r="AT35" s="270"/>
      <c r="AU35" s="270"/>
      <c r="AV35" s="270"/>
      <c r="AW35" s="270"/>
    </row>
    <row r="36" spans="45:49" s="265" customFormat="1" x14ac:dyDescent="0.2">
      <c r="AS36" s="270"/>
      <c r="AT36" s="270"/>
      <c r="AU36" s="270"/>
      <c r="AV36" s="270"/>
      <c r="AW36" s="270"/>
    </row>
    <row r="37" spans="45:49" s="265" customFormat="1" x14ac:dyDescent="0.2">
      <c r="AS37" s="270"/>
      <c r="AT37" s="270"/>
      <c r="AU37" s="270"/>
      <c r="AV37" s="270"/>
      <c r="AW37" s="270"/>
    </row>
    <row r="38" spans="45:49" s="265" customFormat="1" x14ac:dyDescent="0.2">
      <c r="AS38" s="270"/>
      <c r="AT38" s="270"/>
      <c r="AU38" s="270"/>
      <c r="AV38" s="270"/>
      <c r="AW38" s="270"/>
    </row>
    <row r="39" spans="45:49" s="265" customFormat="1" x14ac:dyDescent="0.2">
      <c r="AS39" s="270"/>
      <c r="AT39" s="270"/>
      <c r="AU39" s="270"/>
      <c r="AV39" s="270"/>
      <c r="AW39" s="270"/>
    </row>
    <row r="40" spans="45:49" s="265" customFormat="1" x14ac:dyDescent="0.2">
      <c r="AS40" s="270"/>
      <c r="AT40" s="270"/>
      <c r="AU40" s="270"/>
      <c r="AV40" s="270"/>
      <c r="AW40" s="270"/>
    </row>
    <row r="41" spans="45:49" s="265" customFormat="1" x14ac:dyDescent="0.2"/>
    <row r="42" spans="45:49" s="265" customFormat="1" x14ac:dyDescent="0.2"/>
    <row r="43" spans="45:49" s="265" customFormat="1" x14ac:dyDescent="0.2"/>
    <row r="44" spans="45:49" s="265" customFormat="1" x14ac:dyDescent="0.2"/>
  </sheetData>
  <autoFilter ref="A3:AW3"/>
  <hyperlinks>
    <hyperlink ref="G2" location="Cover!A1" display="Back to cover pag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W44"/>
  <sheetViews>
    <sheetView showGridLines="0" zoomScale="90" zoomScaleNormal="90" workbookViewId="0">
      <pane xSplit="7" ySplit="3" topLeftCell="S4" activePane="bottomRight" state="frozen"/>
      <selection pane="topRight" activeCell="G1" sqref="G1"/>
      <selection pane="bottomLeft" activeCell="A2" sqref="A2"/>
      <selection pane="bottomRight" activeCell="AM27" sqref="AM27"/>
    </sheetView>
  </sheetViews>
  <sheetFormatPr defaultRowHeight="12.75" outlineLevelCol="1" x14ac:dyDescent="0.2"/>
  <cols>
    <col min="1" max="1" bestFit="true" customWidth="true" style="60" width="10.875" collapsed="true"/>
    <col min="2" max="2" bestFit="true" customWidth="true" style="60" width="10.375" collapsed="true"/>
    <col min="3" max="3" bestFit="true" customWidth="true" style="60" width="10.625" collapsed="true"/>
    <col min="4" max="4" bestFit="true" customWidth="true" style="60" width="11.75" collapsed="true"/>
    <col min="5" max="5" style="60" width="9.0" collapsed="true"/>
    <col min="6" max="6" customWidth="true" hidden="true" style="60" width="10.75" collapsed="true" outlineLevel="1"/>
    <col min="7" max="7" customWidth="true" style="60" width="13.5" collapsed="true"/>
    <col min="8" max="8" customWidth="true" hidden="true" style="60" width="8.625" collapsed="true" outlineLevel="1"/>
    <col min="9" max="18" customWidth="true" hidden="true" style="60" width="0.0" collapsed="true" outlineLevel="1"/>
    <col min="19" max="19" style="60" width="9.0" collapsed="true"/>
    <col min="20" max="30" customWidth="true" hidden="true" style="60" width="0.0" collapsed="true" outlineLevel="1"/>
    <col min="31" max="31" style="60" width="9.0" collapsed="true"/>
    <col min="32" max="39" style="60" width="9.0" collapsed="true"/>
    <col min="40" max="43" customWidth="true" hidden="true" style="60" width="0.0" collapsed="true" outlineLevel="1"/>
    <col min="44" max="44" style="60" width="9.0" collapsed="true"/>
    <col min="45" max="49" style="91" width="9.0" collapsed="true"/>
    <col min="50" max="16384" style="60" width="9.0" collapsed="true"/>
  </cols>
  <sheetData>
    <row r="1" spans="1:49" s="177" customFormat="1" x14ac:dyDescent="0.2">
      <c r="A1" s="177" t="s">
        <v>416</v>
      </c>
      <c r="B1" s="177" t="s">
        <v>420</v>
      </c>
      <c r="C1" s="177" t="s">
        <v>419</v>
      </c>
      <c r="D1" s="177" t="s">
        <v>418</v>
      </c>
      <c r="E1" s="261" t="s">
        <v>414</v>
      </c>
      <c r="F1" s="177" t="s">
        <v>417</v>
      </c>
      <c r="G1" s="261" t="s">
        <v>415</v>
      </c>
      <c r="H1" s="176">
        <v>201501</v>
      </c>
      <c r="I1" s="176">
        <v>201502</v>
      </c>
      <c r="J1" s="176">
        <v>201503</v>
      </c>
      <c r="K1" s="176">
        <v>201504</v>
      </c>
      <c r="L1" s="176">
        <v>201505</v>
      </c>
      <c r="M1" s="176">
        <v>201506</v>
      </c>
      <c r="N1" s="176">
        <v>201507</v>
      </c>
      <c r="O1" s="176">
        <v>201508</v>
      </c>
      <c r="P1" s="176">
        <v>201509</v>
      </c>
      <c r="Q1" s="176">
        <v>201510</v>
      </c>
      <c r="R1" s="176">
        <v>201511</v>
      </c>
      <c r="S1" s="176">
        <v>201512</v>
      </c>
      <c r="T1" s="176">
        <v>201601</v>
      </c>
      <c r="U1" s="176">
        <v>201602</v>
      </c>
      <c r="V1" s="176">
        <v>201603</v>
      </c>
      <c r="W1" s="176">
        <v>201604</v>
      </c>
      <c r="X1" s="176">
        <v>201605</v>
      </c>
      <c r="Y1" s="176">
        <v>201606</v>
      </c>
      <c r="Z1" s="176">
        <v>201607</v>
      </c>
      <c r="AA1" s="176">
        <v>201608</v>
      </c>
      <c r="AB1" s="176">
        <v>201609</v>
      </c>
      <c r="AC1" s="176">
        <v>201610</v>
      </c>
      <c r="AD1" s="176">
        <v>201611</v>
      </c>
      <c r="AE1" s="176">
        <v>201612</v>
      </c>
      <c r="AF1" s="176">
        <v>201701</v>
      </c>
      <c r="AG1" s="176">
        <v>201702</v>
      </c>
      <c r="AH1" s="176">
        <v>201703</v>
      </c>
      <c r="AI1" s="176">
        <v>201704</v>
      </c>
      <c r="AJ1" s="176">
        <v>201705</v>
      </c>
      <c r="AK1" s="176">
        <v>201706</v>
      </c>
      <c r="AL1" s="176">
        <v>201707</v>
      </c>
      <c r="AM1" s="176">
        <v>201708</v>
      </c>
      <c r="AN1" s="176">
        <v>201709</v>
      </c>
      <c r="AO1" s="176">
        <v>201710</v>
      </c>
      <c r="AP1" s="176">
        <v>201711</v>
      </c>
      <c r="AQ1" s="176">
        <v>201712</v>
      </c>
      <c r="AS1" s="268">
        <v>2016</v>
      </c>
      <c r="AT1" s="268">
        <v>2017</v>
      </c>
      <c r="AU1" s="269"/>
      <c r="AV1" s="269"/>
      <c r="AW1" s="269"/>
    </row>
    <row r="2" spans="1:49" x14ac:dyDescent="0.2">
      <c r="G2" s="155" t="s">
        <v>269</v>
      </c>
    </row>
    <row r="3" spans="1:49" s="90" customFormat="1" x14ac:dyDescent="0.2">
      <c r="A3" s="89" t="s">
        <v>232</v>
      </c>
      <c r="B3" s="89" t="s">
        <v>233</v>
      </c>
      <c r="C3" s="89" t="s">
        <v>234</v>
      </c>
      <c r="D3" s="89" t="s">
        <v>235</v>
      </c>
      <c r="E3" s="89" t="s">
        <v>236</v>
      </c>
      <c r="F3" s="89" t="s">
        <v>237</v>
      </c>
      <c r="G3" s="89" t="s">
        <v>238</v>
      </c>
      <c r="H3" s="89">
        <v>201501</v>
      </c>
      <c r="I3" s="89">
        <v>201502</v>
      </c>
      <c r="J3" s="89">
        <v>201503</v>
      </c>
      <c r="K3" s="89">
        <v>201504</v>
      </c>
      <c r="L3" s="89">
        <v>201505</v>
      </c>
      <c r="M3" s="89">
        <v>201506</v>
      </c>
      <c r="N3" s="89">
        <v>201507</v>
      </c>
      <c r="O3" s="89">
        <v>201508</v>
      </c>
      <c r="P3" s="89">
        <v>201509</v>
      </c>
      <c r="Q3" s="89">
        <v>201510</v>
      </c>
      <c r="R3" s="89">
        <v>201511</v>
      </c>
      <c r="S3" s="89">
        <v>201512</v>
      </c>
      <c r="T3" s="89">
        <v>201601</v>
      </c>
      <c r="U3" s="89">
        <v>201602</v>
      </c>
      <c r="V3" s="89">
        <v>201603</v>
      </c>
      <c r="W3" s="89">
        <v>201604</v>
      </c>
      <c r="X3" s="89">
        <v>201605</v>
      </c>
      <c r="Y3" s="89">
        <v>201606</v>
      </c>
      <c r="Z3" s="89">
        <v>201607</v>
      </c>
      <c r="AA3" s="89">
        <v>201608</v>
      </c>
      <c r="AB3" s="89">
        <v>201609</v>
      </c>
      <c r="AC3" s="89">
        <v>201610</v>
      </c>
      <c r="AD3" s="89">
        <v>201611</v>
      </c>
      <c r="AE3" s="89">
        <v>201612</v>
      </c>
      <c r="AF3" s="89">
        <v>201701</v>
      </c>
      <c r="AG3" s="89">
        <v>201702</v>
      </c>
      <c r="AH3" s="89">
        <v>201703</v>
      </c>
      <c r="AI3" s="89">
        <v>201704</v>
      </c>
      <c r="AJ3" s="89">
        <v>201705</v>
      </c>
      <c r="AK3" s="89">
        <v>201706</v>
      </c>
      <c r="AL3" s="89">
        <v>201707</v>
      </c>
      <c r="AM3" s="89">
        <v>201708</v>
      </c>
      <c r="AN3" s="89">
        <v>201709</v>
      </c>
      <c r="AO3" s="89">
        <v>201710</v>
      </c>
      <c r="AP3" s="89">
        <v>201711</v>
      </c>
      <c r="AQ3" s="89">
        <v>201712</v>
      </c>
      <c r="AR3" s="89"/>
      <c r="AS3" s="89" t="s">
        <v>239</v>
      </c>
      <c r="AT3" s="89" t="s">
        <v>240</v>
      </c>
      <c r="AU3" s="89"/>
      <c r="AV3" s="89" t="s">
        <v>203</v>
      </c>
      <c r="AW3" s="89" t="s">
        <v>0</v>
      </c>
    </row>
    <row r="4" spans="1:49" s="265" customFormat="1" x14ac:dyDescent="0.2">
      <c r="A4" s="20856" t="s">
        <v>878</v>
      </c>
      <c r="B4" s="20886" t="s">
        <v>33</v>
      </c>
      <c r="C4" s="20916" t="s">
        <v>33</v>
      </c>
      <c r="D4" s="20946" t="s">
        <v>33</v>
      </c>
      <c r="E4" s="20976" t="s">
        <v>879</v>
      </c>
      <c r="F4" s="21006" t="s">
        <v>33</v>
      </c>
      <c r="G4" s="21036" t="s">
        <v>887</v>
      </c>
      <c r="H4" s="21066" t="n">
        <v>297.0</v>
      </c>
      <c r="I4" s="21096" t="n">
        <v>320.0</v>
      </c>
      <c r="J4" s="21126" t="n">
        <v>335.0</v>
      </c>
      <c r="K4" s="21156" t="n">
        <v>376.0</v>
      </c>
      <c r="L4" s="21186" t="n">
        <v>398.0</v>
      </c>
      <c r="M4" s="21216" t="n">
        <v>380.0</v>
      </c>
      <c r="N4" s="21246" t="n">
        <v>384.0</v>
      </c>
      <c r="O4" s="21276" t="n">
        <v>373.0</v>
      </c>
      <c r="P4" s="21306" t="n">
        <v>435.0</v>
      </c>
      <c r="Q4" s="21336" t="n">
        <v>465.0</v>
      </c>
      <c r="R4" s="21366" t="n">
        <v>487.0</v>
      </c>
      <c r="S4" s="21396" t="n">
        <v>488.0</v>
      </c>
      <c r="T4" s="21426" t="n">
        <v>503.0</v>
      </c>
      <c r="U4" s="21456" t="n">
        <v>509.0</v>
      </c>
      <c r="V4" s="21486" t="n">
        <v>533.0</v>
      </c>
      <c r="W4" s="21516" t="n">
        <v>593.0</v>
      </c>
      <c r="X4" s="21546" t="n">
        <v>653.0</v>
      </c>
      <c r="Y4" s="21576" t="n">
        <v>760.0</v>
      </c>
      <c r="Z4" s="21606" t="n">
        <v>801.0</v>
      </c>
      <c r="AA4" s="21636" t="n">
        <v>893.0</v>
      </c>
      <c r="AB4" s="21666" t="n">
        <v>1044.0</v>
      </c>
      <c r="AC4" s="21696" t="n">
        <v>1158.0</v>
      </c>
      <c r="AD4" s="21726" t="n">
        <v>1245.0</v>
      </c>
      <c r="AE4" s="21756" t="n">
        <v>1353.0</v>
      </c>
      <c r="AF4" s="21786" t="n">
        <v>1355.0</v>
      </c>
      <c r="AG4" s="21816" t="n">
        <v>1416.0</v>
      </c>
      <c r="AH4" s="21846" t="n">
        <v>1399.0</v>
      </c>
      <c r="AI4" s="21876" t="n">
        <v>1270.0</v>
      </c>
      <c r="AJ4" s="21906" t="n">
        <v>1319.0</v>
      </c>
      <c r="AK4" s="21936" t="n">
        <v>1314.0</v>
      </c>
      <c r="AL4" s="21966" t="n">
        <v>1180.0</v>
      </c>
      <c r="AM4" s="21996" t="n">
        <v>1159.0</v>
      </c>
      <c r="AS4" s="22026" t="n">
        <v>5245.0</v>
      </c>
      <c r="AT4" s="22056" t="n">
        <v>10412.0</v>
      </c>
      <c r="AU4" s="270"/>
      <c r="AV4" s="270"/>
      <c r="AW4" s="270"/>
    </row>
    <row r="5" spans="1:49" s="265" customFormat="1" x14ac:dyDescent="0.2">
      <c r="A5" s="20859" t="s">
        <v>878</v>
      </c>
      <c r="B5" s="20889" t="s">
        <v>33</v>
      </c>
      <c r="C5" s="20919" t="s">
        <v>33</v>
      </c>
      <c r="D5" s="20949" t="s">
        <v>33</v>
      </c>
      <c r="E5" s="20979" t="s">
        <v>879</v>
      </c>
      <c r="F5" s="21009" t="s">
        <v>33</v>
      </c>
      <c r="G5" s="21039" t="s">
        <v>888</v>
      </c>
      <c r="H5" s="21069"/>
      <c r="I5" s="21099"/>
      <c r="J5" s="21129"/>
      <c r="K5" s="21159"/>
      <c r="L5" s="21189"/>
      <c r="M5" s="21219"/>
      <c r="N5" s="21249"/>
      <c r="O5" s="21279"/>
      <c r="P5" s="21309"/>
      <c r="Q5" s="21339"/>
      <c r="R5" s="21369"/>
      <c r="S5" s="21399"/>
      <c r="T5" s="21429" t="n">
        <v>96.0</v>
      </c>
      <c r="U5" s="21459" t="n">
        <v>80.0</v>
      </c>
      <c r="V5" s="21489" t="n">
        <v>193.0</v>
      </c>
      <c r="W5" s="21519" t="n">
        <v>168.0</v>
      </c>
      <c r="X5" s="21549" t="n">
        <v>256.0</v>
      </c>
      <c r="Y5" s="21579" t="n">
        <v>367.0</v>
      </c>
      <c r="Z5" s="21609" t="n">
        <v>313.0</v>
      </c>
      <c r="AA5" s="21639" t="n">
        <v>342.0</v>
      </c>
      <c r="AB5" s="21669" t="n">
        <v>434.0</v>
      </c>
      <c r="AC5" s="21699" t="n">
        <v>420.0</v>
      </c>
      <c r="AD5" s="21729" t="n">
        <v>451.0</v>
      </c>
      <c r="AE5" s="21759" t="n">
        <v>528.0</v>
      </c>
      <c r="AF5" s="21789" t="n">
        <v>206.0</v>
      </c>
      <c r="AG5" s="21819" t="n">
        <v>341.0</v>
      </c>
      <c r="AH5" s="21849" t="n">
        <v>394.0</v>
      </c>
      <c r="AI5" s="21879" t="n">
        <v>316.0</v>
      </c>
      <c r="AJ5" s="21909" t="n">
        <v>292.0</v>
      </c>
      <c r="AK5" s="21939" t="n">
        <v>488.0</v>
      </c>
      <c r="AL5" s="21969" t="n">
        <v>322.0</v>
      </c>
      <c r="AM5" s="21999" t="n">
        <v>344.0</v>
      </c>
      <c r="AS5" s="22029" t="n">
        <v>1815.0</v>
      </c>
      <c r="AT5" s="22059" t="n">
        <v>2703.0</v>
      </c>
      <c r="AU5" s="270"/>
      <c r="AV5" s="270"/>
      <c r="AW5" s="270"/>
    </row>
    <row r="6" spans="1:49" s="265" customFormat="1" x14ac:dyDescent="0.2">
      <c r="A6" s="20862" t="s">
        <v>878</v>
      </c>
      <c r="B6" s="20892" t="s">
        <v>33</v>
      </c>
      <c r="C6" s="20922" t="s">
        <v>33</v>
      </c>
      <c r="D6" s="20952" t="s">
        <v>33</v>
      </c>
      <c r="E6" s="20982" t="s">
        <v>879</v>
      </c>
      <c r="F6" s="21012" t="s">
        <v>33</v>
      </c>
      <c r="G6" s="21042" t="s">
        <v>90</v>
      </c>
      <c r="H6" s="21072" t="n">
        <v>49.0</v>
      </c>
      <c r="I6" s="21102" t="n">
        <v>20.0</v>
      </c>
      <c r="J6" s="21132" t="n">
        <v>24.0</v>
      </c>
      <c r="K6" s="21162" t="n">
        <v>53.0</v>
      </c>
      <c r="L6" s="21192" t="n">
        <v>36.0</v>
      </c>
      <c r="M6" s="21222" t="n">
        <v>40.0</v>
      </c>
      <c r="N6" s="21252" t="n">
        <v>37.0</v>
      </c>
      <c r="O6" s="21282" t="n">
        <v>39.0</v>
      </c>
      <c r="P6" s="21312" t="n">
        <v>67.0</v>
      </c>
      <c r="Q6" s="21342" t="n">
        <v>33.0</v>
      </c>
      <c r="R6" s="21372" t="n">
        <v>49.0</v>
      </c>
      <c r="S6" s="21402" t="n">
        <v>32.0</v>
      </c>
      <c r="T6" s="21432" t="n">
        <v>8.0</v>
      </c>
      <c r="U6" s="21462" t="n">
        <v>8.0</v>
      </c>
      <c r="V6" s="21492" t="n">
        <v>31.0</v>
      </c>
      <c r="W6" s="21522" t="n">
        <v>57.0</v>
      </c>
      <c r="X6" s="21552" t="n">
        <v>91.0</v>
      </c>
      <c r="Y6" s="21582" t="n">
        <v>136.0</v>
      </c>
      <c r="Z6" s="21612" t="n">
        <v>81.0</v>
      </c>
      <c r="AA6" s="21642" t="n">
        <v>84.0</v>
      </c>
      <c r="AB6" s="21672" t="n">
        <v>151.0</v>
      </c>
      <c r="AC6" s="21702" t="n">
        <v>122.0</v>
      </c>
      <c r="AD6" s="21732" t="n">
        <v>149.0</v>
      </c>
      <c r="AE6" s="21762" t="n">
        <v>114.0</v>
      </c>
      <c r="AF6" s="21792" t="n">
        <v>39.0</v>
      </c>
      <c r="AG6" s="21822" t="n">
        <v>74.0</v>
      </c>
      <c r="AH6" s="21852" t="n">
        <v>38.0</v>
      </c>
      <c r="AI6" s="21882" t="n">
        <v>35.0</v>
      </c>
      <c r="AJ6" s="21912" t="n">
        <v>36.0</v>
      </c>
      <c r="AK6" s="21942" t="n">
        <v>35.0</v>
      </c>
      <c r="AL6" s="21972" t="n">
        <v>32.0</v>
      </c>
      <c r="AM6" s="22002" t="n">
        <v>33.0</v>
      </c>
      <c r="AS6" s="22032" t="n">
        <v>496.0</v>
      </c>
      <c r="AT6" s="22062" t="n">
        <v>322.0</v>
      </c>
      <c r="AU6" s="270"/>
      <c r="AV6" s="270"/>
      <c r="AW6" s="270"/>
    </row>
    <row r="7" spans="1:49" s="265" customFormat="1" x14ac:dyDescent="0.2">
      <c r="A7" s="20865" t="s">
        <v>878</v>
      </c>
      <c r="B7" s="20895" t="s">
        <v>33</v>
      </c>
      <c r="C7" s="20925" t="s">
        <v>33</v>
      </c>
      <c r="D7" s="20955" t="s">
        <v>33</v>
      </c>
      <c r="E7" s="20985" t="s">
        <v>879</v>
      </c>
      <c r="F7" s="21015" t="s">
        <v>33</v>
      </c>
      <c r="G7" s="21045" t="s">
        <v>889</v>
      </c>
      <c r="H7" s="21075"/>
      <c r="I7" s="21105"/>
      <c r="J7" s="21135"/>
      <c r="K7" s="21165"/>
      <c r="L7" s="21195"/>
      <c r="M7" s="21225"/>
      <c r="N7" s="21255"/>
      <c r="O7" s="21285"/>
      <c r="P7" s="21315"/>
      <c r="Q7" s="21345"/>
      <c r="R7" s="21375"/>
      <c r="S7" s="21405"/>
      <c r="T7" s="21435" t="n">
        <v>0.1908548707753479</v>
      </c>
      <c r="U7" s="21465" t="n">
        <v>0.15717092337917485</v>
      </c>
      <c r="V7" s="21495" t="n">
        <v>0.3621013133208255</v>
      </c>
      <c r="W7" s="21525" t="n">
        <v>0.28330522765598654</v>
      </c>
      <c r="X7" s="21555" t="n">
        <v>0.39203675344563554</v>
      </c>
      <c r="Y7" s="21585" t="n">
        <v>0.48289473684210527</v>
      </c>
      <c r="Z7" s="21615" t="n">
        <v>0.39076154806491886</v>
      </c>
      <c r="AA7" s="21645" t="n">
        <v>0.3829787234042553</v>
      </c>
      <c r="AB7" s="21675" t="n">
        <v>0.4157088122605364</v>
      </c>
      <c r="AC7" s="21705" t="n">
        <v>0.3626943005181347</v>
      </c>
      <c r="AD7" s="21735" t="n">
        <v>0.36224899598393573</v>
      </c>
      <c r="AE7" s="21765" t="n">
        <v>0.3902439024390244</v>
      </c>
      <c r="AF7" s="21795" t="n">
        <v>0.15202952029520295</v>
      </c>
      <c r="AG7" s="21825" t="n">
        <v>0.240819209039548</v>
      </c>
      <c r="AH7" s="21855" t="n">
        <v>0.2816297355253753</v>
      </c>
      <c r="AI7" s="21885" t="n">
        <v>0.24881889763779527</v>
      </c>
      <c r="AJ7" s="21915" t="n">
        <v>0.221379833206975</v>
      </c>
      <c r="AK7" s="21945" t="n">
        <v>0.3713850837138508</v>
      </c>
      <c r="AL7" s="21975" t="n">
        <v>0.27288135593220336</v>
      </c>
      <c r="AM7" s="22005" t="n">
        <v>0.29680759275237273</v>
      </c>
      <c r="AS7" s="22035" t="n">
        <v>0.34604385128693993</v>
      </c>
      <c r="AT7" s="22065" t="n">
        <v>0.25960430272762197</v>
      </c>
      <c r="AU7" s="270"/>
      <c r="AV7" s="270"/>
      <c r="AW7" s="270"/>
    </row>
    <row r="8" spans="1:49" s="265" customFormat="1" x14ac:dyDescent="0.2">
      <c r="A8" s="20868" t="s">
        <v>878</v>
      </c>
      <c r="B8" s="20898" t="s">
        <v>33</v>
      </c>
      <c r="C8" s="20928" t="s">
        <v>33</v>
      </c>
      <c r="D8" s="20958" t="s">
        <v>33</v>
      </c>
      <c r="E8" s="20988" t="s">
        <v>879</v>
      </c>
      <c r="F8" s="21018" t="s">
        <v>33</v>
      </c>
      <c r="G8" s="21048" t="s">
        <v>890</v>
      </c>
      <c r="H8" s="21078"/>
      <c r="I8" s="21108"/>
      <c r="J8" s="21138"/>
      <c r="K8" s="21168"/>
      <c r="L8" s="21198"/>
      <c r="M8" s="21228"/>
      <c r="N8" s="21258"/>
      <c r="O8" s="21288"/>
      <c r="P8" s="21318"/>
      <c r="Q8" s="21348"/>
      <c r="R8" s="21378"/>
      <c r="S8" s="21408"/>
      <c r="T8" s="21438" t="n">
        <v>1.3958333333333333</v>
      </c>
      <c r="U8" s="21468" t="n">
        <v>1.525</v>
      </c>
      <c r="V8" s="21498" t="n">
        <v>1.8808290155440415</v>
      </c>
      <c r="W8" s="21528" t="n">
        <v>2.017857142857143</v>
      </c>
      <c r="X8" s="21558" t="n">
        <v>2.08984375</v>
      </c>
      <c r="Y8" s="21588" t="n">
        <v>2.683923705722071</v>
      </c>
      <c r="Z8" s="21618" t="n">
        <v>2.1725239616613417</v>
      </c>
      <c r="AA8" s="21648" t="n">
        <v>2.3801169590643276</v>
      </c>
      <c r="AB8" s="21678" t="n">
        <v>2.1589861751152073</v>
      </c>
      <c r="AC8" s="21708" t="n">
        <v>2.0976190476190477</v>
      </c>
      <c r="AD8" s="21738" t="n">
        <v>2.073170731707317</v>
      </c>
      <c r="AE8" s="21768" t="n">
        <v>2.1136363636363638</v>
      </c>
      <c r="AF8" s="21798" t="n">
        <v>1.5533980582524272</v>
      </c>
      <c r="AG8" s="21828" t="n">
        <v>1.9530791788856305</v>
      </c>
      <c r="AH8" s="21858" t="n">
        <v>2.1700507614213196</v>
      </c>
      <c r="AI8" s="21888" t="n">
        <v>2.0569620253164556</v>
      </c>
      <c r="AJ8" s="21918" t="n">
        <v>2.01027397260274</v>
      </c>
      <c r="AK8" s="21948" t="n">
        <v>2.6885245901639343</v>
      </c>
      <c r="AL8" s="21978" t="n">
        <v>2.562111801242236</v>
      </c>
      <c r="AM8" s="22008" t="n">
        <v>2.578488372093023</v>
      </c>
      <c r="AS8" s="22038" t="n">
        <v>2.188429752066116</v>
      </c>
      <c r="AT8" s="22068" t="n">
        <v>2.257491675915649</v>
      </c>
      <c r="AU8" s="270"/>
      <c r="AV8" s="270"/>
      <c r="AW8" s="270"/>
    </row>
    <row r="9" spans="1:49" s="265" customFormat="1" x14ac:dyDescent="0.2">
      <c r="A9" s="20871" t="s">
        <v>878</v>
      </c>
      <c r="B9" s="20901" t="s">
        <v>33</v>
      </c>
      <c r="C9" s="20931" t="s">
        <v>33</v>
      </c>
      <c r="D9" s="20961" t="s">
        <v>33</v>
      </c>
      <c r="E9" s="20991" t="s">
        <v>880</v>
      </c>
      <c r="F9" s="21021" t="s">
        <v>33</v>
      </c>
      <c r="G9" s="21051" t="s">
        <v>887</v>
      </c>
      <c r="H9" s="21081" t="n">
        <v>329.0</v>
      </c>
      <c r="I9" s="21111" t="n">
        <v>340.0</v>
      </c>
      <c r="J9" s="21141" t="n">
        <v>388.0</v>
      </c>
      <c r="K9" s="21171" t="n">
        <v>439.0</v>
      </c>
      <c r="L9" s="21201" t="n">
        <v>465.0</v>
      </c>
      <c r="M9" s="21231" t="n">
        <v>466.0</v>
      </c>
      <c r="N9" s="21261" t="n">
        <v>471.0</v>
      </c>
      <c r="O9" s="21291" t="n">
        <v>473.0</v>
      </c>
      <c r="P9" s="21321" t="n">
        <v>486.0</v>
      </c>
      <c r="Q9" s="21351" t="n">
        <v>507.0</v>
      </c>
      <c r="R9" s="21381" t="n">
        <v>513.0</v>
      </c>
      <c r="S9" s="21411" t="n">
        <v>506.0</v>
      </c>
      <c r="T9" s="21441" t="n">
        <v>510.0</v>
      </c>
      <c r="U9" s="21471" t="n">
        <v>495.0</v>
      </c>
      <c r="V9" s="21501" t="n">
        <v>523.0</v>
      </c>
      <c r="W9" s="21531" t="n">
        <v>547.0</v>
      </c>
      <c r="X9" s="21561" t="n">
        <v>570.0</v>
      </c>
      <c r="Y9" s="21591" t="n">
        <v>565.0</v>
      </c>
      <c r="Z9" s="21621" t="n">
        <v>533.0</v>
      </c>
      <c r="AA9" s="21651" t="n">
        <v>556.0</v>
      </c>
      <c r="AB9" s="21681" t="n">
        <v>560.0</v>
      </c>
      <c r="AC9" s="21711" t="n">
        <v>585.0</v>
      </c>
      <c r="AD9" s="21741" t="n">
        <v>621.0</v>
      </c>
      <c r="AE9" s="21771" t="n">
        <v>631.0</v>
      </c>
      <c r="AF9" s="21801" t="n">
        <v>639.0</v>
      </c>
      <c r="AG9" s="21831" t="n">
        <v>697.0</v>
      </c>
      <c r="AH9" s="21861" t="n">
        <v>717.0</v>
      </c>
      <c r="AI9" s="21891" t="n">
        <v>677.0</v>
      </c>
      <c r="AJ9" s="21921" t="n">
        <v>680.0</v>
      </c>
      <c r="AK9" s="21951" t="n">
        <v>658.0</v>
      </c>
      <c r="AL9" s="21981" t="n">
        <v>621.0</v>
      </c>
      <c r="AM9" s="22011" t="n">
        <v>651.0</v>
      </c>
      <c r="AS9" s="22041" t="n">
        <v>4299.0</v>
      </c>
      <c r="AT9" s="22071" t="n">
        <v>5340.0</v>
      </c>
      <c r="AU9" s="270"/>
      <c r="AV9" s="270"/>
      <c r="AW9" s="270"/>
    </row>
    <row r="10" spans="1:49" s="265" customFormat="1" x14ac:dyDescent="0.2">
      <c r="A10" s="20874" t="s">
        <v>878</v>
      </c>
      <c r="B10" s="20904" t="s">
        <v>33</v>
      </c>
      <c r="C10" s="20934" t="s">
        <v>33</v>
      </c>
      <c r="D10" s="20964" t="s">
        <v>33</v>
      </c>
      <c r="E10" s="20994" t="s">
        <v>880</v>
      </c>
      <c r="F10" s="21024" t="s">
        <v>33</v>
      </c>
      <c r="G10" s="21054" t="s">
        <v>888</v>
      </c>
      <c r="H10" s="21084"/>
      <c r="I10" s="21114"/>
      <c r="J10" s="21144"/>
      <c r="K10" s="21174"/>
      <c r="L10" s="21204"/>
      <c r="M10" s="21234"/>
      <c r="N10" s="21264"/>
      <c r="O10" s="21294"/>
      <c r="P10" s="21324"/>
      <c r="Q10" s="21354"/>
      <c r="R10" s="21384"/>
      <c r="S10" s="21414"/>
      <c r="T10" s="21444" t="n">
        <v>59.0</v>
      </c>
      <c r="U10" s="21474" t="n">
        <v>49.0</v>
      </c>
      <c r="V10" s="21504" t="n">
        <v>159.0</v>
      </c>
      <c r="W10" s="21534" t="n">
        <v>127.0</v>
      </c>
      <c r="X10" s="21564" t="n">
        <v>119.0</v>
      </c>
      <c r="Y10" s="21594" t="n">
        <v>167.0</v>
      </c>
      <c r="Z10" s="21624" t="n">
        <v>142.0</v>
      </c>
      <c r="AA10" s="21654" t="n">
        <v>139.0</v>
      </c>
      <c r="AB10" s="21684" t="n">
        <v>152.0</v>
      </c>
      <c r="AC10" s="21714" t="n">
        <v>148.0</v>
      </c>
      <c r="AD10" s="21744" t="n">
        <v>182.0</v>
      </c>
      <c r="AE10" s="21774" t="n">
        <v>182.0</v>
      </c>
      <c r="AF10" s="21804" t="n">
        <v>108.0</v>
      </c>
      <c r="AG10" s="21834" t="n">
        <v>168.0</v>
      </c>
      <c r="AH10" s="21864" t="n">
        <v>178.0</v>
      </c>
      <c r="AI10" s="21894" t="n">
        <v>151.0</v>
      </c>
      <c r="AJ10" s="21924" t="n">
        <v>151.0</v>
      </c>
      <c r="AK10" s="21954" t="n">
        <v>184.0</v>
      </c>
      <c r="AL10" s="21984" t="n">
        <v>149.0</v>
      </c>
      <c r="AM10" s="22014" t="n">
        <v>189.0</v>
      </c>
      <c r="AS10" s="22044" t="n">
        <v>961.0</v>
      </c>
      <c r="AT10" s="22074" t="n">
        <v>1278.0</v>
      </c>
      <c r="AU10" s="270"/>
      <c r="AV10" s="270"/>
      <c r="AW10" s="270"/>
    </row>
    <row r="11" spans="1:49" s="265" customFormat="1" x14ac:dyDescent="0.2">
      <c r="A11" s="20877" t="s">
        <v>878</v>
      </c>
      <c r="B11" s="20907" t="s">
        <v>33</v>
      </c>
      <c r="C11" s="20937" t="s">
        <v>33</v>
      </c>
      <c r="D11" s="20967" t="s">
        <v>33</v>
      </c>
      <c r="E11" s="20997" t="s">
        <v>880</v>
      </c>
      <c r="F11" s="21027" t="s">
        <v>33</v>
      </c>
      <c r="G11" s="21057" t="s">
        <v>90</v>
      </c>
      <c r="H11" s="21087" t="n">
        <v>49.0</v>
      </c>
      <c r="I11" s="21117" t="n">
        <v>15.0</v>
      </c>
      <c r="J11" s="21147" t="n">
        <v>52.0</v>
      </c>
      <c r="K11" s="21177" t="n">
        <v>65.0</v>
      </c>
      <c r="L11" s="21207" t="n">
        <v>36.0</v>
      </c>
      <c r="M11" s="21237" t="n">
        <v>38.0</v>
      </c>
      <c r="N11" s="21267" t="n">
        <v>25.0</v>
      </c>
      <c r="O11" s="21297" t="n">
        <v>24.0</v>
      </c>
      <c r="P11" s="21327" t="n">
        <v>35.0</v>
      </c>
      <c r="Q11" s="21357" t="n">
        <v>25.0</v>
      </c>
      <c r="R11" s="21387" t="n">
        <v>18.0</v>
      </c>
      <c r="S11" s="21417" t="n">
        <v>20.0</v>
      </c>
      <c r="T11" s="21447" t="n">
        <v>6.0</v>
      </c>
      <c r="U11" s="21477" t="n">
        <v>3.0</v>
      </c>
      <c r="V11" s="21507" t="n">
        <v>34.0</v>
      </c>
      <c r="W11" s="21537" t="n">
        <v>17.0</v>
      </c>
      <c r="X11" s="21567" t="n">
        <v>40.0</v>
      </c>
      <c r="Y11" s="21597" t="n">
        <v>44.0</v>
      </c>
      <c r="Z11" s="21627" t="n">
        <v>22.0</v>
      </c>
      <c r="AA11" s="21657" t="n">
        <v>28.0</v>
      </c>
      <c r="AB11" s="21687" t="n">
        <v>41.0</v>
      </c>
      <c r="AC11" s="21717" t="n">
        <v>54.0</v>
      </c>
      <c r="AD11" s="21747" t="n">
        <v>70.0</v>
      </c>
      <c r="AE11" s="21777" t="n">
        <v>39.0</v>
      </c>
      <c r="AF11" s="21807" t="n">
        <v>39.0</v>
      </c>
      <c r="AG11" s="21837" t="n">
        <v>58.0</v>
      </c>
      <c r="AH11" s="21867" t="n">
        <v>20.0</v>
      </c>
      <c r="AI11" s="21897" t="n">
        <v>22.0</v>
      </c>
      <c r="AJ11" s="21927" t="n">
        <v>18.0</v>
      </c>
      <c r="AK11" s="21957" t="n">
        <v>20.0</v>
      </c>
      <c r="AL11" s="21987" t="n">
        <v>29.0</v>
      </c>
      <c r="AM11" s="22017" t="n">
        <v>48.0</v>
      </c>
      <c r="AS11" s="22047" t="n">
        <v>194.0</v>
      </c>
      <c r="AT11" s="22077" t="n">
        <v>254.0</v>
      </c>
      <c r="AU11" s="270"/>
      <c r="AV11" s="270"/>
      <c r="AW11" s="270"/>
    </row>
    <row r="12" spans="1:49" s="265" customFormat="1" x14ac:dyDescent="0.2">
      <c r="A12" s="20880" t="s">
        <v>878</v>
      </c>
      <c r="B12" s="20910" t="s">
        <v>33</v>
      </c>
      <c r="C12" s="20940" t="s">
        <v>33</v>
      </c>
      <c r="D12" s="20970" t="s">
        <v>33</v>
      </c>
      <c r="E12" s="21000" t="s">
        <v>880</v>
      </c>
      <c r="F12" s="21030" t="s">
        <v>33</v>
      </c>
      <c r="G12" s="21060" t="s">
        <v>889</v>
      </c>
      <c r="H12" s="21090"/>
      <c r="I12" s="21120"/>
      <c r="J12" s="21150"/>
      <c r="K12" s="21180"/>
      <c r="L12" s="21210"/>
      <c r="M12" s="21240"/>
      <c r="N12" s="21270"/>
      <c r="O12" s="21300"/>
      <c r="P12" s="21330"/>
      <c r="Q12" s="21360"/>
      <c r="R12" s="21390"/>
      <c r="S12" s="21420"/>
      <c r="T12" s="21450" t="n">
        <v>0.11568627450980393</v>
      </c>
      <c r="U12" s="21480" t="n">
        <v>0.09898989898989899</v>
      </c>
      <c r="V12" s="21510" t="n">
        <v>0.30401529636711283</v>
      </c>
      <c r="W12" s="21540" t="n">
        <v>0.23217550274223034</v>
      </c>
      <c r="X12" s="21570" t="n">
        <v>0.20877192982456141</v>
      </c>
      <c r="Y12" s="21600" t="n">
        <v>0.29557522123893804</v>
      </c>
      <c r="Z12" s="21630" t="n">
        <v>0.26641651031894936</v>
      </c>
      <c r="AA12" s="21660" t="n">
        <v>0.25</v>
      </c>
      <c r="AB12" s="21690" t="n">
        <v>0.2714285714285714</v>
      </c>
      <c r="AC12" s="21720" t="n">
        <v>0.252991452991453</v>
      </c>
      <c r="AD12" s="21750" t="n">
        <v>0.29307568438003223</v>
      </c>
      <c r="AE12" s="21780" t="n">
        <v>0.2884310618066561</v>
      </c>
      <c r="AF12" s="21810" t="n">
        <v>0.16901408450704225</v>
      </c>
      <c r="AG12" s="21840" t="n">
        <v>0.24103299856527977</v>
      </c>
      <c r="AH12" s="21870" t="n">
        <v>0.2482566248256625</v>
      </c>
      <c r="AI12" s="21900" t="n">
        <v>0.22304283604135894</v>
      </c>
      <c r="AJ12" s="21930" t="n">
        <v>0.22205882352941175</v>
      </c>
      <c r="AK12" s="21960" t="n">
        <v>0.2796352583586626</v>
      </c>
      <c r="AL12" s="21990" t="n">
        <v>0.23993558776167473</v>
      </c>
      <c r="AM12" s="22020" t="n">
        <v>0.2903225806451613</v>
      </c>
      <c r="AS12" s="22050" t="n">
        <v>0.22354035822284252</v>
      </c>
      <c r="AT12" s="22080" t="n">
        <v>0.2393258426966292</v>
      </c>
      <c r="AU12" s="270"/>
      <c r="AV12" s="270"/>
      <c r="AW12" s="270"/>
    </row>
    <row r="13" spans="1:49" s="265" customFormat="1" x14ac:dyDescent="0.2">
      <c r="A13" s="20883" t="s">
        <v>878</v>
      </c>
      <c r="B13" s="20913" t="s">
        <v>33</v>
      </c>
      <c r="C13" s="20943" t="s">
        <v>33</v>
      </c>
      <c r="D13" s="20973" t="s">
        <v>33</v>
      </c>
      <c r="E13" s="21003" t="s">
        <v>880</v>
      </c>
      <c r="F13" s="21033" t="s">
        <v>33</v>
      </c>
      <c r="G13" s="21063" t="s">
        <v>890</v>
      </c>
      <c r="H13" s="21093"/>
      <c r="I13" s="21123"/>
      <c r="J13" s="21153"/>
      <c r="K13" s="21183"/>
      <c r="L13" s="21213"/>
      <c r="M13" s="21243"/>
      <c r="N13" s="21273"/>
      <c r="O13" s="21303"/>
      <c r="P13" s="21333"/>
      <c r="Q13" s="21363"/>
      <c r="R13" s="21393"/>
      <c r="S13" s="21423"/>
      <c r="T13" s="21453" t="n">
        <v>1.2033898305084745</v>
      </c>
      <c r="U13" s="21483" t="n">
        <v>1.510204081632653</v>
      </c>
      <c r="V13" s="21513" t="n">
        <v>2.0125786163522013</v>
      </c>
      <c r="W13" s="21543" t="n">
        <v>1.6220472440944882</v>
      </c>
      <c r="X13" s="21573" t="n">
        <v>1.7899159663865547</v>
      </c>
      <c r="Y13" s="21603" t="n">
        <v>1.8862275449101797</v>
      </c>
      <c r="Z13" s="21633" t="n">
        <v>1.732394366197183</v>
      </c>
      <c r="AA13" s="21663" t="n">
        <v>1.7122302158273381</v>
      </c>
      <c r="AB13" s="21693" t="n">
        <v>2.1710526315789473</v>
      </c>
      <c r="AC13" s="21723" t="n">
        <v>2.060810810810811</v>
      </c>
      <c r="AD13" s="21753" t="n">
        <v>2.0714285714285716</v>
      </c>
      <c r="AE13" s="21783" t="n">
        <v>2.0934065934065935</v>
      </c>
      <c r="AF13" s="21813" t="n">
        <v>1.75</v>
      </c>
      <c r="AG13" s="21843" t="n">
        <v>2.255952380952381</v>
      </c>
      <c r="AH13" s="21873" t="n">
        <v>1.9438202247191012</v>
      </c>
      <c r="AI13" s="21903" t="n">
        <v>1.913907284768212</v>
      </c>
      <c r="AJ13" s="21933" t="n">
        <v>2.2980132450331126</v>
      </c>
      <c r="AK13" s="21963" t="n">
        <v>2.2010869565217392</v>
      </c>
      <c r="AL13" s="21993" t="n">
        <v>2.2684563758389262</v>
      </c>
      <c r="AM13" s="22023" t="n">
        <v>2.3386243386243386</v>
      </c>
      <c r="AS13" s="22053" t="n">
        <v>1.7513007284079085</v>
      </c>
      <c r="AT13" s="22083" t="n">
        <v>2.140062597809077</v>
      </c>
      <c r="AU13" s="270"/>
      <c r="AV13" s="270"/>
      <c r="AW13" s="270"/>
    </row>
    <row r="14" spans="1:49" s="265" customFormat="1" x14ac:dyDescent="0.2">
      <c r="A14" s="22086" t="s">
        <v>881</v>
      </c>
      <c r="B14" s="22101" t="s">
        <v>33</v>
      </c>
      <c r="C14" s="22116" t="s">
        <v>33</v>
      </c>
      <c r="D14" s="22131" t="s">
        <v>33</v>
      </c>
      <c r="E14" s="22146" t="s">
        <v>33</v>
      </c>
      <c r="F14" s="22161" t="s">
        <v>33</v>
      </c>
      <c r="G14" s="22176" t="s">
        <v>887</v>
      </c>
      <c r="H14" s="22191" t="n">
        <v>626.0</v>
      </c>
      <c r="I14" s="22206" t="n">
        <v>660.0</v>
      </c>
      <c r="J14" s="22221" t="n">
        <v>723.0</v>
      </c>
      <c r="K14" s="22236" t="n">
        <v>815.0</v>
      </c>
      <c r="L14" s="22251" t="n">
        <v>863.0</v>
      </c>
      <c r="M14" s="22266" t="n">
        <v>846.0</v>
      </c>
      <c r="N14" s="22281" t="n">
        <v>855.0</v>
      </c>
      <c r="O14" s="22296" t="n">
        <v>846.0</v>
      </c>
      <c r="P14" s="22311" t="n">
        <v>921.0</v>
      </c>
      <c r="Q14" s="22326" t="n">
        <v>972.0</v>
      </c>
      <c r="R14" s="22341" t="n">
        <v>1000.0</v>
      </c>
      <c r="S14" s="22356" t="n">
        <v>994.0</v>
      </c>
      <c r="T14" s="22371" t="n">
        <v>1013.0</v>
      </c>
      <c r="U14" s="22386" t="n">
        <v>1004.0</v>
      </c>
      <c r="V14" s="22401" t="n">
        <v>1056.0</v>
      </c>
      <c r="W14" s="22416" t="n">
        <v>1140.0</v>
      </c>
      <c r="X14" s="22431" t="n">
        <v>1223.0</v>
      </c>
      <c r="Y14" s="22446" t="n">
        <v>1325.0</v>
      </c>
      <c r="Z14" s="22461" t="n">
        <v>1334.0</v>
      </c>
      <c r="AA14" s="22476" t="n">
        <v>1449.0</v>
      </c>
      <c r="AB14" s="22491" t="n">
        <v>1604.0</v>
      </c>
      <c r="AC14" s="22506" t="n">
        <v>1743.0</v>
      </c>
      <c r="AD14" s="22521" t="n">
        <v>1866.0</v>
      </c>
      <c r="AE14" s="22536" t="n">
        <v>1984.0</v>
      </c>
      <c r="AF14" s="22551" t="n">
        <v>1994.0</v>
      </c>
      <c r="AG14" s="22566" t="n">
        <v>2113.0</v>
      </c>
      <c r="AH14" s="22581" t="n">
        <v>2116.0</v>
      </c>
      <c r="AI14" s="22596" t="n">
        <v>1947.0</v>
      </c>
      <c r="AJ14" s="22611" t="n">
        <v>1999.0</v>
      </c>
      <c r="AK14" s="22626" t="n">
        <v>1972.0</v>
      </c>
      <c r="AL14" s="22641" t="n">
        <v>1801.0</v>
      </c>
      <c r="AM14" s="22656" t="n">
        <v>1810.0</v>
      </c>
      <c r="AS14" s="22671" t="n">
        <v>9544.0</v>
      </c>
      <c r="AT14" s="22686" t="n">
        <v>15752.0</v>
      </c>
      <c r="AU14" s="270"/>
      <c r="AV14" s="270"/>
      <c r="AW14" s="270"/>
    </row>
    <row r="15" spans="1:49" s="265" customFormat="1" x14ac:dyDescent="0.2">
      <c r="A15" s="22089" t="s">
        <v>881</v>
      </c>
      <c r="B15" s="22104" t="s">
        <v>33</v>
      </c>
      <c r="C15" s="22119" t="s">
        <v>33</v>
      </c>
      <c r="D15" s="22134" t="s">
        <v>33</v>
      </c>
      <c r="E15" s="22149" t="s">
        <v>33</v>
      </c>
      <c r="F15" s="22164" t="s">
        <v>33</v>
      </c>
      <c r="G15" s="22179" t="s">
        <v>888</v>
      </c>
      <c r="H15" s="22194"/>
      <c r="I15" s="22209"/>
      <c r="J15" s="22224"/>
      <c r="K15" s="22239"/>
      <c r="L15" s="22254"/>
      <c r="M15" s="22269"/>
      <c r="N15" s="22284"/>
      <c r="O15" s="22299"/>
      <c r="P15" s="22314"/>
      <c r="Q15" s="22329"/>
      <c r="R15" s="22344"/>
      <c r="S15" s="22359"/>
      <c r="T15" s="22374" t="n">
        <v>155.0</v>
      </c>
      <c r="U15" s="22389" t="n">
        <v>129.0</v>
      </c>
      <c r="V15" s="22404" t="n">
        <v>352.0</v>
      </c>
      <c r="W15" s="22419" t="n">
        <v>295.0</v>
      </c>
      <c r="X15" s="22434" t="n">
        <v>375.0</v>
      </c>
      <c r="Y15" s="22449" t="n">
        <v>534.0</v>
      </c>
      <c r="Z15" s="22464" t="n">
        <v>455.0</v>
      </c>
      <c r="AA15" s="22479" t="n">
        <v>481.0</v>
      </c>
      <c r="AB15" s="22494" t="n">
        <v>586.0</v>
      </c>
      <c r="AC15" s="22509" t="n">
        <v>568.0</v>
      </c>
      <c r="AD15" s="22524" t="n">
        <v>633.0</v>
      </c>
      <c r="AE15" s="22539" t="n">
        <v>710.0</v>
      </c>
      <c r="AF15" s="22554" t="n">
        <v>314.0</v>
      </c>
      <c r="AG15" s="22569" t="n">
        <v>509.0</v>
      </c>
      <c r="AH15" s="22584" t="n">
        <v>572.0</v>
      </c>
      <c r="AI15" s="22599" t="n">
        <v>467.0</v>
      </c>
      <c r="AJ15" s="22614" t="n">
        <v>443.0</v>
      </c>
      <c r="AK15" s="22629" t="n">
        <v>672.0</v>
      </c>
      <c r="AL15" s="22644" t="n">
        <v>471.0</v>
      </c>
      <c r="AM15" s="22659" t="n">
        <v>533.0</v>
      </c>
      <c r="AS15" s="22674" t="n">
        <v>2776.0</v>
      </c>
      <c r="AT15" s="22689" t="n">
        <v>3981.0</v>
      </c>
      <c r="AU15" s="270"/>
      <c r="AV15" s="270"/>
      <c r="AW15" s="270"/>
    </row>
    <row r="16" spans="1:49" s="265" customFormat="1" x14ac:dyDescent="0.2">
      <c r="A16" s="22092" t="s">
        <v>881</v>
      </c>
      <c r="B16" s="22107" t="s">
        <v>33</v>
      </c>
      <c r="C16" s="22122" t="s">
        <v>33</v>
      </c>
      <c r="D16" s="22137" t="s">
        <v>33</v>
      </c>
      <c r="E16" s="22152" t="s">
        <v>33</v>
      </c>
      <c r="F16" s="22167" t="s">
        <v>33</v>
      </c>
      <c r="G16" s="22182" t="s">
        <v>90</v>
      </c>
      <c r="H16" s="22197" t="n">
        <v>98.0</v>
      </c>
      <c r="I16" s="22212" t="n">
        <v>35.0</v>
      </c>
      <c r="J16" s="22227" t="n">
        <v>76.0</v>
      </c>
      <c r="K16" s="22242" t="n">
        <v>118.0</v>
      </c>
      <c r="L16" s="22257" t="n">
        <v>72.0</v>
      </c>
      <c r="M16" s="22272" t="n">
        <v>78.0</v>
      </c>
      <c r="N16" s="22287" t="n">
        <v>62.0</v>
      </c>
      <c r="O16" s="22302" t="n">
        <v>63.0</v>
      </c>
      <c r="P16" s="22317" t="n">
        <v>102.0</v>
      </c>
      <c r="Q16" s="22332" t="n">
        <v>58.0</v>
      </c>
      <c r="R16" s="22347" t="n">
        <v>67.0</v>
      </c>
      <c r="S16" s="22362" t="n">
        <v>52.0</v>
      </c>
      <c r="T16" s="22377" t="n">
        <v>14.0</v>
      </c>
      <c r="U16" s="22392" t="n">
        <v>11.0</v>
      </c>
      <c r="V16" s="22407" t="n">
        <v>65.0</v>
      </c>
      <c r="W16" s="22422" t="n">
        <v>74.0</v>
      </c>
      <c r="X16" s="22437" t="n">
        <v>131.0</v>
      </c>
      <c r="Y16" s="22452" t="n">
        <v>180.0</v>
      </c>
      <c r="Z16" s="22467" t="n">
        <v>103.0</v>
      </c>
      <c r="AA16" s="22482" t="n">
        <v>112.0</v>
      </c>
      <c r="AB16" s="22497" t="n">
        <v>192.0</v>
      </c>
      <c r="AC16" s="22512" t="n">
        <v>176.0</v>
      </c>
      <c r="AD16" s="22527" t="n">
        <v>219.0</v>
      </c>
      <c r="AE16" s="22542" t="n">
        <v>153.0</v>
      </c>
      <c r="AF16" s="22557" t="n">
        <v>78.0</v>
      </c>
      <c r="AG16" s="22572" t="n">
        <v>132.0</v>
      </c>
      <c r="AH16" s="22587" t="n">
        <v>58.0</v>
      </c>
      <c r="AI16" s="22602" t="n">
        <v>57.0</v>
      </c>
      <c r="AJ16" s="22617" t="n">
        <v>54.0</v>
      </c>
      <c r="AK16" s="22632" t="n">
        <v>55.0</v>
      </c>
      <c r="AL16" s="22647" t="n">
        <v>61.0</v>
      </c>
      <c r="AM16" s="22662" t="n">
        <v>81.0</v>
      </c>
      <c r="AS16" s="22677" t="n">
        <v>690.0</v>
      </c>
      <c r="AT16" s="22692" t="n">
        <v>576.0</v>
      </c>
      <c r="AU16" s="270"/>
      <c r="AV16" s="270"/>
      <c r="AW16" s="270"/>
    </row>
    <row r="17" spans="45:49" s="265" customFormat="1" x14ac:dyDescent="0.2">
      <c r="A17" s="22095" t="s">
        <v>881</v>
      </c>
      <c r="B17" s="22110" t="s">
        <v>33</v>
      </c>
      <c r="C17" s="22125" t="s">
        <v>33</v>
      </c>
      <c r="D17" s="22140" t="s">
        <v>33</v>
      </c>
      <c r="E17" s="22155" t="s">
        <v>33</v>
      </c>
      <c r="F17" s="22170" t="s">
        <v>33</v>
      </c>
      <c r="G17" s="22185" t="s">
        <v>889</v>
      </c>
      <c r="H17" s="22200"/>
      <c r="I17" s="22215"/>
      <c r="J17" s="22230"/>
      <c r="K17" s="22245"/>
      <c r="L17" s="22260"/>
      <c r="M17" s="22275"/>
      <c r="N17" s="22290"/>
      <c r="O17" s="22305"/>
      <c r="P17" s="22320"/>
      <c r="Q17" s="22335"/>
      <c r="R17" s="22350"/>
      <c r="S17" s="22365"/>
      <c r="T17" s="22380" t="n">
        <v>0.15301085883514315</v>
      </c>
      <c r="U17" s="22395" t="n">
        <v>0.12848605577689243</v>
      </c>
      <c r="V17" s="22410" t="n">
        <v>0.3333333333333333</v>
      </c>
      <c r="W17" s="22425" t="n">
        <v>0.25877192982456143</v>
      </c>
      <c r="X17" s="22440" t="n">
        <v>0.30662305805396567</v>
      </c>
      <c r="Y17" s="22455" t="n">
        <v>0.4030188679245283</v>
      </c>
      <c r="Z17" s="22470" t="n">
        <v>0.3410794602698651</v>
      </c>
      <c r="AA17" s="22485" t="n">
        <v>0.33195307108350586</v>
      </c>
      <c r="AB17" s="22500" t="n">
        <v>0.3653366583541147</v>
      </c>
      <c r="AC17" s="22515" t="n">
        <v>0.3258749282845668</v>
      </c>
      <c r="AD17" s="22530" t="n">
        <v>0.3392282958199357</v>
      </c>
      <c r="AE17" s="22545" t="n">
        <v>0.35786290322580644</v>
      </c>
      <c r="AF17" s="22560" t="n">
        <v>0.15747241725175526</v>
      </c>
      <c r="AG17" s="22575" t="n">
        <v>0.24088973024136298</v>
      </c>
      <c r="AH17" s="22590" t="n">
        <v>0.27032136105860116</v>
      </c>
      <c r="AI17" s="22605" t="n">
        <v>0.23985618900873137</v>
      </c>
      <c r="AJ17" s="22620" t="n">
        <v>0.22161080540270134</v>
      </c>
      <c r="AK17" s="22635" t="n">
        <v>0.3407707910750507</v>
      </c>
      <c r="AL17" s="22650" t="n">
        <v>0.2615213770127707</v>
      </c>
      <c r="AM17" s="22665" t="n">
        <v>0.29447513812154696</v>
      </c>
      <c r="AS17" s="22680" t="n">
        <v>0.2908633696563286</v>
      </c>
      <c r="AT17" s="22695" t="n">
        <v>0.252729812087354</v>
      </c>
      <c r="AU17" s="270"/>
      <c r="AV17" s="270"/>
      <c r="AW17" s="270"/>
    </row>
    <row r="18" spans="45:49" s="265" customFormat="1" x14ac:dyDescent="0.2">
      <c r="A18" s="22098" t="s">
        <v>881</v>
      </c>
      <c r="B18" s="22113" t="s">
        <v>33</v>
      </c>
      <c r="C18" s="22128" t="s">
        <v>33</v>
      </c>
      <c r="D18" s="22143" t="s">
        <v>33</v>
      </c>
      <c r="E18" s="22158" t="s">
        <v>33</v>
      </c>
      <c r="F18" s="22173" t="s">
        <v>33</v>
      </c>
      <c r="G18" s="22188" t="s">
        <v>890</v>
      </c>
      <c r="H18" s="22203"/>
      <c r="I18" s="22218"/>
      <c r="J18" s="22233"/>
      <c r="K18" s="22248"/>
      <c r="L18" s="22263"/>
      <c r="M18" s="22278"/>
      <c r="N18" s="22293"/>
      <c r="O18" s="22308"/>
      <c r="P18" s="22323"/>
      <c r="Q18" s="22338"/>
      <c r="R18" s="22353"/>
      <c r="S18" s="22368"/>
      <c r="T18" s="22383" t="n">
        <v>1.3225806451612903</v>
      </c>
      <c r="U18" s="22398" t="n">
        <v>1.5193798449612403</v>
      </c>
      <c r="V18" s="22413" t="n">
        <v>1.9403409090909092</v>
      </c>
      <c r="W18" s="22428" t="n">
        <v>1.847457627118644</v>
      </c>
      <c r="X18" s="22443" t="n">
        <v>1.9946666666666666</v>
      </c>
      <c r="Y18" s="22458" t="n">
        <v>2.4344569288389515</v>
      </c>
      <c r="Z18" s="22473" t="n">
        <v>2.035164835164835</v>
      </c>
      <c r="AA18" s="22488" t="n">
        <v>2.187110187110187</v>
      </c>
      <c r="AB18" s="22503" t="n">
        <v>2.1621160409556315</v>
      </c>
      <c r="AC18" s="22518" t="n">
        <v>2.0880281690140845</v>
      </c>
      <c r="AD18" s="22533" t="n">
        <v>2.0726698262243284</v>
      </c>
      <c r="AE18" s="22548" t="n">
        <v>2.108450704225352</v>
      </c>
      <c r="AF18" s="22563" t="n">
        <v>1.6210191082802548</v>
      </c>
      <c r="AG18" s="22578" t="n">
        <v>2.0530451866404715</v>
      </c>
      <c r="AH18" s="22593" t="n">
        <v>2.0996503496503496</v>
      </c>
      <c r="AI18" s="22608" t="n">
        <v>2.0107066381156318</v>
      </c>
      <c r="AJ18" s="22623" t="n">
        <v>2.108352144469526</v>
      </c>
      <c r="AK18" s="22638" t="n">
        <v>2.5550595238095237</v>
      </c>
      <c r="AL18" s="22653" t="n">
        <v>2.4692144373673037</v>
      </c>
      <c r="AM18" s="22668" t="n">
        <v>2.49343339587242</v>
      </c>
      <c r="AS18" s="22683" t="n">
        <v>2.0371037463976944</v>
      </c>
      <c r="AT18" s="22698" t="n">
        <v>2.2197940216026124</v>
      </c>
      <c r="AU18" s="270"/>
      <c r="AV18" s="270"/>
      <c r="AW18" s="270"/>
    </row>
    <row r="19" spans="45:49" s="265" customFormat="1" x14ac:dyDescent="0.2">
      <c r="AS19" s="270"/>
      <c r="AT19" s="270"/>
      <c r="AU19" s="270"/>
      <c r="AV19" s="270"/>
      <c r="AW19" s="270"/>
    </row>
    <row r="20" spans="45:49" s="265" customFormat="1" x14ac:dyDescent="0.2">
      <c r="AS20" s="270"/>
      <c r="AT20" s="270"/>
      <c r="AU20" s="270"/>
      <c r="AV20" s="270"/>
      <c r="AW20" s="270"/>
    </row>
    <row r="21" spans="45:49" s="265" customFormat="1" x14ac:dyDescent="0.2">
      <c r="AS21" s="270"/>
      <c r="AT21" s="270"/>
      <c r="AU21" s="270"/>
      <c r="AV21" s="270"/>
      <c r="AW21" s="270"/>
    </row>
    <row r="22" spans="45:49" s="265" customFormat="1" x14ac:dyDescent="0.2">
      <c r="AS22" s="270"/>
      <c r="AT22" s="270"/>
      <c r="AU22" s="270"/>
      <c r="AV22" s="270"/>
      <c r="AW22" s="270"/>
    </row>
    <row r="23" spans="45:49" s="265" customFormat="1" x14ac:dyDescent="0.2">
      <c r="AS23" s="270"/>
      <c r="AT23" s="270"/>
      <c r="AU23" s="270"/>
      <c r="AV23" s="270"/>
      <c r="AW23" s="270"/>
    </row>
    <row r="24" spans="45:49" s="265" customFormat="1" x14ac:dyDescent="0.2">
      <c r="AS24" s="270"/>
      <c r="AT24" s="270"/>
      <c r="AU24" s="270"/>
      <c r="AV24" s="270"/>
      <c r="AW24" s="270"/>
    </row>
    <row r="25" spans="45:49" s="265" customFormat="1" x14ac:dyDescent="0.2">
      <c r="AS25" s="270"/>
      <c r="AT25" s="270"/>
      <c r="AU25" s="270"/>
      <c r="AV25" s="270"/>
      <c r="AW25" s="270"/>
    </row>
    <row r="26" spans="45:49" s="265" customFormat="1" x14ac:dyDescent="0.2">
      <c r="AS26" s="270"/>
      <c r="AT26" s="270"/>
      <c r="AU26" s="270"/>
      <c r="AV26" s="270"/>
      <c r="AW26" s="270"/>
    </row>
    <row r="27" spans="45:49" s="265" customFormat="1" x14ac:dyDescent="0.2">
      <c r="AS27" s="270"/>
      <c r="AT27" s="270"/>
      <c r="AU27" s="270"/>
      <c r="AV27" s="270"/>
      <c r="AW27" s="270"/>
    </row>
    <row r="28" spans="45:49" s="265" customFormat="1" x14ac:dyDescent="0.2">
      <c r="AS28" s="270"/>
      <c r="AT28" s="270"/>
      <c r="AU28" s="270"/>
      <c r="AV28" s="270"/>
      <c r="AW28" s="270"/>
    </row>
    <row r="29" spans="45:49" s="265" customFormat="1" x14ac:dyDescent="0.2">
      <c r="AS29" s="270"/>
      <c r="AT29" s="270"/>
      <c r="AU29" s="270"/>
      <c r="AV29" s="270"/>
      <c r="AW29" s="270"/>
    </row>
    <row r="30" spans="45:49" s="265" customFormat="1" x14ac:dyDescent="0.2">
      <c r="AS30" s="270"/>
      <c r="AT30" s="270"/>
      <c r="AU30" s="270"/>
      <c r="AV30" s="270"/>
      <c r="AW30" s="270"/>
    </row>
    <row r="31" spans="45:49" s="265" customFormat="1" x14ac:dyDescent="0.2">
      <c r="AS31" s="270"/>
      <c r="AT31" s="270"/>
      <c r="AU31" s="270"/>
      <c r="AV31" s="270"/>
      <c r="AW31" s="270"/>
    </row>
    <row r="32" spans="45:49" s="265" customFormat="1" x14ac:dyDescent="0.2">
      <c r="AS32" s="270"/>
      <c r="AT32" s="270"/>
      <c r="AU32" s="270"/>
      <c r="AV32" s="270"/>
      <c r="AW32" s="270"/>
    </row>
    <row r="33" spans="45:49" s="265" customFormat="1" x14ac:dyDescent="0.2">
      <c r="AS33" s="270"/>
      <c r="AT33" s="270"/>
      <c r="AU33" s="270"/>
      <c r="AV33" s="270"/>
      <c r="AW33" s="270"/>
    </row>
    <row r="34" spans="45:49" s="265" customFormat="1" x14ac:dyDescent="0.2">
      <c r="AS34" s="270"/>
      <c r="AT34" s="270"/>
      <c r="AU34" s="270"/>
      <c r="AV34" s="270"/>
      <c r="AW34" s="270"/>
    </row>
    <row r="35" spans="45:49" s="265" customFormat="1" x14ac:dyDescent="0.2">
      <c r="AS35" s="270"/>
      <c r="AT35" s="270"/>
      <c r="AU35" s="270"/>
      <c r="AV35" s="270"/>
      <c r="AW35" s="270"/>
    </row>
    <row r="36" spans="45:49" s="265" customFormat="1" x14ac:dyDescent="0.2">
      <c r="AS36" s="270"/>
      <c r="AT36" s="270"/>
      <c r="AU36" s="270"/>
      <c r="AV36" s="270"/>
      <c r="AW36" s="270"/>
    </row>
    <row r="37" spans="45:49" s="265" customFormat="1" x14ac:dyDescent="0.2">
      <c r="AS37" s="270"/>
      <c r="AT37" s="270"/>
      <c r="AU37" s="270"/>
      <c r="AV37" s="270"/>
      <c r="AW37" s="270"/>
    </row>
    <row r="38" spans="45:49" s="265" customFormat="1" x14ac:dyDescent="0.2">
      <c r="AS38" s="270"/>
      <c r="AT38" s="270"/>
      <c r="AU38" s="270"/>
      <c r="AV38" s="270"/>
      <c r="AW38" s="270"/>
    </row>
    <row r="39" spans="45:49" s="265" customFormat="1" x14ac:dyDescent="0.2">
      <c r="AS39" s="270"/>
      <c r="AT39" s="270"/>
      <c r="AU39" s="270"/>
      <c r="AV39" s="270"/>
      <c r="AW39" s="270"/>
    </row>
    <row r="40" spans="45:49" s="265" customFormat="1" x14ac:dyDescent="0.2">
      <c r="AS40" s="270"/>
      <c r="AT40" s="270"/>
      <c r="AU40" s="270"/>
      <c r="AV40" s="270"/>
      <c r="AW40" s="270"/>
    </row>
    <row r="41" spans="45:49" s="265" customFormat="1" x14ac:dyDescent="0.2">
      <c r="AS41" s="270"/>
      <c r="AT41" s="270"/>
      <c r="AU41" s="270"/>
      <c r="AV41" s="270"/>
      <c r="AW41" s="270"/>
    </row>
    <row r="42" spans="45:49" s="265" customFormat="1" x14ac:dyDescent="0.2">
      <c r="AS42" s="270"/>
      <c r="AT42" s="270"/>
      <c r="AU42" s="270"/>
      <c r="AV42" s="270"/>
      <c r="AW42" s="270"/>
    </row>
    <row r="43" spans="45:49" s="265" customFormat="1" x14ac:dyDescent="0.2">
      <c r="AS43" s="270"/>
      <c r="AT43" s="270"/>
      <c r="AU43" s="270"/>
      <c r="AV43" s="270"/>
      <c r="AW43" s="270"/>
    </row>
    <row r="44" spans="45:49" s="265" customFormat="1" x14ac:dyDescent="0.2">
      <c r="AS44" s="270"/>
      <c r="AT44" s="270"/>
      <c r="AU44" s="270"/>
      <c r="AV44" s="270"/>
      <c r="AW44" s="270"/>
    </row>
  </sheetData>
  <autoFilter ref="A3:AX3"/>
  <hyperlinks>
    <hyperlink ref="G2" location="Cover!A1" display="Back to cover pag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X106"/>
  <sheetViews>
    <sheetView showGridLines="0" zoomScale="80" zoomScaleNormal="80" workbookViewId="0">
      <pane xSplit="7" ySplit="3" topLeftCell="H4" activePane="bottomRight" state="frozen"/>
      <selection pane="topRight" activeCell="H1" sqref="H1"/>
      <selection pane="bottomLeft" activeCell="A3" sqref="A3"/>
      <selection pane="bottomRight" sqref="A1:XFD1"/>
    </sheetView>
  </sheetViews>
  <sheetFormatPr defaultRowHeight="12.75" outlineLevelCol="1" x14ac:dyDescent="0.2"/>
  <cols>
    <col min="1" max="1" bestFit="true" customWidth="true" style="60" width="10.875" collapsed="true"/>
    <col min="2" max="2" bestFit="true" customWidth="true" style="60" width="10.375" collapsed="true"/>
    <col min="3" max="3" bestFit="true" customWidth="true" style="60" width="10.625" collapsed="true"/>
    <col min="4" max="4" bestFit="true" customWidth="true" style="60" width="11.75" collapsed="true"/>
    <col min="5" max="5" style="60" width="9.0" collapsed="true"/>
    <col min="6" max="6" customWidth="true" hidden="true" style="60" width="10.75" collapsed="true" outlineLevel="1"/>
    <col min="7" max="7" customWidth="true" style="60" width="13.5" collapsed="true"/>
    <col min="8" max="18" customWidth="true" hidden="true" style="60" width="9.75" collapsed="true" outlineLevel="1"/>
    <col min="19" max="19" customWidth="true" style="60" width="9.75" collapsed="true"/>
    <col min="20" max="30" customWidth="true" hidden="true" style="60" width="9.625" collapsed="true" outlineLevel="1"/>
    <col min="31" max="31" customWidth="true" style="60" width="9.625" collapsed="true"/>
    <col min="32" max="39" customWidth="true" style="60" width="10.0" collapsed="true"/>
    <col min="40" max="43" customWidth="true" hidden="true" style="60" width="10.0" collapsed="true" outlineLevel="1"/>
    <col min="44" max="44" style="60" width="9.0" collapsed="true"/>
    <col min="45" max="46" bestFit="true" customWidth="true" style="91" width="11.125" collapsed="true"/>
    <col min="47" max="47" style="91" width="9.0" collapsed="true"/>
    <col min="48" max="48" bestFit="true" customWidth="true" style="91" width="7.75" collapsed="true"/>
    <col min="49" max="49" bestFit="true" customWidth="true" style="91" width="6.875" collapsed="true"/>
    <col min="50" max="16384" style="60" width="9.0" collapsed="true"/>
  </cols>
  <sheetData>
    <row r="1" spans="1:50" s="177" customFormat="1" x14ac:dyDescent="0.2">
      <c r="A1" s="177" t="s">
        <v>416</v>
      </c>
      <c r="B1" s="177" t="s">
        <v>420</v>
      </c>
      <c r="C1" s="177" t="s">
        <v>419</v>
      </c>
      <c r="D1" s="177" t="s">
        <v>418</v>
      </c>
      <c r="E1" s="261" t="s">
        <v>414</v>
      </c>
      <c r="F1" s="177" t="s">
        <v>417</v>
      </c>
      <c r="G1" s="261" t="s">
        <v>415</v>
      </c>
      <c r="H1" s="176">
        <v>201501</v>
      </c>
      <c r="I1" s="176">
        <v>201502</v>
      </c>
      <c r="J1" s="176">
        <v>201503</v>
      </c>
      <c r="K1" s="176">
        <v>201504</v>
      </c>
      <c r="L1" s="176">
        <v>201505</v>
      </c>
      <c r="M1" s="176">
        <v>201506</v>
      </c>
      <c r="N1" s="176">
        <v>201507</v>
      </c>
      <c r="O1" s="176">
        <v>201508</v>
      </c>
      <c r="P1" s="176">
        <v>201509</v>
      </c>
      <c r="Q1" s="176">
        <v>201510</v>
      </c>
      <c r="R1" s="176">
        <v>201511</v>
      </c>
      <c r="S1" s="176">
        <v>201512</v>
      </c>
      <c r="T1" s="176">
        <v>201601</v>
      </c>
      <c r="U1" s="176">
        <v>201602</v>
      </c>
      <c r="V1" s="176">
        <v>201603</v>
      </c>
      <c r="W1" s="176">
        <v>201604</v>
      </c>
      <c r="X1" s="176">
        <v>201605</v>
      </c>
      <c r="Y1" s="176">
        <v>201606</v>
      </c>
      <c r="Z1" s="176">
        <v>201607</v>
      </c>
      <c r="AA1" s="176">
        <v>201608</v>
      </c>
      <c r="AB1" s="176">
        <v>201609</v>
      </c>
      <c r="AC1" s="176">
        <v>201610</v>
      </c>
      <c r="AD1" s="176">
        <v>201611</v>
      </c>
      <c r="AE1" s="176">
        <v>201612</v>
      </c>
      <c r="AF1" s="176">
        <v>201701</v>
      </c>
      <c r="AG1" s="176">
        <v>201702</v>
      </c>
      <c r="AH1" s="176">
        <v>201703</v>
      </c>
      <c r="AI1" s="176">
        <v>201704</v>
      </c>
      <c r="AJ1" s="176">
        <v>201705</v>
      </c>
      <c r="AK1" s="176">
        <v>201706</v>
      </c>
      <c r="AL1" s="176">
        <v>201707</v>
      </c>
      <c r="AM1" s="176">
        <v>201708</v>
      </c>
      <c r="AN1" s="176">
        <v>201709</v>
      </c>
      <c r="AO1" s="176">
        <v>201710</v>
      </c>
      <c r="AP1" s="176">
        <v>201711</v>
      </c>
      <c r="AQ1" s="176">
        <v>201712</v>
      </c>
      <c r="AS1" s="268">
        <v>2016</v>
      </c>
      <c r="AT1" s="268">
        <v>2017</v>
      </c>
      <c r="AU1" s="269"/>
      <c r="AV1" s="269"/>
      <c r="AW1" s="269"/>
    </row>
    <row r="2" spans="1:50" x14ac:dyDescent="0.2">
      <c r="G2" s="155" t="s">
        <v>269</v>
      </c>
    </row>
    <row r="3" spans="1:50" s="90" customFormat="1" x14ac:dyDescent="0.2">
      <c r="A3" s="89" t="s">
        <v>232</v>
      </c>
      <c r="B3" s="89" t="s">
        <v>233</v>
      </c>
      <c r="C3" s="89" t="s">
        <v>234</v>
      </c>
      <c r="D3" s="89" t="s">
        <v>235</v>
      </c>
      <c r="E3" s="89" t="s">
        <v>236</v>
      </c>
      <c r="F3" s="89" t="s">
        <v>237</v>
      </c>
      <c r="G3" s="89" t="s">
        <v>238</v>
      </c>
      <c r="H3" s="89">
        <v>201501</v>
      </c>
      <c r="I3" s="89">
        <v>201502</v>
      </c>
      <c r="J3" s="89">
        <v>201503</v>
      </c>
      <c r="K3" s="89">
        <v>201504</v>
      </c>
      <c r="L3" s="89">
        <v>201505</v>
      </c>
      <c r="M3" s="89">
        <v>201506</v>
      </c>
      <c r="N3" s="89">
        <v>201507</v>
      </c>
      <c r="O3" s="89">
        <v>201508</v>
      </c>
      <c r="P3" s="89">
        <v>201509</v>
      </c>
      <c r="Q3" s="89">
        <v>201510</v>
      </c>
      <c r="R3" s="89">
        <v>201511</v>
      </c>
      <c r="S3" s="89">
        <v>201512</v>
      </c>
      <c r="T3" s="89">
        <v>201601</v>
      </c>
      <c r="U3" s="89">
        <v>201602</v>
      </c>
      <c r="V3" s="89">
        <v>201603</v>
      </c>
      <c r="W3" s="89">
        <v>201604</v>
      </c>
      <c r="X3" s="89">
        <v>201605</v>
      </c>
      <c r="Y3" s="89">
        <v>201606</v>
      </c>
      <c r="Z3" s="89">
        <v>201607</v>
      </c>
      <c r="AA3" s="89">
        <v>201608</v>
      </c>
      <c r="AB3" s="89">
        <v>201609</v>
      </c>
      <c r="AC3" s="89">
        <v>201610</v>
      </c>
      <c r="AD3" s="89">
        <v>201611</v>
      </c>
      <c r="AE3" s="89">
        <v>201612</v>
      </c>
      <c r="AF3" s="89">
        <v>201701</v>
      </c>
      <c r="AG3" s="89">
        <v>201702</v>
      </c>
      <c r="AH3" s="89">
        <v>201703</v>
      </c>
      <c r="AI3" s="89">
        <v>201704</v>
      </c>
      <c r="AJ3" s="89">
        <v>201705</v>
      </c>
      <c r="AK3" s="89">
        <v>201706</v>
      </c>
      <c r="AL3" s="89">
        <v>201707</v>
      </c>
      <c r="AM3" s="89">
        <v>201708</v>
      </c>
      <c r="AN3" s="89">
        <v>201709</v>
      </c>
      <c r="AO3" s="89">
        <v>201710</v>
      </c>
      <c r="AP3" s="89">
        <v>201711</v>
      </c>
      <c r="AQ3" s="89">
        <v>201712</v>
      </c>
      <c r="AR3" s="89"/>
      <c r="AS3" s="89" t="s">
        <v>239</v>
      </c>
      <c r="AT3" s="89" t="s">
        <v>240</v>
      </c>
      <c r="AU3" s="89"/>
      <c r="AV3" s="89" t="s">
        <v>203</v>
      </c>
      <c r="AW3" s="89" t="s">
        <v>0</v>
      </c>
      <c r="AX3" s="89"/>
    </row>
    <row r="4" spans="1:50" s="265" customFormat="1" x14ac:dyDescent="0.2">
      <c r="A4" s="8310" t="s">
        <v>878</v>
      </c>
      <c r="B4" s="8364" t="s">
        <v>879</v>
      </c>
      <c r="C4" s="8418" t="s">
        <v>33</v>
      </c>
      <c r="D4" s="8472" t="s">
        <v>33</v>
      </c>
      <c r="E4" s="8526" t="s">
        <v>879</v>
      </c>
      <c r="F4" s="8580" t="s">
        <v>33</v>
      </c>
      <c r="G4" s="8634" t="s">
        <v>90</v>
      </c>
      <c r="H4" s="8688" t="n">
        <v>219.0</v>
      </c>
      <c r="I4" s="8742" t="n">
        <v>143.0</v>
      </c>
      <c r="J4" s="8796" t="n">
        <v>228.0</v>
      </c>
      <c r="K4" s="8850" t="n">
        <v>279.0</v>
      </c>
      <c r="L4" s="8904" t="n">
        <v>249.0</v>
      </c>
      <c r="M4" s="8958" t="n">
        <v>246.0</v>
      </c>
      <c r="N4" s="9012" t="n">
        <v>269.0</v>
      </c>
      <c r="O4" s="9066" t="n">
        <v>261.0</v>
      </c>
      <c r="P4" s="9120" t="n">
        <v>350.0</v>
      </c>
      <c r="Q4" s="9174" t="n">
        <v>279.0</v>
      </c>
      <c r="R4" s="9228" t="n">
        <v>494.0</v>
      </c>
      <c r="S4" s="9282" t="n">
        <v>344.0</v>
      </c>
      <c r="T4" s="9336" t="n">
        <v>134.0</v>
      </c>
      <c r="U4" s="9390" t="n">
        <v>122.0</v>
      </c>
      <c r="V4" s="9444" t="n">
        <v>363.0</v>
      </c>
      <c r="W4" s="9498" t="n">
        <v>339.0</v>
      </c>
      <c r="X4" s="9552" t="n">
        <v>535.0</v>
      </c>
      <c r="Y4" s="9606" t="n">
        <v>985.0</v>
      </c>
      <c r="Z4" s="9660" t="n">
        <v>680.0</v>
      </c>
      <c r="AA4" s="9714" t="n">
        <v>814.0</v>
      </c>
      <c r="AB4" s="9768" t="n">
        <v>937.0</v>
      </c>
      <c r="AC4" s="9822" t="n">
        <v>881.0</v>
      </c>
      <c r="AD4" s="9876" t="n">
        <v>935.0</v>
      </c>
      <c r="AE4" s="9930" t="n">
        <v>1116.0</v>
      </c>
      <c r="AF4" s="9984" t="n">
        <v>320.0</v>
      </c>
      <c r="AG4" s="10038" t="n">
        <v>666.0</v>
      </c>
      <c r="AH4" s="10092" t="n">
        <v>855.0</v>
      </c>
      <c r="AI4" s="10146" t="n">
        <v>650.0</v>
      </c>
      <c r="AJ4" s="10200" t="n">
        <v>587.0</v>
      </c>
      <c r="AK4" s="10254" t="n">
        <v>1312.0</v>
      </c>
      <c r="AL4" s="10308" t="n">
        <v>825.0</v>
      </c>
      <c r="AM4" s="10362" t="n">
        <v>887.0</v>
      </c>
      <c r="AN4" s="266"/>
      <c r="AO4" s="266"/>
      <c r="AP4" s="266"/>
      <c r="AQ4" s="266"/>
      <c r="AR4" s="266"/>
      <c r="AS4" s="10416" t="n">
        <v>3972.0</v>
      </c>
      <c r="AT4" s="10470" t="n">
        <v>6102.0</v>
      </c>
      <c r="AU4" s="267"/>
      <c r="AV4" s="267"/>
      <c r="AW4" s="267"/>
    </row>
    <row r="5" spans="1:50" s="265" customFormat="1" x14ac:dyDescent="0.2">
      <c r="A5" s="8313" t="s">
        <v>878</v>
      </c>
      <c r="B5" s="8367" t="s">
        <v>879</v>
      </c>
      <c r="C5" s="8421" t="s">
        <v>33</v>
      </c>
      <c r="D5" s="8475" t="s">
        <v>33</v>
      </c>
      <c r="E5" s="8529" t="s">
        <v>879</v>
      </c>
      <c r="F5" s="8583" t="s">
        <v>33</v>
      </c>
      <c r="G5" s="8637" t="s">
        <v>91</v>
      </c>
      <c r="H5" s="8691" t="n">
        <v>89.0</v>
      </c>
      <c r="I5" s="8745" t="n">
        <v>42.0</v>
      </c>
      <c r="J5" s="8799" t="n">
        <v>71.0</v>
      </c>
      <c r="K5" s="8853" t="n">
        <v>83.0</v>
      </c>
      <c r="L5" s="8907" t="n">
        <v>84.0</v>
      </c>
      <c r="M5" s="8961" t="n">
        <v>91.0</v>
      </c>
      <c r="N5" s="9015" t="n">
        <v>142.0</v>
      </c>
      <c r="O5" s="9069" t="n">
        <v>84.0</v>
      </c>
      <c r="P5" s="9123" t="n">
        <v>189.0</v>
      </c>
      <c r="Q5" s="9177" t="n">
        <v>124.0</v>
      </c>
      <c r="R5" s="9231" t="n">
        <v>244.0</v>
      </c>
      <c r="S5" s="9285" t="n">
        <v>141.0</v>
      </c>
      <c r="T5" s="9339" t="n">
        <v>49.0</v>
      </c>
      <c r="U5" s="9393" t="n">
        <v>32.0</v>
      </c>
      <c r="V5" s="9447" t="n">
        <v>161.0</v>
      </c>
      <c r="W5" s="9501" t="n">
        <v>179.0</v>
      </c>
      <c r="X5" s="9555" t="n">
        <v>228.0</v>
      </c>
      <c r="Y5" s="9609" t="n">
        <v>435.0</v>
      </c>
      <c r="Z5" s="9663" t="n">
        <v>288.0</v>
      </c>
      <c r="AA5" s="9717" t="n">
        <v>322.0</v>
      </c>
      <c r="AB5" s="9771" t="n">
        <v>414.0</v>
      </c>
      <c r="AC5" s="9825" t="n">
        <v>359.0</v>
      </c>
      <c r="AD5" s="9879" t="n">
        <v>293.0</v>
      </c>
      <c r="AE5" s="9933" t="n">
        <v>584.0</v>
      </c>
      <c r="AF5" s="9987" t="n">
        <v>117.0</v>
      </c>
      <c r="AG5" s="10041" t="n">
        <v>235.0</v>
      </c>
      <c r="AH5" s="10095" t="n">
        <v>457.0</v>
      </c>
      <c r="AI5" s="10149" t="n">
        <v>327.0</v>
      </c>
      <c r="AJ5" s="10203" t="n">
        <v>285.0</v>
      </c>
      <c r="AK5" s="10257" t="n">
        <v>713.0</v>
      </c>
      <c r="AL5" s="10311" t="n">
        <v>366.0</v>
      </c>
      <c r="AM5" s="10365" t="n">
        <v>418.0</v>
      </c>
      <c r="AN5" s="266"/>
      <c r="AO5" s="266"/>
      <c r="AP5" s="266"/>
      <c r="AQ5" s="266"/>
      <c r="AR5" s="266"/>
      <c r="AS5" s="10419" t="n">
        <v>1694.0</v>
      </c>
      <c r="AT5" s="10473" t="n">
        <v>2918.0</v>
      </c>
      <c r="AU5" s="267"/>
      <c r="AV5" s="267"/>
      <c r="AW5" s="267"/>
    </row>
    <row r="6" spans="1:50" s="265" customFormat="1" x14ac:dyDescent="0.2">
      <c r="A6" s="8316" t="s">
        <v>878</v>
      </c>
      <c r="B6" s="8370" t="s">
        <v>879</v>
      </c>
      <c r="C6" s="8424" t="s">
        <v>33</v>
      </c>
      <c r="D6" s="8478" t="s">
        <v>33</v>
      </c>
      <c r="E6" s="8532" t="s">
        <v>879</v>
      </c>
      <c r="F6" s="8586" t="s">
        <v>33</v>
      </c>
      <c r="G6" s="8640" t="s">
        <v>92</v>
      </c>
      <c r="H6" s="8694" t="n">
        <v>111.0</v>
      </c>
      <c r="I6" s="8748" t="n">
        <v>54.0</v>
      </c>
      <c r="J6" s="8802" t="n">
        <v>96.0</v>
      </c>
      <c r="K6" s="8856" t="n">
        <v>100.0</v>
      </c>
      <c r="L6" s="8910" t="n">
        <v>103.0</v>
      </c>
      <c r="M6" s="8964" t="n">
        <v>120.0</v>
      </c>
      <c r="N6" s="9018" t="n">
        <v>163.0</v>
      </c>
      <c r="O6" s="9072" t="n">
        <v>120.0</v>
      </c>
      <c r="P6" s="9126" t="n">
        <v>211.0</v>
      </c>
      <c r="Q6" s="9180" t="n">
        <v>137.0</v>
      </c>
      <c r="R6" s="9234" t="n">
        <v>293.0</v>
      </c>
      <c r="S6" s="9288" t="n">
        <v>170.0</v>
      </c>
      <c r="T6" s="9342" t="n">
        <v>60.0</v>
      </c>
      <c r="U6" s="9396" t="n">
        <v>45.0</v>
      </c>
      <c r="V6" s="9450" t="n">
        <v>205.0</v>
      </c>
      <c r="W6" s="9504" t="n">
        <v>207.0</v>
      </c>
      <c r="X6" s="9558" t="n">
        <v>270.0</v>
      </c>
      <c r="Y6" s="9612" t="n">
        <v>529.0</v>
      </c>
      <c r="Z6" s="9666" t="n">
        <v>326.0</v>
      </c>
      <c r="AA6" s="9720" t="n">
        <v>396.0</v>
      </c>
      <c r="AB6" s="9774" t="n">
        <v>491.0</v>
      </c>
      <c r="AC6" s="9828" t="n">
        <v>415.0</v>
      </c>
      <c r="AD6" s="9882" t="n">
        <v>381.0</v>
      </c>
      <c r="AE6" s="9936" t="n">
        <v>636.0</v>
      </c>
      <c r="AF6" s="9990" t="n">
        <v>137.0</v>
      </c>
      <c r="AG6" s="10044" t="n">
        <v>286.0</v>
      </c>
      <c r="AH6" s="10098" t="n">
        <v>483.0</v>
      </c>
      <c r="AI6" s="10152" t="n">
        <v>356.0</v>
      </c>
      <c r="AJ6" s="10206" t="n">
        <v>298.0</v>
      </c>
      <c r="AK6" s="10260" t="n">
        <v>750.0</v>
      </c>
      <c r="AL6" s="10314" t="n">
        <v>387.0</v>
      </c>
      <c r="AM6" s="10368" t="n">
        <v>426.0</v>
      </c>
      <c r="AN6" s="266"/>
      <c r="AO6" s="266"/>
      <c r="AP6" s="266"/>
      <c r="AQ6" s="266"/>
      <c r="AR6" s="266"/>
      <c r="AS6" s="10422" t="n">
        <v>2038.0</v>
      </c>
      <c r="AT6" s="10476" t="n">
        <v>3123.0</v>
      </c>
      <c r="AU6" s="267"/>
      <c r="AV6" s="267"/>
      <c r="AW6" s="267"/>
    </row>
    <row r="7" spans="1:50" s="265" customFormat="1" x14ac:dyDescent="0.2">
      <c r="A7" s="8319" t="s">
        <v>878</v>
      </c>
      <c r="B7" s="8373" t="s">
        <v>879</v>
      </c>
      <c r="C7" s="8427" t="s">
        <v>33</v>
      </c>
      <c r="D7" s="8481" t="s">
        <v>33</v>
      </c>
      <c r="E7" s="8535" t="s">
        <v>879</v>
      </c>
      <c r="F7" s="8589" t="s">
        <v>33</v>
      </c>
      <c r="G7" s="8643" t="s">
        <v>93</v>
      </c>
      <c r="H7" s="8697" t="n">
        <v>75.0</v>
      </c>
      <c r="I7" s="8751" t="n">
        <v>42.0</v>
      </c>
      <c r="J7" s="8805" t="n">
        <v>60.0</v>
      </c>
      <c r="K7" s="8859" t="n">
        <v>68.0</v>
      </c>
      <c r="L7" s="8913" t="n">
        <v>61.0</v>
      </c>
      <c r="M7" s="8967" t="n">
        <v>82.0</v>
      </c>
      <c r="N7" s="9021" t="n">
        <v>113.0</v>
      </c>
      <c r="O7" s="9075" t="n">
        <v>88.0</v>
      </c>
      <c r="P7" s="9129" t="n">
        <v>143.0</v>
      </c>
      <c r="Q7" s="9183" t="n">
        <v>87.0</v>
      </c>
      <c r="R7" s="9237" t="n">
        <v>211.0</v>
      </c>
      <c r="S7" s="9291" t="n">
        <v>101.0</v>
      </c>
      <c r="T7" s="9345" t="n">
        <v>40.0</v>
      </c>
      <c r="U7" s="9399" t="n">
        <v>23.0</v>
      </c>
      <c r="V7" s="9453" t="n">
        <v>120.0</v>
      </c>
      <c r="W7" s="9507" t="n">
        <v>125.0</v>
      </c>
      <c r="X7" s="9561" t="n">
        <v>186.0</v>
      </c>
      <c r="Y7" s="9615" t="n">
        <v>320.0</v>
      </c>
      <c r="Z7" s="9669" t="n">
        <v>218.0</v>
      </c>
      <c r="AA7" s="9723" t="n">
        <v>272.0</v>
      </c>
      <c r="AB7" s="9777" t="n">
        <v>322.0</v>
      </c>
      <c r="AC7" s="9831" t="n">
        <v>285.0</v>
      </c>
      <c r="AD7" s="9885" t="n">
        <v>298.0</v>
      </c>
      <c r="AE7" s="9939" t="n">
        <v>444.0</v>
      </c>
      <c r="AF7" s="9993" t="n">
        <v>111.0</v>
      </c>
      <c r="AG7" s="10047" t="n">
        <v>218.0</v>
      </c>
      <c r="AH7" s="10101" t="n">
        <v>335.0</v>
      </c>
      <c r="AI7" s="10155" t="n">
        <v>310.0</v>
      </c>
      <c r="AJ7" s="10209" t="n">
        <v>275.0</v>
      </c>
      <c r="AK7" s="10263" t="n">
        <v>709.0</v>
      </c>
      <c r="AL7" s="10317" t="n">
        <v>358.0</v>
      </c>
      <c r="AM7" s="10371" t="n">
        <v>379.0</v>
      </c>
      <c r="AN7" s="266"/>
      <c r="AO7" s="266"/>
      <c r="AP7" s="266"/>
      <c r="AQ7" s="266"/>
      <c r="AR7" s="266"/>
      <c r="AS7" s="10425" t="n">
        <v>1304.0</v>
      </c>
      <c r="AT7" s="10479" t="n">
        <v>2695.0</v>
      </c>
      <c r="AU7" s="267"/>
      <c r="AV7" s="267"/>
      <c r="AW7" s="267"/>
    </row>
    <row r="8" spans="1:50" s="265" customFormat="1" x14ac:dyDescent="0.2">
      <c r="A8" s="8322" t="s">
        <v>878</v>
      </c>
      <c r="B8" s="8376" t="s">
        <v>879</v>
      </c>
      <c r="C8" s="8430" t="s">
        <v>33</v>
      </c>
      <c r="D8" s="8484" t="s">
        <v>33</v>
      </c>
      <c r="E8" s="8538" t="s">
        <v>879</v>
      </c>
      <c r="F8" s="8592" t="s">
        <v>33</v>
      </c>
      <c r="G8" s="8646" t="s">
        <v>94</v>
      </c>
      <c r="H8" s="8700" t="n">
        <v>52.0</v>
      </c>
      <c r="I8" s="8754" t="n">
        <v>35.0</v>
      </c>
      <c r="J8" s="8808" t="n">
        <v>45.0</v>
      </c>
      <c r="K8" s="8862" t="n">
        <v>53.0</v>
      </c>
      <c r="L8" s="8916" t="n">
        <v>50.0</v>
      </c>
      <c r="M8" s="8970" t="n">
        <v>62.0</v>
      </c>
      <c r="N8" s="9024" t="n">
        <v>92.0</v>
      </c>
      <c r="O8" s="9078" t="n">
        <v>69.0</v>
      </c>
      <c r="P8" s="9132" t="n">
        <v>120.0</v>
      </c>
      <c r="Q8" s="9186" t="n">
        <v>67.0</v>
      </c>
      <c r="R8" s="9240" t="n">
        <v>155.0</v>
      </c>
      <c r="S8" s="9294" t="n">
        <v>72.0</v>
      </c>
      <c r="T8" s="9348" t="n">
        <v>31.0</v>
      </c>
      <c r="U8" s="9402" t="n">
        <v>17.0</v>
      </c>
      <c r="V8" s="9456" t="n">
        <v>89.0</v>
      </c>
      <c r="W8" s="9510" t="n">
        <v>88.0</v>
      </c>
      <c r="X8" s="9564" t="n">
        <v>140.0</v>
      </c>
      <c r="Y8" s="9618" t="n">
        <v>233.0</v>
      </c>
      <c r="Z8" s="9672" t="n">
        <v>162.0</v>
      </c>
      <c r="AA8" s="9726" t="n">
        <v>209.0</v>
      </c>
      <c r="AB8" s="9780" t="n">
        <v>257.0</v>
      </c>
      <c r="AC8" s="9834" t="n">
        <v>213.0</v>
      </c>
      <c r="AD8" s="9888" t="n">
        <v>215.0</v>
      </c>
      <c r="AE8" s="9942" t="n">
        <v>325.0</v>
      </c>
      <c r="AF8" s="9996" t="n">
        <v>87.0</v>
      </c>
      <c r="AG8" s="10050" t="n">
        <v>158.0</v>
      </c>
      <c r="AH8" s="10104" t="n">
        <v>255.0</v>
      </c>
      <c r="AI8" s="10158" t="n">
        <v>228.0</v>
      </c>
      <c r="AJ8" s="10212" t="n">
        <v>196.0</v>
      </c>
      <c r="AK8" s="10266" t="n">
        <v>451.0</v>
      </c>
      <c r="AL8" s="10320" t="n">
        <v>252.0</v>
      </c>
      <c r="AM8" s="10374" t="n">
        <v>223.0</v>
      </c>
      <c r="AN8" s="266"/>
      <c r="AO8" s="266"/>
      <c r="AP8" s="266"/>
      <c r="AQ8" s="266"/>
      <c r="AR8" s="266"/>
      <c r="AS8" s="10428" t="n">
        <v>969.0</v>
      </c>
      <c r="AT8" s="10482" t="n">
        <v>1850.0</v>
      </c>
      <c r="AU8" s="267"/>
      <c r="AV8" s="267"/>
      <c r="AW8" s="267"/>
    </row>
    <row r="9" spans="1:50" s="265" customFormat="1" x14ac:dyDescent="0.2">
      <c r="A9" s="8325" t="s">
        <v>878</v>
      </c>
      <c r="B9" s="8379" t="s">
        <v>879</v>
      </c>
      <c r="C9" s="8433" t="s">
        <v>33</v>
      </c>
      <c r="D9" s="8487" t="s">
        <v>33</v>
      </c>
      <c r="E9" s="8541" t="s">
        <v>879</v>
      </c>
      <c r="F9" s="8595" t="s">
        <v>33</v>
      </c>
      <c r="G9" s="8649" t="s">
        <v>95</v>
      </c>
      <c r="H9" s="8703" t="n">
        <v>0.406</v>
      </c>
      <c r="I9" s="8757" t="n">
        <v>0.294</v>
      </c>
      <c r="J9" s="8811" t="n">
        <v>0.311</v>
      </c>
      <c r="K9" s="8865" t="n">
        <v>0.297</v>
      </c>
      <c r="L9" s="8919" t="n">
        <v>0.337</v>
      </c>
      <c r="M9" s="8973" t="n">
        <v>0.37</v>
      </c>
      <c r="N9" s="9027" t="n">
        <v>0.528</v>
      </c>
      <c r="O9" s="9081" t="n">
        <v>0.322</v>
      </c>
      <c r="P9" s="9135" t="n">
        <v>0.54</v>
      </c>
      <c r="Q9" s="9189" t="n">
        <v>0.444</v>
      </c>
      <c r="R9" s="9243" t="n">
        <v>0.494</v>
      </c>
      <c r="S9" s="9297" t="n">
        <v>0.41</v>
      </c>
      <c r="T9" s="9351" t="n">
        <v>0.366</v>
      </c>
      <c r="U9" s="9405" t="n">
        <v>0.262</v>
      </c>
      <c r="V9" s="9459" t="n">
        <v>0.444</v>
      </c>
      <c r="W9" s="9513" t="n">
        <v>0.528</v>
      </c>
      <c r="X9" s="9567" t="n">
        <v>0.426</v>
      </c>
      <c r="Y9" s="9621" t="n">
        <v>0.442</v>
      </c>
      <c r="Z9" s="9675" t="n">
        <v>0.424</v>
      </c>
      <c r="AA9" s="9729" t="n">
        <v>0.396</v>
      </c>
      <c r="AB9" s="9783" t="n">
        <v>0.442</v>
      </c>
      <c r="AC9" s="9837" t="n">
        <v>0.40700000000000003</v>
      </c>
      <c r="AD9" s="9891" t="n">
        <v>0.313</v>
      </c>
      <c r="AE9" s="9945" t="n">
        <v>0.523</v>
      </c>
      <c r="AF9" s="9999" t="n">
        <v>0.366</v>
      </c>
      <c r="AG9" s="10053" t="n">
        <v>0.353</v>
      </c>
      <c r="AH9" s="10107" t="n">
        <v>0.535</v>
      </c>
      <c r="AI9" s="10161" t="n">
        <v>0.503</v>
      </c>
      <c r="AJ9" s="10215" t="n">
        <v>0.486</v>
      </c>
      <c r="AK9" s="10269" t="n">
        <v>0.5429999999999999</v>
      </c>
      <c r="AL9" s="10323" t="n">
        <v>0.444</v>
      </c>
      <c r="AM9" s="10377" t="n">
        <v>0.47100000000000003</v>
      </c>
      <c r="AN9" s="266"/>
      <c r="AO9" s="266"/>
      <c r="AP9" s="266"/>
      <c r="AQ9" s="266"/>
      <c r="AR9" s="266"/>
      <c r="AS9" s="10431" t="n">
        <v>0.426</v>
      </c>
      <c r="AT9" s="10485" t="n">
        <v>0.478</v>
      </c>
      <c r="AU9" s="267"/>
      <c r="AV9" s="267"/>
      <c r="AW9" s="267"/>
    </row>
    <row r="10" spans="1:50" s="265" customFormat="1" x14ac:dyDescent="0.2">
      <c r="A10" s="8328" t="s">
        <v>878</v>
      </c>
      <c r="B10" s="8382" t="s">
        <v>879</v>
      </c>
      <c r="C10" s="8436" t="s">
        <v>33</v>
      </c>
      <c r="D10" s="8490" t="s">
        <v>33</v>
      </c>
      <c r="E10" s="8544" t="s">
        <v>879</v>
      </c>
      <c r="F10" s="8598" t="s">
        <v>33</v>
      </c>
      <c r="G10" s="8652" t="s">
        <v>96</v>
      </c>
      <c r="H10" s="8706" t="n">
        <v>0.507</v>
      </c>
      <c r="I10" s="8760" t="n">
        <v>0.37799999999999995</v>
      </c>
      <c r="J10" s="8814" t="n">
        <v>0.42100000000000004</v>
      </c>
      <c r="K10" s="8868" t="n">
        <v>0.358</v>
      </c>
      <c r="L10" s="8922" t="n">
        <v>0.414</v>
      </c>
      <c r="M10" s="8976" t="n">
        <v>0.488</v>
      </c>
      <c r="N10" s="9030" t="n">
        <v>0.606</v>
      </c>
      <c r="O10" s="9084" t="n">
        <v>0.46</v>
      </c>
      <c r="P10" s="9138" t="n">
        <v>0.603</v>
      </c>
      <c r="Q10" s="9192" t="n">
        <v>0.491</v>
      </c>
      <c r="R10" s="9246" t="n">
        <v>0.593</v>
      </c>
      <c r="S10" s="9300" t="n">
        <v>0.494</v>
      </c>
      <c r="T10" s="9354" t="n">
        <v>0.44799999999999995</v>
      </c>
      <c r="U10" s="9408" t="n">
        <v>0.369</v>
      </c>
      <c r="V10" s="9462" t="n">
        <v>0.565</v>
      </c>
      <c r="W10" s="9516" t="n">
        <v>0.611</v>
      </c>
      <c r="X10" s="9570" t="n">
        <v>0.505</v>
      </c>
      <c r="Y10" s="9624" t="n">
        <v>0.537</v>
      </c>
      <c r="Z10" s="9678" t="n">
        <v>0.479</v>
      </c>
      <c r="AA10" s="9732" t="n">
        <v>0.486</v>
      </c>
      <c r="AB10" s="9786" t="n">
        <v>0.524</v>
      </c>
      <c r="AC10" s="9840" t="n">
        <v>0.47100000000000003</v>
      </c>
      <c r="AD10" s="9894" t="n">
        <v>0.40700000000000003</v>
      </c>
      <c r="AE10" s="9948" t="n">
        <v>0.57</v>
      </c>
      <c r="AF10" s="10002" t="n">
        <v>0.428</v>
      </c>
      <c r="AG10" s="10056" t="n">
        <v>0.429</v>
      </c>
      <c r="AH10" s="10110" t="n">
        <v>0.565</v>
      </c>
      <c r="AI10" s="10164" t="n">
        <v>0.5479999999999999</v>
      </c>
      <c r="AJ10" s="10218" t="n">
        <v>0.508</v>
      </c>
      <c r="AK10" s="10272" t="n">
        <v>0.5720000000000001</v>
      </c>
      <c r="AL10" s="10326" t="n">
        <v>0.469</v>
      </c>
      <c r="AM10" s="10380" t="n">
        <v>0.48</v>
      </c>
      <c r="AN10" s="266"/>
      <c r="AO10" s="266"/>
      <c r="AP10" s="266"/>
      <c r="AQ10" s="266"/>
      <c r="AR10" s="266"/>
      <c r="AS10" s="10434" t="n">
        <v>0.513</v>
      </c>
      <c r="AT10" s="10488" t="n">
        <v>0.512</v>
      </c>
      <c r="AU10" s="267"/>
      <c r="AV10" s="267"/>
      <c r="AW10" s="267"/>
    </row>
    <row r="11" spans="1:50" s="265" customFormat="1" x14ac:dyDescent="0.2">
      <c r="A11" s="8331" t="s">
        <v>878</v>
      </c>
      <c r="B11" s="8385" t="s">
        <v>879</v>
      </c>
      <c r="C11" s="8439" t="s">
        <v>33</v>
      </c>
      <c r="D11" s="8493" t="s">
        <v>33</v>
      </c>
      <c r="E11" s="8547" t="s">
        <v>879</v>
      </c>
      <c r="F11" s="8601" t="s">
        <v>33</v>
      </c>
      <c r="G11" s="8655" t="s">
        <v>97</v>
      </c>
      <c r="H11" s="8709" t="n">
        <v>0.342</v>
      </c>
      <c r="I11" s="8763" t="n">
        <v>0.294</v>
      </c>
      <c r="J11" s="8817" t="n">
        <v>0.263</v>
      </c>
      <c r="K11" s="8871" t="n">
        <v>0.244</v>
      </c>
      <c r="L11" s="8925" t="n">
        <v>0.245</v>
      </c>
      <c r="M11" s="8979" t="n">
        <v>0.33299999999999996</v>
      </c>
      <c r="N11" s="9033" t="n">
        <v>0.42</v>
      </c>
      <c r="O11" s="9087" t="n">
        <v>0.337</v>
      </c>
      <c r="P11" s="9141" t="n">
        <v>0.409</v>
      </c>
      <c r="Q11" s="9195" t="n">
        <v>0.312</v>
      </c>
      <c r="R11" s="9249" t="n">
        <v>0.42700000000000005</v>
      </c>
      <c r="S11" s="9303" t="n">
        <v>0.294</v>
      </c>
      <c r="T11" s="9357" t="n">
        <v>0.299</v>
      </c>
      <c r="U11" s="9411" t="n">
        <v>0.18899999999999997</v>
      </c>
      <c r="V11" s="9465" t="n">
        <v>0.331</v>
      </c>
      <c r="W11" s="9519" t="n">
        <v>0.369</v>
      </c>
      <c r="X11" s="9573" t="n">
        <v>0.348</v>
      </c>
      <c r="Y11" s="9627" t="n">
        <v>0.325</v>
      </c>
      <c r="Z11" s="9681" t="n">
        <v>0.321</v>
      </c>
      <c r="AA11" s="9735" t="n">
        <v>0.33399999999999996</v>
      </c>
      <c r="AB11" s="9789" t="n">
        <v>0.344</v>
      </c>
      <c r="AC11" s="9843" t="n">
        <v>0.32299999999999995</v>
      </c>
      <c r="AD11" s="9897" t="n">
        <v>0.319</v>
      </c>
      <c r="AE11" s="9951" t="n">
        <v>0.39799999999999996</v>
      </c>
      <c r="AF11" s="10005" t="n">
        <v>0.34700000000000003</v>
      </c>
      <c r="AG11" s="10059" t="n">
        <v>0.327</v>
      </c>
      <c r="AH11" s="10113" t="n">
        <v>0.392</v>
      </c>
      <c r="AI11" s="10167" t="n">
        <v>0.47700000000000004</v>
      </c>
      <c r="AJ11" s="10221" t="n">
        <v>0.46799999999999997</v>
      </c>
      <c r="AK11" s="10275" t="n">
        <v>0.54</v>
      </c>
      <c r="AL11" s="10329" t="n">
        <v>0.434</v>
      </c>
      <c r="AM11" s="10383" t="n">
        <v>0.42700000000000005</v>
      </c>
      <c r="AN11" s="266"/>
      <c r="AO11" s="266"/>
      <c r="AP11" s="266"/>
      <c r="AQ11" s="266"/>
      <c r="AR11" s="266"/>
      <c r="AS11" s="10437" t="n">
        <v>0.32799999999999996</v>
      </c>
      <c r="AT11" s="10491" t="n">
        <v>0.442</v>
      </c>
      <c r="AU11" s="267"/>
      <c r="AV11" s="267"/>
      <c r="AW11" s="267"/>
    </row>
    <row r="12" spans="1:50" s="265" customFormat="1" x14ac:dyDescent="0.2">
      <c r="A12" s="8334" t="s">
        <v>878</v>
      </c>
      <c r="B12" s="8388" t="s">
        <v>879</v>
      </c>
      <c r="C12" s="8442" t="s">
        <v>33</v>
      </c>
      <c r="D12" s="8496" t="s">
        <v>33</v>
      </c>
      <c r="E12" s="8550" t="s">
        <v>879</v>
      </c>
      <c r="F12" s="8604" t="s">
        <v>33</v>
      </c>
      <c r="G12" s="8658" t="s">
        <v>98</v>
      </c>
      <c r="H12" s="8712" t="n">
        <v>0.237</v>
      </c>
      <c r="I12" s="8766" t="n">
        <v>0.245</v>
      </c>
      <c r="J12" s="8820" t="n">
        <v>0.19699999999999998</v>
      </c>
      <c r="K12" s="8874" t="n">
        <v>0.19</v>
      </c>
      <c r="L12" s="8928" t="n">
        <v>0.201</v>
      </c>
      <c r="M12" s="8982" t="n">
        <v>0.252</v>
      </c>
      <c r="N12" s="9036" t="n">
        <v>0.342</v>
      </c>
      <c r="O12" s="9090" t="n">
        <v>0.264</v>
      </c>
      <c r="P12" s="9144" t="n">
        <v>0.34299999999999997</v>
      </c>
      <c r="Q12" s="9198" t="n">
        <v>0.24</v>
      </c>
      <c r="R12" s="9252" t="n">
        <v>0.314</v>
      </c>
      <c r="S12" s="9306" t="n">
        <v>0.209</v>
      </c>
      <c r="T12" s="9360" t="n">
        <v>0.231</v>
      </c>
      <c r="U12" s="9414" t="n">
        <v>0.139</v>
      </c>
      <c r="V12" s="9468" t="n">
        <v>0.245</v>
      </c>
      <c r="W12" s="9522" t="n">
        <v>0.26</v>
      </c>
      <c r="X12" s="9576" t="n">
        <v>0.262</v>
      </c>
      <c r="Y12" s="9630" t="n">
        <v>0.237</v>
      </c>
      <c r="Z12" s="9684" t="n">
        <v>0.23800000000000002</v>
      </c>
      <c r="AA12" s="9738" t="n">
        <v>0.257</v>
      </c>
      <c r="AB12" s="9792" t="n">
        <v>0.27399999999999997</v>
      </c>
      <c r="AC12" s="9846" t="n">
        <v>0.242</v>
      </c>
      <c r="AD12" s="9900" t="n">
        <v>0.23</v>
      </c>
      <c r="AE12" s="9954" t="n">
        <v>0.29100000000000004</v>
      </c>
      <c r="AF12" s="10008" t="n">
        <v>0.272</v>
      </c>
      <c r="AG12" s="10062" t="n">
        <v>0.237</v>
      </c>
      <c r="AH12" s="10116" t="n">
        <v>0.298</v>
      </c>
      <c r="AI12" s="10170" t="n">
        <v>0.35100000000000003</v>
      </c>
      <c r="AJ12" s="10224" t="n">
        <v>0.33399999999999996</v>
      </c>
      <c r="AK12" s="10278" t="n">
        <v>0.344</v>
      </c>
      <c r="AL12" s="10332" t="n">
        <v>0.305</v>
      </c>
      <c r="AM12" s="10386" t="n">
        <v>0.251</v>
      </c>
      <c r="AN12" s="266"/>
      <c r="AO12" s="266"/>
      <c r="AP12" s="266"/>
      <c r="AQ12" s="266"/>
      <c r="AR12" s="266"/>
      <c r="AS12" s="10440" t="n">
        <v>0.244</v>
      </c>
      <c r="AT12" s="10494" t="n">
        <v>0.303</v>
      </c>
      <c r="AU12" s="267"/>
      <c r="AV12" s="267"/>
      <c r="AW12" s="267"/>
    </row>
    <row r="13" spans="1:50" s="265" customFormat="1" x14ac:dyDescent="0.2">
      <c r="A13" s="8337" t="s">
        <v>878</v>
      </c>
      <c r="B13" s="8391" t="s">
        <v>880</v>
      </c>
      <c r="C13" s="8445" t="s">
        <v>33</v>
      </c>
      <c r="D13" s="8499" t="s">
        <v>33</v>
      </c>
      <c r="E13" s="8553" t="s">
        <v>880</v>
      </c>
      <c r="F13" s="8607" t="s">
        <v>33</v>
      </c>
      <c r="G13" s="8661" t="s">
        <v>90</v>
      </c>
      <c r="H13" s="8715" t="n">
        <v>215.0</v>
      </c>
      <c r="I13" s="8769" t="n">
        <v>68.0</v>
      </c>
      <c r="J13" s="8823" t="n">
        <v>224.0</v>
      </c>
      <c r="K13" s="8877" t="n">
        <v>301.0</v>
      </c>
      <c r="L13" s="8931" t="n">
        <v>221.0</v>
      </c>
      <c r="M13" s="8985" t="n">
        <v>256.0</v>
      </c>
      <c r="N13" s="9039" t="n">
        <v>229.0</v>
      </c>
      <c r="O13" s="9093" t="n">
        <v>227.0</v>
      </c>
      <c r="P13" s="9147" t="n">
        <v>224.0</v>
      </c>
      <c r="Q13" s="9201" t="n">
        <v>185.0</v>
      </c>
      <c r="R13" s="9255" t="n">
        <v>311.0</v>
      </c>
      <c r="S13" s="9309" t="n">
        <v>248.0</v>
      </c>
      <c r="T13" s="9363" t="n">
        <v>71.0</v>
      </c>
      <c r="U13" s="9417" t="n">
        <v>74.0</v>
      </c>
      <c r="V13" s="9471" t="n">
        <v>320.0</v>
      </c>
      <c r="W13" s="9525" t="n">
        <v>206.0</v>
      </c>
      <c r="X13" s="9579" t="n">
        <v>213.0</v>
      </c>
      <c r="Y13" s="9633" t="n">
        <v>315.0</v>
      </c>
      <c r="Z13" s="9687" t="n">
        <v>246.0</v>
      </c>
      <c r="AA13" s="9741" t="n">
        <v>238.0</v>
      </c>
      <c r="AB13" s="9795" t="n">
        <v>330.0</v>
      </c>
      <c r="AC13" s="9849" t="n">
        <v>305.0</v>
      </c>
      <c r="AD13" s="9903" t="n">
        <v>377.0</v>
      </c>
      <c r="AE13" s="9957" t="n">
        <v>381.0</v>
      </c>
      <c r="AF13" s="10011" t="n">
        <v>189.0</v>
      </c>
      <c r="AG13" s="10065" t="n">
        <v>379.0</v>
      </c>
      <c r="AH13" s="10119" t="n">
        <v>346.0</v>
      </c>
      <c r="AI13" s="10173" t="n">
        <v>289.0</v>
      </c>
      <c r="AJ13" s="10227" t="n">
        <v>347.0</v>
      </c>
      <c r="AK13" s="10281" t="n">
        <v>405.0</v>
      </c>
      <c r="AL13" s="10335" t="n">
        <v>338.0</v>
      </c>
      <c r="AM13" s="10389" t="n">
        <v>442.0</v>
      </c>
      <c r="AN13" s="266"/>
      <c r="AO13" s="266"/>
      <c r="AP13" s="266"/>
      <c r="AQ13" s="266"/>
      <c r="AR13" s="266"/>
      <c r="AS13" s="10443" t="n">
        <v>1683.0</v>
      </c>
      <c r="AT13" s="10497" t="n">
        <v>2735.0</v>
      </c>
      <c r="AU13" s="267"/>
      <c r="AV13" s="267"/>
      <c r="AW13" s="267"/>
    </row>
    <row r="14" spans="1:50" s="265" customFormat="1" x14ac:dyDescent="0.2">
      <c r="A14" s="8340" t="s">
        <v>878</v>
      </c>
      <c r="B14" s="8394" t="s">
        <v>880</v>
      </c>
      <c r="C14" s="8448" t="s">
        <v>33</v>
      </c>
      <c r="D14" s="8502" t="s">
        <v>33</v>
      </c>
      <c r="E14" s="8556" t="s">
        <v>880</v>
      </c>
      <c r="F14" s="8610" t="s">
        <v>33</v>
      </c>
      <c r="G14" s="8664" t="s">
        <v>91</v>
      </c>
      <c r="H14" s="8718" t="n">
        <v>45.0</v>
      </c>
      <c r="I14" s="8772" t="n">
        <v>14.0</v>
      </c>
      <c r="J14" s="8826" t="n">
        <v>69.0</v>
      </c>
      <c r="K14" s="8880" t="n">
        <v>75.0</v>
      </c>
      <c r="L14" s="8934" t="n">
        <v>68.0</v>
      </c>
      <c r="M14" s="8988" t="n">
        <v>78.0</v>
      </c>
      <c r="N14" s="9042" t="n">
        <v>81.0</v>
      </c>
      <c r="O14" s="9096" t="n">
        <v>63.0</v>
      </c>
      <c r="P14" s="9150" t="n">
        <v>78.0</v>
      </c>
      <c r="Q14" s="9204" t="n">
        <v>66.0</v>
      </c>
      <c r="R14" s="9258" t="n">
        <v>117.0</v>
      </c>
      <c r="S14" s="9312" t="n">
        <v>92.0</v>
      </c>
      <c r="T14" s="9366" t="n">
        <v>16.0</v>
      </c>
      <c r="U14" s="9420" t="n">
        <v>13.0</v>
      </c>
      <c r="V14" s="9474" t="n">
        <v>105.0</v>
      </c>
      <c r="W14" s="9528" t="n">
        <v>70.0</v>
      </c>
      <c r="X14" s="9582" t="n">
        <v>68.0</v>
      </c>
      <c r="Y14" s="9636" t="n">
        <v>122.0</v>
      </c>
      <c r="Z14" s="9690" t="n">
        <v>88.0</v>
      </c>
      <c r="AA14" s="9744" t="n">
        <v>79.0</v>
      </c>
      <c r="AB14" s="9798" t="n">
        <v>127.0</v>
      </c>
      <c r="AC14" s="9852" t="n">
        <v>115.0</v>
      </c>
      <c r="AD14" s="9906" t="n">
        <v>107.0</v>
      </c>
      <c r="AE14" s="9960" t="n">
        <v>161.0</v>
      </c>
      <c r="AF14" s="10014" t="n">
        <v>48.0</v>
      </c>
      <c r="AG14" s="10068" t="n">
        <v>140.0</v>
      </c>
      <c r="AH14" s="10122" t="n">
        <v>146.0</v>
      </c>
      <c r="AI14" s="10176" t="n">
        <v>142.0</v>
      </c>
      <c r="AJ14" s="10230" t="n">
        <v>168.0</v>
      </c>
      <c r="AK14" s="10284" t="n">
        <v>212.0</v>
      </c>
      <c r="AL14" s="10338" t="n">
        <v>162.0</v>
      </c>
      <c r="AM14" s="10392" t="n">
        <v>213.0</v>
      </c>
      <c r="AN14" s="266"/>
      <c r="AO14" s="266"/>
      <c r="AP14" s="266"/>
      <c r="AQ14" s="266"/>
      <c r="AR14" s="266"/>
      <c r="AS14" s="10446" t="n">
        <v>561.0</v>
      </c>
      <c r="AT14" s="10500" t="n">
        <v>1231.0</v>
      </c>
      <c r="AU14" s="267"/>
      <c r="AV14" s="267"/>
      <c r="AW14" s="267"/>
    </row>
    <row r="15" spans="1:50" s="265" customFormat="1" x14ac:dyDescent="0.2">
      <c r="A15" s="8343" t="s">
        <v>878</v>
      </c>
      <c r="B15" s="8397" t="s">
        <v>880</v>
      </c>
      <c r="C15" s="8451" t="s">
        <v>33</v>
      </c>
      <c r="D15" s="8505" t="s">
        <v>33</v>
      </c>
      <c r="E15" s="8559" t="s">
        <v>880</v>
      </c>
      <c r="F15" s="8613" t="s">
        <v>33</v>
      </c>
      <c r="G15" s="8667" t="s">
        <v>92</v>
      </c>
      <c r="H15" s="8721" t="n">
        <v>68.0</v>
      </c>
      <c r="I15" s="8775" t="n">
        <v>22.0</v>
      </c>
      <c r="J15" s="8829" t="n">
        <v>92.0</v>
      </c>
      <c r="K15" s="8883" t="n">
        <v>98.0</v>
      </c>
      <c r="L15" s="8937" t="n">
        <v>87.0</v>
      </c>
      <c r="M15" s="8991" t="n">
        <v>119.0</v>
      </c>
      <c r="N15" s="9045" t="n">
        <v>106.0</v>
      </c>
      <c r="O15" s="9099" t="n">
        <v>87.0</v>
      </c>
      <c r="P15" s="9153" t="n">
        <v>97.0</v>
      </c>
      <c r="Q15" s="9207" t="n">
        <v>83.0</v>
      </c>
      <c r="R15" s="9261" t="n">
        <v>161.0</v>
      </c>
      <c r="S15" s="9315" t="n">
        <v>118.0</v>
      </c>
      <c r="T15" s="9369" t="n">
        <v>21.0</v>
      </c>
      <c r="U15" s="9423" t="n">
        <v>26.0</v>
      </c>
      <c r="V15" s="9477" t="n">
        <v>139.0</v>
      </c>
      <c r="W15" s="9531" t="n">
        <v>91.0</v>
      </c>
      <c r="X15" s="9585" t="n">
        <v>92.0</v>
      </c>
      <c r="Y15" s="9639" t="n">
        <v>151.0</v>
      </c>
      <c r="Z15" s="9693" t="n">
        <v>105.0</v>
      </c>
      <c r="AA15" s="9747" t="n">
        <v>105.0</v>
      </c>
      <c r="AB15" s="9801" t="n">
        <v>160.0</v>
      </c>
      <c r="AC15" s="9855" t="n">
        <v>141.0</v>
      </c>
      <c r="AD15" s="9909" t="n">
        <v>154.0</v>
      </c>
      <c r="AE15" s="9963" t="n">
        <v>191.0</v>
      </c>
      <c r="AF15" s="10017" t="n">
        <v>59.0</v>
      </c>
      <c r="AG15" s="10071" t="n">
        <v>169.0</v>
      </c>
      <c r="AH15" s="10125" t="n">
        <v>169.0</v>
      </c>
      <c r="AI15" s="10179" t="n">
        <v>152.0</v>
      </c>
      <c r="AJ15" s="10233" t="n">
        <v>190.0</v>
      </c>
      <c r="AK15" s="10287" t="n">
        <v>228.0</v>
      </c>
      <c r="AL15" s="10341" t="n">
        <v>178.0</v>
      </c>
      <c r="AM15" s="10395" t="n">
        <v>223.0</v>
      </c>
      <c r="AN15" s="266"/>
      <c r="AO15" s="266"/>
      <c r="AP15" s="266"/>
      <c r="AQ15" s="266"/>
      <c r="AR15" s="266"/>
      <c r="AS15" s="10449" t="n">
        <v>730.0</v>
      </c>
      <c r="AT15" s="10503" t="n">
        <v>1368.0</v>
      </c>
      <c r="AU15" s="267"/>
      <c r="AV15" s="267"/>
      <c r="AW15" s="267"/>
    </row>
    <row r="16" spans="1:50" s="265" customFormat="1" x14ac:dyDescent="0.2">
      <c r="A16" s="8346" t="s">
        <v>878</v>
      </c>
      <c r="B16" s="8400" t="s">
        <v>880</v>
      </c>
      <c r="C16" s="8454" t="s">
        <v>33</v>
      </c>
      <c r="D16" s="8508" t="s">
        <v>33</v>
      </c>
      <c r="E16" s="8562" t="s">
        <v>880</v>
      </c>
      <c r="F16" s="8616" t="s">
        <v>33</v>
      </c>
      <c r="G16" s="8670" t="s">
        <v>93</v>
      </c>
      <c r="H16" s="8724" t="n">
        <v>36.0</v>
      </c>
      <c r="I16" s="8778" t="n">
        <v>21.0</v>
      </c>
      <c r="J16" s="8832" t="n">
        <v>64.0</v>
      </c>
      <c r="K16" s="8886" t="n">
        <v>69.0</v>
      </c>
      <c r="L16" s="8940" t="n">
        <v>65.0</v>
      </c>
      <c r="M16" s="8994" t="n">
        <v>66.0</v>
      </c>
      <c r="N16" s="9048" t="n">
        <v>63.0</v>
      </c>
      <c r="O16" s="9102" t="n">
        <v>44.0</v>
      </c>
      <c r="P16" s="9156" t="n">
        <v>61.0</v>
      </c>
      <c r="Q16" s="9210" t="n">
        <v>50.0</v>
      </c>
      <c r="R16" s="9264" t="n">
        <v>108.0</v>
      </c>
      <c r="S16" s="9318" t="n">
        <v>68.0</v>
      </c>
      <c r="T16" s="9372" t="n">
        <v>15.0</v>
      </c>
      <c r="U16" s="9426" t="n">
        <v>22.0</v>
      </c>
      <c r="V16" s="9480" t="n">
        <v>104.0</v>
      </c>
      <c r="W16" s="9534" t="n">
        <v>62.0</v>
      </c>
      <c r="X16" s="9588" t="n">
        <v>75.0</v>
      </c>
      <c r="Y16" s="9642" t="n">
        <v>96.0</v>
      </c>
      <c r="Z16" s="9696" t="n">
        <v>83.0</v>
      </c>
      <c r="AA16" s="9750" t="n">
        <v>74.0</v>
      </c>
      <c r="AB16" s="9804" t="n">
        <v>112.0</v>
      </c>
      <c r="AC16" s="9858" t="n">
        <v>109.0</v>
      </c>
      <c r="AD16" s="9912" t="n">
        <v>143.0</v>
      </c>
      <c r="AE16" s="9966" t="n">
        <v>122.0</v>
      </c>
      <c r="AF16" s="10020" t="n">
        <v>55.0</v>
      </c>
      <c r="AG16" s="10074" t="n">
        <v>106.0</v>
      </c>
      <c r="AH16" s="10128" t="n">
        <v>110.0</v>
      </c>
      <c r="AI16" s="10182" t="n">
        <v>138.0</v>
      </c>
      <c r="AJ16" s="10236" t="n">
        <v>125.0</v>
      </c>
      <c r="AK16" s="10290" t="n">
        <v>190.0</v>
      </c>
      <c r="AL16" s="10344" t="n">
        <v>163.0</v>
      </c>
      <c r="AM16" s="10398" t="n">
        <v>165.0</v>
      </c>
      <c r="AN16" s="266"/>
      <c r="AO16" s="266"/>
      <c r="AP16" s="266"/>
      <c r="AQ16" s="266"/>
      <c r="AR16" s="266"/>
      <c r="AS16" s="10452" t="n">
        <v>531.0</v>
      </c>
      <c r="AT16" s="10506" t="n">
        <v>1052.0</v>
      </c>
      <c r="AU16" s="267"/>
      <c r="AV16" s="267"/>
      <c r="AW16" s="267"/>
    </row>
    <row r="17" spans="12:49" s="265" customFormat="1" x14ac:dyDescent="0.2">
      <c r="A17" s="8349" t="s">
        <v>878</v>
      </c>
      <c r="B17" s="8403" t="s">
        <v>880</v>
      </c>
      <c r="C17" s="8457" t="s">
        <v>33</v>
      </c>
      <c r="D17" s="8511" t="s">
        <v>33</v>
      </c>
      <c r="E17" s="8565" t="s">
        <v>880</v>
      </c>
      <c r="F17" s="8619" t="s">
        <v>33</v>
      </c>
      <c r="G17" s="8673" t="s">
        <v>94</v>
      </c>
      <c r="H17" s="8727" t="n">
        <v>29.0</v>
      </c>
      <c r="I17" s="8781" t="n">
        <v>19.0</v>
      </c>
      <c r="J17" s="8835" t="n">
        <v>55.0</v>
      </c>
      <c r="K17" s="8889" t="n">
        <v>62.0</v>
      </c>
      <c r="L17" s="8943" t="n">
        <v>45.0</v>
      </c>
      <c r="M17" s="8997" t="n">
        <v>45.0</v>
      </c>
      <c r="N17" s="9051" t="n">
        <v>42.0</v>
      </c>
      <c r="O17" s="9105" t="n">
        <v>39.0</v>
      </c>
      <c r="P17" s="9159" t="n">
        <v>56.0</v>
      </c>
      <c r="Q17" s="9213" t="n">
        <v>45.0</v>
      </c>
      <c r="R17" s="9267" t="n">
        <v>76.0</v>
      </c>
      <c r="S17" s="9321" t="n">
        <v>51.0</v>
      </c>
      <c r="T17" s="9375" t="n">
        <v>12.0</v>
      </c>
      <c r="U17" s="9429" t="n">
        <v>19.0</v>
      </c>
      <c r="V17" s="9483" t="n">
        <v>81.0</v>
      </c>
      <c r="W17" s="9537" t="n">
        <v>57.0</v>
      </c>
      <c r="X17" s="9591" t="n">
        <v>56.0</v>
      </c>
      <c r="Y17" s="9645" t="n">
        <v>70.0</v>
      </c>
      <c r="Z17" s="9699" t="n">
        <v>59.0</v>
      </c>
      <c r="AA17" s="9753" t="n">
        <v>63.0</v>
      </c>
      <c r="AB17" s="9807" t="n">
        <v>97.0</v>
      </c>
      <c r="AC17" s="9861" t="n">
        <v>95.0</v>
      </c>
      <c r="AD17" s="9915" t="n">
        <v>112.0</v>
      </c>
      <c r="AE17" s="9969" t="n">
        <v>101.0</v>
      </c>
      <c r="AF17" s="10023" t="n">
        <v>45.0</v>
      </c>
      <c r="AG17" s="10077" t="n">
        <v>84.0</v>
      </c>
      <c r="AH17" s="10131" t="n">
        <v>85.0</v>
      </c>
      <c r="AI17" s="10185" t="n">
        <v>99.0</v>
      </c>
      <c r="AJ17" s="10239" t="n">
        <v>82.0</v>
      </c>
      <c r="AK17" s="10293" t="n">
        <v>87.0</v>
      </c>
      <c r="AL17" s="10347" t="n">
        <v>91.0</v>
      </c>
      <c r="AM17" s="10401" t="n">
        <v>76.0</v>
      </c>
      <c r="AN17" s="266"/>
      <c r="AO17" s="266"/>
      <c r="AP17" s="266"/>
      <c r="AQ17" s="266"/>
      <c r="AR17" s="266"/>
      <c r="AS17" s="10455" t="n">
        <v>417.0</v>
      </c>
      <c r="AT17" s="10509" t="n">
        <v>649.0</v>
      </c>
      <c r="AU17" s="267"/>
      <c r="AV17" s="267"/>
      <c r="AW17" s="267"/>
    </row>
    <row r="18" spans="12:49" s="265" customFormat="1" x14ac:dyDescent="0.2">
      <c r="A18" s="8352" t="s">
        <v>878</v>
      </c>
      <c r="B18" s="8406" t="s">
        <v>880</v>
      </c>
      <c r="C18" s="8460" t="s">
        <v>33</v>
      </c>
      <c r="D18" s="8514" t="s">
        <v>33</v>
      </c>
      <c r="E18" s="8568" t="s">
        <v>880</v>
      </c>
      <c r="F18" s="8622" t="s">
        <v>33</v>
      </c>
      <c r="G18" s="8676" t="s">
        <v>95</v>
      </c>
      <c r="H18" s="8730" t="n">
        <v>0.209</v>
      </c>
      <c r="I18" s="8784" t="n">
        <v>0.20600000000000002</v>
      </c>
      <c r="J18" s="8838" t="n">
        <v>0.308</v>
      </c>
      <c r="K18" s="8892" t="n">
        <v>0.249</v>
      </c>
      <c r="L18" s="8946" t="n">
        <v>0.308</v>
      </c>
      <c r="M18" s="9000" t="n">
        <v>0.305</v>
      </c>
      <c r="N18" s="9054" t="n">
        <v>0.354</v>
      </c>
      <c r="O18" s="9108" t="n">
        <v>0.278</v>
      </c>
      <c r="P18" s="9162" t="n">
        <v>0.348</v>
      </c>
      <c r="Q18" s="9216" t="n">
        <v>0.35700000000000004</v>
      </c>
      <c r="R18" s="9270" t="n">
        <v>0.376</v>
      </c>
      <c r="S18" s="9324" t="n">
        <v>0.371</v>
      </c>
      <c r="T18" s="9378" t="n">
        <v>0.225</v>
      </c>
      <c r="U18" s="9432" t="n">
        <v>0.17600000000000002</v>
      </c>
      <c r="V18" s="9486" t="n">
        <v>0.32799999999999996</v>
      </c>
      <c r="W18" s="9540" t="n">
        <v>0.34</v>
      </c>
      <c r="X18" s="9594" t="n">
        <v>0.319</v>
      </c>
      <c r="Y18" s="9648" t="n">
        <v>0.387</v>
      </c>
      <c r="Z18" s="9702" t="n">
        <v>0.358</v>
      </c>
      <c r="AA18" s="9756" t="n">
        <v>0.332</v>
      </c>
      <c r="AB18" s="9810" t="n">
        <v>0.385</v>
      </c>
      <c r="AC18" s="9864" t="n">
        <v>0.377</v>
      </c>
      <c r="AD18" s="9918" t="n">
        <v>0.284</v>
      </c>
      <c r="AE18" s="9972" t="n">
        <v>0.423</v>
      </c>
      <c r="AF18" s="10026" t="n">
        <v>0.254</v>
      </c>
      <c r="AG18" s="10080" t="n">
        <v>0.369</v>
      </c>
      <c r="AH18" s="10134" t="n">
        <v>0.42200000000000004</v>
      </c>
      <c r="AI18" s="10188" t="n">
        <v>0.491</v>
      </c>
      <c r="AJ18" s="10242" t="n">
        <v>0.484</v>
      </c>
      <c r="AK18" s="10296" t="n">
        <v>0.523</v>
      </c>
      <c r="AL18" s="10350" t="n">
        <v>0.479</v>
      </c>
      <c r="AM18" s="10404" t="n">
        <v>0.48200000000000004</v>
      </c>
      <c r="AN18" s="266"/>
      <c r="AO18" s="266"/>
      <c r="AP18" s="266"/>
      <c r="AQ18" s="266"/>
      <c r="AR18" s="266"/>
      <c r="AS18" s="10458" t="n">
        <v>0.33299999999999996</v>
      </c>
      <c r="AT18" s="10512" t="n">
        <v>0.45</v>
      </c>
      <c r="AU18" s="267"/>
      <c r="AV18" s="267"/>
      <c r="AW18" s="267"/>
    </row>
    <row r="19" spans="12:49" s="265" customFormat="1" x14ac:dyDescent="0.2">
      <c r="A19" s="8355" t="s">
        <v>878</v>
      </c>
      <c r="B19" s="8409" t="s">
        <v>880</v>
      </c>
      <c r="C19" s="8463" t="s">
        <v>33</v>
      </c>
      <c r="D19" s="8517" t="s">
        <v>33</v>
      </c>
      <c r="E19" s="8571" t="s">
        <v>880</v>
      </c>
      <c r="F19" s="8625" t="s">
        <v>33</v>
      </c>
      <c r="G19" s="8679" t="s">
        <v>96</v>
      </c>
      <c r="H19" s="8733" t="n">
        <v>0.316</v>
      </c>
      <c r="I19" s="8787" t="n">
        <v>0.324</v>
      </c>
      <c r="J19" s="8841" t="n">
        <v>0.41100000000000003</v>
      </c>
      <c r="K19" s="8895" t="n">
        <v>0.326</v>
      </c>
      <c r="L19" s="8949" t="n">
        <v>0.39399999999999996</v>
      </c>
      <c r="M19" s="9003" t="n">
        <v>0.465</v>
      </c>
      <c r="N19" s="9057" t="n">
        <v>0.46299999999999997</v>
      </c>
      <c r="O19" s="9111" t="n">
        <v>0.38299999999999995</v>
      </c>
      <c r="P19" s="9165" t="n">
        <v>0.433</v>
      </c>
      <c r="Q19" s="9219" t="n">
        <v>0.449</v>
      </c>
      <c r="R19" s="9273" t="n">
        <v>0.518</v>
      </c>
      <c r="S19" s="9327" t="n">
        <v>0.47600000000000003</v>
      </c>
      <c r="T19" s="9381" t="n">
        <v>0.29600000000000004</v>
      </c>
      <c r="U19" s="9435" t="n">
        <v>0.35100000000000003</v>
      </c>
      <c r="V19" s="9489" t="n">
        <v>0.434</v>
      </c>
      <c r="W19" s="9543" t="n">
        <v>0.442</v>
      </c>
      <c r="X19" s="9597" t="n">
        <v>0.43200000000000005</v>
      </c>
      <c r="Y19" s="9651" t="n">
        <v>0.479</v>
      </c>
      <c r="Z19" s="9705" t="n">
        <v>0.42700000000000005</v>
      </c>
      <c r="AA19" s="9759" t="n">
        <v>0.441</v>
      </c>
      <c r="AB19" s="9813" t="n">
        <v>0.485</v>
      </c>
      <c r="AC19" s="9867" t="n">
        <v>0.462</v>
      </c>
      <c r="AD19" s="9921" t="n">
        <v>0.408</v>
      </c>
      <c r="AE19" s="9975" t="n">
        <v>0.501</v>
      </c>
      <c r="AF19" s="10029" t="n">
        <v>0.312</v>
      </c>
      <c r="AG19" s="10083" t="n">
        <v>0.446</v>
      </c>
      <c r="AH19" s="10137" t="n">
        <v>0.488</v>
      </c>
      <c r="AI19" s="10191" t="n">
        <v>0.526</v>
      </c>
      <c r="AJ19" s="10245" t="n">
        <v>0.5479999999999999</v>
      </c>
      <c r="AK19" s="10299" t="n">
        <v>0.563</v>
      </c>
      <c r="AL19" s="10353" t="n">
        <v>0.527</v>
      </c>
      <c r="AM19" s="10407" t="n">
        <v>0.505</v>
      </c>
      <c r="AN19" s="266"/>
      <c r="AO19" s="266"/>
      <c r="AP19" s="266"/>
      <c r="AQ19" s="266"/>
      <c r="AR19" s="266"/>
      <c r="AS19" s="10461" t="n">
        <v>0.434</v>
      </c>
      <c r="AT19" s="10515" t="n">
        <v>0.5</v>
      </c>
      <c r="AU19" s="267"/>
      <c r="AV19" s="267"/>
      <c r="AW19" s="267"/>
    </row>
    <row r="20" spans="12:49" s="265" customFormat="1" x14ac:dyDescent="0.2">
      <c r="A20" s="8358" t="s">
        <v>878</v>
      </c>
      <c r="B20" s="8412" t="s">
        <v>880</v>
      </c>
      <c r="C20" s="8466" t="s">
        <v>33</v>
      </c>
      <c r="D20" s="8520" t="s">
        <v>33</v>
      </c>
      <c r="E20" s="8574" t="s">
        <v>880</v>
      </c>
      <c r="F20" s="8628" t="s">
        <v>33</v>
      </c>
      <c r="G20" s="8682" t="s">
        <v>97</v>
      </c>
      <c r="H20" s="8736" t="n">
        <v>0.16699999999999998</v>
      </c>
      <c r="I20" s="8790" t="n">
        <v>0.309</v>
      </c>
      <c r="J20" s="8844" t="n">
        <v>0.28600000000000003</v>
      </c>
      <c r="K20" s="8898" t="n">
        <v>0.22899999999999998</v>
      </c>
      <c r="L20" s="8952" t="n">
        <v>0.294</v>
      </c>
      <c r="M20" s="9006" t="n">
        <v>0.258</v>
      </c>
      <c r="N20" s="9060" t="n">
        <v>0.275</v>
      </c>
      <c r="O20" s="9114" t="n">
        <v>0.19399999999999998</v>
      </c>
      <c r="P20" s="9168" t="n">
        <v>0.272</v>
      </c>
      <c r="Q20" s="9222" t="n">
        <v>0.27</v>
      </c>
      <c r="R20" s="9276" t="n">
        <v>0.34700000000000003</v>
      </c>
      <c r="S20" s="9330" t="n">
        <v>0.27399999999999997</v>
      </c>
      <c r="T20" s="9384" t="n">
        <v>0.21100000000000002</v>
      </c>
      <c r="U20" s="9438" t="n">
        <v>0.297</v>
      </c>
      <c r="V20" s="9492" t="n">
        <v>0.325</v>
      </c>
      <c r="W20" s="9546" t="n">
        <v>0.301</v>
      </c>
      <c r="X20" s="9600" t="n">
        <v>0.35200000000000004</v>
      </c>
      <c r="Y20" s="9654" t="n">
        <v>0.305</v>
      </c>
      <c r="Z20" s="9708" t="n">
        <v>0.337</v>
      </c>
      <c r="AA20" s="9762" t="n">
        <v>0.311</v>
      </c>
      <c r="AB20" s="9816" t="n">
        <v>0.33899999999999997</v>
      </c>
      <c r="AC20" s="9870" t="n">
        <v>0.35700000000000004</v>
      </c>
      <c r="AD20" s="9924" t="n">
        <v>0.379</v>
      </c>
      <c r="AE20" s="9978" t="n">
        <v>0.32</v>
      </c>
      <c r="AF20" s="10032" t="n">
        <v>0.29100000000000004</v>
      </c>
      <c r="AG20" s="10086" t="n">
        <v>0.28</v>
      </c>
      <c r="AH20" s="10140" t="n">
        <v>0.318</v>
      </c>
      <c r="AI20" s="10194" t="n">
        <v>0.478</v>
      </c>
      <c r="AJ20" s="10248" t="n">
        <v>0.36</v>
      </c>
      <c r="AK20" s="10302" t="n">
        <v>0.469</v>
      </c>
      <c r="AL20" s="10356" t="n">
        <v>0.48200000000000004</v>
      </c>
      <c r="AM20" s="10410" t="n">
        <v>0.373</v>
      </c>
      <c r="AN20" s="266"/>
      <c r="AO20" s="266"/>
      <c r="AP20" s="266"/>
      <c r="AQ20" s="266"/>
      <c r="AR20" s="266"/>
      <c r="AS20" s="10464" t="n">
        <v>0.316</v>
      </c>
      <c r="AT20" s="10518" t="n">
        <v>0.385</v>
      </c>
      <c r="AU20" s="267"/>
      <c r="AV20" s="267"/>
      <c r="AW20" s="267"/>
    </row>
    <row r="21" spans="12:49" s="265" customFormat="1" x14ac:dyDescent="0.2">
      <c r="A21" s="8361" t="s">
        <v>878</v>
      </c>
      <c r="B21" s="8415" t="s">
        <v>880</v>
      </c>
      <c r="C21" s="8469" t="s">
        <v>33</v>
      </c>
      <c r="D21" s="8523" t="s">
        <v>33</v>
      </c>
      <c r="E21" s="8577" t="s">
        <v>880</v>
      </c>
      <c r="F21" s="8631" t="s">
        <v>33</v>
      </c>
      <c r="G21" s="8685" t="s">
        <v>98</v>
      </c>
      <c r="H21" s="8739" t="n">
        <v>0.135</v>
      </c>
      <c r="I21" s="8793" t="n">
        <v>0.27899999999999997</v>
      </c>
      <c r="J21" s="8847" t="n">
        <v>0.24600000000000002</v>
      </c>
      <c r="K21" s="8901" t="n">
        <v>0.20600000000000002</v>
      </c>
      <c r="L21" s="8955" t="n">
        <v>0.204</v>
      </c>
      <c r="M21" s="9009" t="n">
        <v>0.17600000000000002</v>
      </c>
      <c r="N21" s="9063" t="n">
        <v>0.183</v>
      </c>
      <c r="O21" s="9117" t="n">
        <v>0.172</v>
      </c>
      <c r="P21" s="9171" t="n">
        <v>0.25</v>
      </c>
      <c r="Q21" s="9225" t="n">
        <v>0.243</v>
      </c>
      <c r="R21" s="9279" t="n">
        <v>0.244</v>
      </c>
      <c r="S21" s="9333" t="n">
        <v>0.20600000000000002</v>
      </c>
      <c r="T21" s="9387" t="n">
        <v>0.16899999999999998</v>
      </c>
      <c r="U21" s="9441" t="n">
        <v>0.257</v>
      </c>
      <c r="V21" s="9495" t="n">
        <v>0.253</v>
      </c>
      <c r="W21" s="9549" t="n">
        <v>0.27699999999999997</v>
      </c>
      <c r="X21" s="9603" t="n">
        <v>0.263</v>
      </c>
      <c r="Y21" s="9657" t="n">
        <v>0.222</v>
      </c>
      <c r="Z21" s="9711" t="n">
        <v>0.24</v>
      </c>
      <c r="AA21" s="9765" t="n">
        <v>0.265</v>
      </c>
      <c r="AB21" s="9819" t="n">
        <v>0.294</v>
      </c>
      <c r="AC21" s="9873" t="n">
        <v>0.311</v>
      </c>
      <c r="AD21" s="9927" t="n">
        <v>0.297</v>
      </c>
      <c r="AE21" s="9981" t="n">
        <v>0.265</v>
      </c>
      <c r="AF21" s="10035" t="n">
        <v>0.23800000000000002</v>
      </c>
      <c r="AG21" s="10089" t="n">
        <v>0.222</v>
      </c>
      <c r="AH21" s="10143" t="n">
        <v>0.24600000000000002</v>
      </c>
      <c r="AI21" s="10197" t="n">
        <v>0.34299999999999997</v>
      </c>
      <c r="AJ21" s="10251" t="n">
        <v>0.23600000000000002</v>
      </c>
      <c r="AK21" s="10305" t="n">
        <v>0.215</v>
      </c>
      <c r="AL21" s="10359" t="n">
        <v>0.26899999999999996</v>
      </c>
      <c r="AM21" s="10413" t="n">
        <v>0.172</v>
      </c>
      <c r="AN21" s="266"/>
      <c r="AO21" s="266"/>
      <c r="AP21" s="266"/>
      <c r="AQ21" s="266"/>
      <c r="AR21" s="266"/>
      <c r="AS21" s="10467" t="n">
        <v>0.248</v>
      </c>
      <c r="AT21" s="10521" t="n">
        <v>0.237</v>
      </c>
      <c r="AU21" s="267"/>
      <c r="AV21" s="267"/>
      <c r="AW21" s="267"/>
    </row>
    <row r="22" spans="12:49" s="265" customFormat="1" x14ac:dyDescent="0.2">
      <c r="A22" s="10524" t="s">
        <v>881</v>
      </c>
      <c r="B22" s="10551" t="s">
        <v>33</v>
      </c>
      <c r="C22" s="10578" t="s">
        <v>33</v>
      </c>
      <c r="D22" s="10605" t="s">
        <v>33</v>
      </c>
      <c r="E22" s="10632" t="s">
        <v>33</v>
      </c>
      <c r="F22" s="10659" t="s">
        <v>33</v>
      </c>
      <c r="G22" s="10686" t="s">
        <v>90</v>
      </c>
      <c r="H22" s="10713" t="n">
        <v>434.0</v>
      </c>
      <c r="I22" s="10740" t="n">
        <v>211.0</v>
      </c>
      <c r="J22" s="10767" t="n">
        <v>452.0</v>
      </c>
      <c r="K22" s="10794" t="n">
        <v>580.0</v>
      </c>
      <c r="L22" s="10821" t="n">
        <v>470.0</v>
      </c>
      <c r="M22" s="10848" t="n">
        <v>502.0</v>
      </c>
      <c r="N22" s="10875" t="n">
        <v>498.0</v>
      </c>
      <c r="O22" s="10902" t="n">
        <v>488.0</v>
      </c>
      <c r="P22" s="10929" t="n">
        <v>574.0</v>
      </c>
      <c r="Q22" s="10956" t="n">
        <v>464.0</v>
      </c>
      <c r="R22" s="10983" t="n">
        <v>805.0</v>
      </c>
      <c r="S22" s="11010" t="n">
        <v>592.0</v>
      </c>
      <c r="T22" s="11037" t="n">
        <v>205.0</v>
      </c>
      <c r="U22" s="11064" t="n">
        <v>196.0</v>
      </c>
      <c r="V22" s="11091" t="n">
        <v>683.0</v>
      </c>
      <c r="W22" s="11118" t="n">
        <v>545.0</v>
      </c>
      <c r="X22" s="11145" t="n">
        <v>748.0</v>
      </c>
      <c r="Y22" s="11172" t="n">
        <v>1300.0</v>
      </c>
      <c r="Z22" s="11199" t="n">
        <v>926.0</v>
      </c>
      <c r="AA22" s="11226" t="n">
        <v>1052.0</v>
      </c>
      <c r="AB22" s="11253" t="n">
        <v>1267.0</v>
      </c>
      <c r="AC22" s="11280" t="n">
        <v>1186.0</v>
      </c>
      <c r="AD22" s="11307" t="n">
        <v>1312.0</v>
      </c>
      <c r="AE22" s="11334" t="n">
        <v>1497.0</v>
      </c>
      <c r="AF22" s="11361" t="n">
        <v>509.0</v>
      </c>
      <c r="AG22" s="11388" t="n">
        <v>1045.0</v>
      </c>
      <c r="AH22" s="11415" t="n">
        <v>1201.0</v>
      </c>
      <c r="AI22" s="11442" t="n">
        <v>939.0</v>
      </c>
      <c r="AJ22" s="11469" t="n">
        <v>934.0</v>
      </c>
      <c r="AK22" s="11496" t="n">
        <v>1717.0</v>
      </c>
      <c r="AL22" s="11523" t="n">
        <v>1163.0</v>
      </c>
      <c r="AM22" s="11550" t="n">
        <v>1329.0</v>
      </c>
      <c r="AN22" s="266"/>
      <c r="AO22" s="266"/>
      <c r="AP22" s="266"/>
      <c r="AQ22" s="266"/>
      <c r="AR22" s="266"/>
      <c r="AS22" s="11577" t="n">
        <v>5655.0</v>
      </c>
      <c r="AT22" s="11604" t="n">
        <v>8837.0</v>
      </c>
      <c r="AU22" s="267"/>
      <c r="AV22" s="267"/>
      <c r="AW22" s="267"/>
    </row>
    <row r="23" spans="12:49" s="265" customFormat="1" x14ac:dyDescent="0.2">
      <c r="A23" s="10527" t="s">
        <v>881</v>
      </c>
      <c r="B23" s="10554" t="s">
        <v>33</v>
      </c>
      <c r="C23" s="10581" t="s">
        <v>33</v>
      </c>
      <c r="D23" s="10608" t="s">
        <v>33</v>
      </c>
      <c r="E23" s="10635" t="s">
        <v>33</v>
      </c>
      <c r="F23" s="10662" t="s">
        <v>33</v>
      </c>
      <c r="G23" s="10689" t="s">
        <v>91</v>
      </c>
      <c r="H23" s="10716" t="n">
        <v>134.0</v>
      </c>
      <c r="I23" s="10743" t="n">
        <v>56.0</v>
      </c>
      <c r="J23" s="10770" t="n">
        <v>140.0</v>
      </c>
      <c r="K23" s="10797" t="n">
        <v>158.0</v>
      </c>
      <c r="L23" s="10824" t="n">
        <v>152.0</v>
      </c>
      <c r="M23" s="10851" t="n">
        <v>169.0</v>
      </c>
      <c r="N23" s="10878" t="n">
        <v>223.0</v>
      </c>
      <c r="O23" s="10905" t="n">
        <v>147.0</v>
      </c>
      <c r="P23" s="10932" t="n">
        <v>267.0</v>
      </c>
      <c r="Q23" s="10959" t="n">
        <v>190.0</v>
      </c>
      <c r="R23" s="10986" t="n">
        <v>361.0</v>
      </c>
      <c r="S23" s="11013" t="n">
        <v>233.0</v>
      </c>
      <c r="T23" s="11040" t="n">
        <v>65.0</v>
      </c>
      <c r="U23" s="11067" t="n">
        <v>45.0</v>
      </c>
      <c r="V23" s="11094" t="n">
        <v>266.0</v>
      </c>
      <c r="W23" s="11121" t="n">
        <v>249.0</v>
      </c>
      <c r="X23" s="11148" t="n">
        <v>296.0</v>
      </c>
      <c r="Y23" s="11175" t="n">
        <v>557.0</v>
      </c>
      <c r="Z23" s="11202" t="n">
        <v>376.0</v>
      </c>
      <c r="AA23" s="11229" t="n">
        <v>401.0</v>
      </c>
      <c r="AB23" s="11256" t="n">
        <v>541.0</v>
      </c>
      <c r="AC23" s="11283" t="n">
        <v>474.0</v>
      </c>
      <c r="AD23" s="11310" t="n">
        <v>400.0</v>
      </c>
      <c r="AE23" s="11337" t="n">
        <v>745.0</v>
      </c>
      <c r="AF23" s="11364" t="n">
        <v>165.0</v>
      </c>
      <c r="AG23" s="11391" t="n">
        <v>375.0</v>
      </c>
      <c r="AH23" s="11418" t="n">
        <v>603.0</v>
      </c>
      <c r="AI23" s="11445" t="n">
        <v>469.0</v>
      </c>
      <c r="AJ23" s="11472" t="n">
        <v>453.0</v>
      </c>
      <c r="AK23" s="11499" t="n">
        <v>925.0</v>
      </c>
      <c r="AL23" s="11526" t="n">
        <v>528.0</v>
      </c>
      <c r="AM23" s="11553" t="n">
        <v>631.0</v>
      </c>
      <c r="AN23" s="266"/>
      <c r="AO23" s="266"/>
      <c r="AP23" s="266"/>
      <c r="AQ23" s="266"/>
      <c r="AR23" s="266"/>
      <c r="AS23" s="11580" t="n">
        <v>2255.0</v>
      </c>
      <c r="AT23" s="11607" t="n">
        <v>4149.0</v>
      </c>
      <c r="AU23" s="267"/>
      <c r="AV23" s="267"/>
      <c r="AW23" s="267"/>
    </row>
    <row r="24" spans="12:49" s="265" customFormat="1" x14ac:dyDescent="0.2">
      <c r="A24" s="10530" t="s">
        <v>881</v>
      </c>
      <c r="B24" s="10557" t="s">
        <v>33</v>
      </c>
      <c r="C24" s="10584" t="s">
        <v>33</v>
      </c>
      <c r="D24" s="10611" t="s">
        <v>33</v>
      </c>
      <c r="E24" s="10638" t="s">
        <v>33</v>
      </c>
      <c r="F24" s="10665" t="s">
        <v>33</v>
      </c>
      <c r="G24" s="10692" t="s">
        <v>92</v>
      </c>
      <c r="H24" s="10719" t="n">
        <v>179.0</v>
      </c>
      <c r="I24" s="10746" t="n">
        <v>76.0</v>
      </c>
      <c r="J24" s="10773" t="n">
        <v>188.0</v>
      </c>
      <c r="K24" s="10800" t="n">
        <v>198.0</v>
      </c>
      <c r="L24" s="10827" t="n">
        <v>190.0</v>
      </c>
      <c r="M24" s="10854" t="n">
        <v>239.0</v>
      </c>
      <c r="N24" s="10881" t="n">
        <v>269.0</v>
      </c>
      <c r="O24" s="10908" t="n">
        <v>207.0</v>
      </c>
      <c r="P24" s="10935" t="n">
        <v>308.0</v>
      </c>
      <c r="Q24" s="10962" t="n">
        <v>220.0</v>
      </c>
      <c r="R24" s="10989" t="n">
        <v>454.0</v>
      </c>
      <c r="S24" s="11016" t="n">
        <v>288.0</v>
      </c>
      <c r="T24" s="11043" t="n">
        <v>81.0</v>
      </c>
      <c r="U24" s="11070" t="n">
        <v>71.0</v>
      </c>
      <c r="V24" s="11097" t="n">
        <v>344.0</v>
      </c>
      <c r="W24" s="11124" t="n">
        <v>298.0</v>
      </c>
      <c r="X24" s="11151" t="n">
        <v>362.0</v>
      </c>
      <c r="Y24" s="11178" t="n">
        <v>680.0</v>
      </c>
      <c r="Z24" s="11205" t="n">
        <v>431.0</v>
      </c>
      <c r="AA24" s="11232" t="n">
        <v>501.0</v>
      </c>
      <c r="AB24" s="11259" t="n">
        <v>651.0</v>
      </c>
      <c r="AC24" s="11286" t="n">
        <v>556.0</v>
      </c>
      <c r="AD24" s="11313" t="n">
        <v>535.0</v>
      </c>
      <c r="AE24" s="11340" t="n">
        <v>827.0</v>
      </c>
      <c r="AF24" s="11367" t="n">
        <v>196.0</v>
      </c>
      <c r="AG24" s="11394" t="n">
        <v>455.0</v>
      </c>
      <c r="AH24" s="11421" t="n">
        <v>652.0</v>
      </c>
      <c r="AI24" s="11448" t="n">
        <v>508.0</v>
      </c>
      <c r="AJ24" s="11475" t="n">
        <v>488.0</v>
      </c>
      <c r="AK24" s="11502" t="n">
        <v>978.0</v>
      </c>
      <c r="AL24" s="11529" t="n">
        <v>565.0</v>
      </c>
      <c r="AM24" s="11556" t="n">
        <v>649.0</v>
      </c>
      <c r="AN24" s="266"/>
      <c r="AO24" s="266"/>
      <c r="AP24" s="266"/>
      <c r="AQ24" s="266"/>
      <c r="AR24" s="266"/>
      <c r="AS24" s="11583" t="n">
        <v>2768.0</v>
      </c>
      <c r="AT24" s="11610" t="n">
        <v>4491.0</v>
      </c>
      <c r="AU24" s="267"/>
      <c r="AV24" s="267"/>
      <c r="AW24" s="267"/>
    </row>
    <row r="25" spans="12:49" s="265" customFormat="1" x14ac:dyDescent="0.2">
      <c r="A25" s="10533" t="s">
        <v>881</v>
      </c>
      <c r="B25" s="10560" t="s">
        <v>33</v>
      </c>
      <c r="C25" s="10587" t="s">
        <v>33</v>
      </c>
      <c r="D25" s="10614" t="s">
        <v>33</v>
      </c>
      <c r="E25" s="10641" t="s">
        <v>33</v>
      </c>
      <c r="F25" s="10668" t="s">
        <v>33</v>
      </c>
      <c r="G25" s="10695" t="s">
        <v>93</v>
      </c>
      <c r="H25" s="10722" t="n">
        <v>111.0</v>
      </c>
      <c r="I25" s="10749" t="n">
        <v>63.0</v>
      </c>
      <c r="J25" s="10776" t="n">
        <v>124.0</v>
      </c>
      <c r="K25" s="10803" t="n">
        <v>137.0</v>
      </c>
      <c r="L25" s="10830" t="n">
        <v>126.0</v>
      </c>
      <c r="M25" s="10857" t="n">
        <v>148.0</v>
      </c>
      <c r="N25" s="10884" t="n">
        <v>176.0</v>
      </c>
      <c r="O25" s="10911" t="n">
        <v>132.0</v>
      </c>
      <c r="P25" s="10938" t="n">
        <v>204.0</v>
      </c>
      <c r="Q25" s="10965" t="n">
        <v>137.0</v>
      </c>
      <c r="R25" s="10992" t="n">
        <v>319.0</v>
      </c>
      <c r="S25" s="11019" t="n">
        <v>169.0</v>
      </c>
      <c r="T25" s="11046" t="n">
        <v>55.0</v>
      </c>
      <c r="U25" s="11073" t="n">
        <v>45.0</v>
      </c>
      <c r="V25" s="11100" t="n">
        <v>224.0</v>
      </c>
      <c r="W25" s="11127" t="n">
        <v>187.0</v>
      </c>
      <c r="X25" s="11154" t="n">
        <v>261.0</v>
      </c>
      <c r="Y25" s="11181" t="n">
        <v>416.0</v>
      </c>
      <c r="Z25" s="11208" t="n">
        <v>301.0</v>
      </c>
      <c r="AA25" s="11235" t="n">
        <v>346.0</v>
      </c>
      <c r="AB25" s="11262" t="n">
        <v>434.0</v>
      </c>
      <c r="AC25" s="11289" t="n">
        <v>394.0</v>
      </c>
      <c r="AD25" s="11316" t="n">
        <v>441.0</v>
      </c>
      <c r="AE25" s="11343" t="n">
        <v>566.0</v>
      </c>
      <c r="AF25" s="11370" t="n">
        <v>166.0</v>
      </c>
      <c r="AG25" s="11397" t="n">
        <v>324.0</v>
      </c>
      <c r="AH25" s="11424" t="n">
        <v>445.0</v>
      </c>
      <c r="AI25" s="11451" t="n">
        <v>448.0</v>
      </c>
      <c r="AJ25" s="11478" t="n">
        <v>400.0</v>
      </c>
      <c r="AK25" s="11505" t="n">
        <v>899.0</v>
      </c>
      <c r="AL25" s="11532" t="n">
        <v>521.0</v>
      </c>
      <c r="AM25" s="11559" t="n">
        <v>544.0</v>
      </c>
      <c r="AN25" s="266"/>
      <c r="AO25" s="266"/>
      <c r="AP25" s="266"/>
      <c r="AQ25" s="266"/>
      <c r="AR25" s="266"/>
      <c r="AS25" s="11586" t="n">
        <v>1835.0</v>
      </c>
      <c r="AT25" s="11613" t="n">
        <v>3747.0</v>
      </c>
      <c r="AU25" s="267"/>
      <c r="AV25" s="267"/>
      <c r="AW25" s="267"/>
    </row>
    <row r="26" spans="12:49" s="265" customFormat="1" x14ac:dyDescent="0.2">
      <c r="A26" s="10536" t="s">
        <v>881</v>
      </c>
      <c r="B26" s="10563" t="s">
        <v>33</v>
      </c>
      <c r="C26" s="10590" t="s">
        <v>33</v>
      </c>
      <c r="D26" s="10617" t="s">
        <v>33</v>
      </c>
      <c r="E26" s="10644" t="s">
        <v>33</v>
      </c>
      <c r="F26" s="10671" t="s">
        <v>33</v>
      </c>
      <c r="G26" s="10698" t="s">
        <v>94</v>
      </c>
      <c r="H26" s="10725" t="n">
        <v>81.0</v>
      </c>
      <c r="I26" s="10752" t="n">
        <v>54.0</v>
      </c>
      <c r="J26" s="10779" t="n">
        <v>100.0</v>
      </c>
      <c r="K26" s="10806" t="n">
        <v>115.0</v>
      </c>
      <c r="L26" s="10833" t="n">
        <v>95.0</v>
      </c>
      <c r="M26" s="10860" t="n">
        <v>107.0</v>
      </c>
      <c r="N26" s="10887" t="n">
        <v>134.0</v>
      </c>
      <c r="O26" s="10914" t="n">
        <v>108.0</v>
      </c>
      <c r="P26" s="10941" t="n">
        <v>176.0</v>
      </c>
      <c r="Q26" s="10968" t="n">
        <v>112.0</v>
      </c>
      <c r="R26" s="10995" t="n">
        <v>231.0</v>
      </c>
      <c r="S26" s="11022" t="n">
        <v>123.0</v>
      </c>
      <c r="T26" s="11049" t="n">
        <v>43.0</v>
      </c>
      <c r="U26" s="11076" t="n">
        <v>36.0</v>
      </c>
      <c r="V26" s="11103" t="n">
        <v>170.0</v>
      </c>
      <c r="W26" s="11130" t="n">
        <v>145.0</v>
      </c>
      <c r="X26" s="11157" t="n">
        <v>196.0</v>
      </c>
      <c r="Y26" s="11184" t="n">
        <v>303.0</v>
      </c>
      <c r="Z26" s="11211" t="n">
        <v>221.0</v>
      </c>
      <c r="AA26" s="11238" t="n">
        <v>272.0</v>
      </c>
      <c r="AB26" s="11265" t="n">
        <v>354.0</v>
      </c>
      <c r="AC26" s="11292" t="n">
        <v>308.0</v>
      </c>
      <c r="AD26" s="11319" t="n">
        <v>327.0</v>
      </c>
      <c r="AE26" s="11346" t="n">
        <v>426.0</v>
      </c>
      <c r="AF26" s="11373" t="n">
        <v>132.0</v>
      </c>
      <c r="AG26" s="11400" t="n">
        <v>242.0</v>
      </c>
      <c r="AH26" s="11427" t="n">
        <v>340.0</v>
      </c>
      <c r="AI26" s="11454" t="n">
        <v>327.0</v>
      </c>
      <c r="AJ26" s="11481" t="n">
        <v>278.0</v>
      </c>
      <c r="AK26" s="11508" t="n">
        <v>538.0</v>
      </c>
      <c r="AL26" s="11535" t="n">
        <v>343.0</v>
      </c>
      <c r="AM26" s="11562" t="n">
        <v>299.0</v>
      </c>
      <c r="AN26" s="266"/>
      <c r="AO26" s="266"/>
      <c r="AP26" s="266"/>
      <c r="AQ26" s="266"/>
      <c r="AR26" s="266"/>
      <c r="AS26" s="11589" t="n">
        <v>1386.0</v>
      </c>
      <c r="AT26" s="11616" t="n">
        <v>2499.0</v>
      </c>
      <c r="AU26" s="267"/>
      <c r="AV26" s="267"/>
      <c r="AW26" s="267"/>
    </row>
    <row r="27" spans="12:49" s="265" customFormat="1" x14ac:dyDescent="0.2">
      <c r="A27" s="10539" t="s">
        <v>881</v>
      </c>
      <c r="B27" s="10566" t="s">
        <v>33</v>
      </c>
      <c r="C27" s="10593" t="s">
        <v>33</v>
      </c>
      <c r="D27" s="10620" t="s">
        <v>33</v>
      </c>
      <c r="E27" s="10647" t="s">
        <v>33</v>
      </c>
      <c r="F27" s="10674" t="s">
        <v>33</v>
      </c>
      <c r="G27" s="10701" t="s">
        <v>95</v>
      </c>
      <c r="H27" s="10728" t="n">
        <v>0.309</v>
      </c>
      <c r="I27" s="10755" t="n">
        <v>0.265</v>
      </c>
      <c r="J27" s="10782" t="n">
        <v>0.31</v>
      </c>
      <c r="K27" s="10809" t="n">
        <v>0.272</v>
      </c>
      <c r="L27" s="10836" t="n">
        <v>0.32299999999999995</v>
      </c>
      <c r="M27" s="10863" t="n">
        <v>0.337</v>
      </c>
      <c r="N27" s="10890" t="n">
        <v>0.44799999999999995</v>
      </c>
      <c r="O27" s="10917" t="n">
        <v>0.301</v>
      </c>
      <c r="P27" s="10944" t="n">
        <v>0.465</v>
      </c>
      <c r="Q27" s="10971" t="n">
        <v>0.409</v>
      </c>
      <c r="R27" s="10998" t="n">
        <v>0.44799999999999995</v>
      </c>
      <c r="S27" s="11025" t="n">
        <v>0.39399999999999996</v>
      </c>
      <c r="T27" s="11052" t="n">
        <v>0.317</v>
      </c>
      <c r="U27" s="11079" t="n">
        <v>0.23</v>
      </c>
      <c r="V27" s="11106" t="n">
        <v>0.389</v>
      </c>
      <c r="W27" s="11133" t="n">
        <v>0.457</v>
      </c>
      <c r="X27" s="11160" t="n">
        <v>0.396</v>
      </c>
      <c r="Y27" s="11187" t="n">
        <v>0.428</v>
      </c>
      <c r="Z27" s="11214" t="n">
        <v>0.406</v>
      </c>
      <c r="AA27" s="11241" t="n">
        <v>0.381</v>
      </c>
      <c r="AB27" s="11268" t="n">
        <v>0.42700000000000005</v>
      </c>
      <c r="AC27" s="11295" t="n">
        <v>0.4</v>
      </c>
      <c r="AD27" s="11322" t="n">
        <v>0.305</v>
      </c>
      <c r="AE27" s="11349" t="n">
        <v>0.498</v>
      </c>
      <c r="AF27" s="11376" t="n">
        <v>0.324</v>
      </c>
      <c r="AG27" s="11403" t="n">
        <v>0.359</v>
      </c>
      <c r="AH27" s="11430" t="n">
        <v>0.502</v>
      </c>
      <c r="AI27" s="11457" t="n">
        <v>0.499</v>
      </c>
      <c r="AJ27" s="11484" t="n">
        <v>0.485</v>
      </c>
      <c r="AK27" s="11511" t="n">
        <v>0.539</v>
      </c>
      <c r="AL27" s="11538" t="n">
        <v>0.45399999999999996</v>
      </c>
      <c r="AM27" s="11565" t="n">
        <v>0.475</v>
      </c>
      <c r="AN27" s="266"/>
      <c r="AO27" s="266"/>
      <c r="AP27" s="266"/>
      <c r="AQ27" s="266"/>
      <c r="AR27" s="266"/>
      <c r="AS27" s="11592" t="n">
        <v>0.39899999999999997</v>
      </c>
      <c r="AT27" s="11619" t="n">
        <v>0.47</v>
      </c>
      <c r="AU27" s="267"/>
      <c r="AV27" s="267"/>
      <c r="AW27" s="267"/>
    </row>
    <row r="28" spans="12:49" s="265" customFormat="1" x14ac:dyDescent="0.2">
      <c r="A28" s="10542" t="s">
        <v>881</v>
      </c>
      <c r="B28" s="10569" t="s">
        <v>33</v>
      </c>
      <c r="C28" s="10596" t="s">
        <v>33</v>
      </c>
      <c r="D28" s="10623" t="s">
        <v>33</v>
      </c>
      <c r="E28" s="10650" t="s">
        <v>33</v>
      </c>
      <c r="F28" s="10677" t="s">
        <v>33</v>
      </c>
      <c r="G28" s="10704" t="s">
        <v>96</v>
      </c>
      <c r="H28" s="10731" t="n">
        <v>0.41200000000000003</v>
      </c>
      <c r="I28" s="10758" t="n">
        <v>0.36</v>
      </c>
      <c r="J28" s="10785" t="n">
        <v>0.41600000000000004</v>
      </c>
      <c r="K28" s="10812" t="n">
        <v>0.341</v>
      </c>
      <c r="L28" s="10839" t="n">
        <v>0.40399999999999997</v>
      </c>
      <c r="M28" s="10866" t="n">
        <v>0.47600000000000003</v>
      </c>
      <c r="N28" s="10893" t="n">
        <v>0.54</v>
      </c>
      <c r="O28" s="10920" t="n">
        <v>0.424</v>
      </c>
      <c r="P28" s="10947" t="n">
        <v>0.537</v>
      </c>
      <c r="Q28" s="10974" t="n">
        <v>0.474</v>
      </c>
      <c r="R28" s="11001" t="n">
        <v>0.564</v>
      </c>
      <c r="S28" s="11028" t="n">
        <v>0.486</v>
      </c>
      <c r="T28" s="11055" t="n">
        <v>0.395</v>
      </c>
      <c r="U28" s="11082" t="n">
        <v>0.36200000000000004</v>
      </c>
      <c r="V28" s="11109" t="n">
        <v>0.504</v>
      </c>
      <c r="W28" s="11136" t="n">
        <v>0.547</v>
      </c>
      <c r="X28" s="11163" t="n">
        <v>0.484</v>
      </c>
      <c r="Y28" s="11190" t="n">
        <v>0.523</v>
      </c>
      <c r="Z28" s="11217" t="n">
        <v>0.465</v>
      </c>
      <c r="AA28" s="11244" t="n">
        <v>0.47600000000000003</v>
      </c>
      <c r="AB28" s="11271" t="n">
        <v>0.514</v>
      </c>
      <c r="AC28" s="11298" t="n">
        <v>0.469</v>
      </c>
      <c r="AD28" s="11325" t="n">
        <v>0.408</v>
      </c>
      <c r="AE28" s="11352" t="n">
        <v>0.552</v>
      </c>
      <c r="AF28" s="11379" t="n">
        <v>0.385</v>
      </c>
      <c r="AG28" s="11406" t="n">
        <v>0.435</v>
      </c>
      <c r="AH28" s="11433" t="n">
        <v>0.5429999999999999</v>
      </c>
      <c r="AI28" s="11460" t="n">
        <v>0.541</v>
      </c>
      <c r="AJ28" s="11487" t="n">
        <v>0.522</v>
      </c>
      <c r="AK28" s="11514" t="n">
        <v>0.57</v>
      </c>
      <c r="AL28" s="11541" t="n">
        <v>0.486</v>
      </c>
      <c r="AM28" s="11568" t="n">
        <v>0.488</v>
      </c>
      <c r="AN28" s="266"/>
      <c r="AO28" s="266"/>
      <c r="AP28" s="266"/>
      <c r="AQ28" s="266"/>
      <c r="AR28" s="266"/>
      <c r="AS28" s="11595" t="n">
        <v>0.489</v>
      </c>
      <c r="AT28" s="11622" t="n">
        <v>0.508</v>
      </c>
      <c r="AU28" s="267"/>
      <c r="AV28" s="267"/>
      <c r="AW28" s="267"/>
    </row>
    <row r="29" spans="12:49" s="265" customFormat="1" x14ac:dyDescent="0.2">
      <c r="A29" s="10545" t="s">
        <v>881</v>
      </c>
      <c r="B29" s="10572" t="s">
        <v>33</v>
      </c>
      <c r="C29" s="10599" t="s">
        <v>33</v>
      </c>
      <c r="D29" s="10626" t="s">
        <v>33</v>
      </c>
      <c r="E29" s="10653" t="s">
        <v>33</v>
      </c>
      <c r="F29" s="10680" t="s">
        <v>33</v>
      </c>
      <c r="G29" s="10707" t="s">
        <v>97</v>
      </c>
      <c r="H29" s="10734" t="n">
        <v>0.256</v>
      </c>
      <c r="I29" s="10761" t="n">
        <v>0.299</v>
      </c>
      <c r="J29" s="10788" t="n">
        <v>0.27399999999999997</v>
      </c>
      <c r="K29" s="10815" t="n">
        <v>0.23600000000000002</v>
      </c>
      <c r="L29" s="10842" t="n">
        <v>0.268</v>
      </c>
      <c r="M29" s="10869" t="n">
        <v>0.295</v>
      </c>
      <c r="N29" s="10896" t="n">
        <v>0.353</v>
      </c>
      <c r="O29" s="10923" t="n">
        <v>0.27</v>
      </c>
      <c r="P29" s="10950" t="n">
        <v>0.355</v>
      </c>
      <c r="Q29" s="10977" t="n">
        <v>0.295</v>
      </c>
      <c r="R29" s="11004" t="n">
        <v>0.396</v>
      </c>
      <c r="S29" s="11031" t="n">
        <v>0.285</v>
      </c>
      <c r="T29" s="11058" t="n">
        <v>0.268</v>
      </c>
      <c r="U29" s="11085" t="n">
        <v>0.23</v>
      </c>
      <c r="V29" s="11112" t="n">
        <v>0.32799999999999996</v>
      </c>
      <c r="W29" s="11139" t="n">
        <v>0.34299999999999997</v>
      </c>
      <c r="X29" s="11166" t="n">
        <v>0.349</v>
      </c>
      <c r="Y29" s="11193" t="n">
        <v>0.32</v>
      </c>
      <c r="Z29" s="11220" t="n">
        <v>0.325</v>
      </c>
      <c r="AA29" s="11247" t="n">
        <v>0.32899999999999996</v>
      </c>
      <c r="AB29" s="11274" t="n">
        <v>0.34299999999999997</v>
      </c>
      <c r="AC29" s="11301" t="n">
        <v>0.332</v>
      </c>
      <c r="AD29" s="11328" t="n">
        <v>0.336</v>
      </c>
      <c r="AE29" s="11355" t="n">
        <v>0.37799999999999995</v>
      </c>
      <c r="AF29" s="11382" t="n">
        <v>0.326</v>
      </c>
      <c r="AG29" s="11409" t="n">
        <v>0.31</v>
      </c>
      <c r="AH29" s="11436" t="n">
        <v>0.371</v>
      </c>
      <c r="AI29" s="11463" t="n">
        <v>0.47700000000000004</v>
      </c>
      <c r="AJ29" s="11490" t="n">
        <v>0.428</v>
      </c>
      <c r="AK29" s="11517" t="n">
        <v>0.524</v>
      </c>
      <c r="AL29" s="11544" t="n">
        <v>0.44799999999999995</v>
      </c>
      <c r="AM29" s="11571" t="n">
        <v>0.409</v>
      </c>
      <c r="AN29" s="266"/>
      <c r="AO29" s="266"/>
      <c r="AP29" s="266"/>
      <c r="AQ29" s="266"/>
      <c r="AR29" s="266"/>
      <c r="AS29" s="11598" t="n">
        <v>0.324</v>
      </c>
      <c r="AT29" s="11625" t="n">
        <v>0.424</v>
      </c>
      <c r="AU29" s="267"/>
      <c r="AV29" s="267"/>
      <c r="AW29" s="267"/>
    </row>
    <row r="30" spans="12:49" s="265" customFormat="1" x14ac:dyDescent="0.2">
      <c r="A30" s="10548" t="s">
        <v>881</v>
      </c>
      <c r="B30" s="10575" t="s">
        <v>33</v>
      </c>
      <c r="C30" s="10602" t="s">
        <v>33</v>
      </c>
      <c r="D30" s="10629" t="s">
        <v>33</v>
      </c>
      <c r="E30" s="10656" t="s">
        <v>33</v>
      </c>
      <c r="F30" s="10683" t="s">
        <v>33</v>
      </c>
      <c r="G30" s="10710" t="s">
        <v>98</v>
      </c>
      <c r="H30" s="10737" t="n">
        <v>0.187</v>
      </c>
      <c r="I30" s="10764" t="n">
        <v>0.256</v>
      </c>
      <c r="J30" s="10791" t="n">
        <v>0.221</v>
      </c>
      <c r="K30" s="10818" t="n">
        <v>0.198</v>
      </c>
      <c r="L30" s="10845" t="n">
        <v>0.20199999999999999</v>
      </c>
      <c r="M30" s="10872" t="n">
        <v>0.213</v>
      </c>
      <c r="N30" s="10899" t="n">
        <v>0.26899999999999996</v>
      </c>
      <c r="O30" s="10926" t="n">
        <v>0.221</v>
      </c>
      <c r="P30" s="10953" t="n">
        <v>0.307</v>
      </c>
      <c r="Q30" s="10980" t="n">
        <v>0.24100000000000002</v>
      </c>
      <c r="R30" s="11007" t="n">
        <v>0.287</v>
      </c>
      <c r="S30" s="11034" t="n">
        <v>0.20800000000000002</v>
      </c>
      <c r="T30" s="11061" t="n">
        <v>0.21</v>
      </c>
      <c r="U30" s="11088" t="n">
        <v>0.184</v>
      </c>
      <c r="V30" s="11115" t="n">
        <v>0.249</v>
      </c>
      <c r="W30" s="11142" t="n">
        <v>0.266</v>
      </c>
      <c r="X30" s="11169" t="n">
        <v>0.262</v>
      </c>
      <c r="Y30" s="11196" t="n">
        <v>0.233</v>
      </c>
      <c r="Z30" s="11223" t="n">
        <v>0.239</v>
      </c>
      <c r="AA30" s="11250" t="n">
        <v>0.259</v>
      </c>
      <c r="AB30" s="11277" t="n">
        <v>0.27899999999999997</v>
      </c>
      <c r="AC30" s="11304" t="n">
        <v>0.26</v>
      </c>
      <c r="AD30" s="11331" t="n">
        <v>0.249</v>
      </c>
      <c r="AE30" s="11358" t="n">
        <v>0.285</v>
      </c>
      <c r="AF30" s="11385" t="n">
        <v>0.259</v>
      </c>
      <c r="AG30" s="11412" t="n">
        <v>0.23199999999999998</v>
      </c>
      <c r="AH30" s="11439" t="n">
        <v>0.28300000000000003</v>
      </c>
      <c r="AI30" s="11466" t="n">
        <v>0.348</v>
      </c>
      <c r="AJ30" s="11493" t="n">
        <v>0.298</v>
      </c>
      <c r="AK30" s="11520" t="n">
        <v>0.313</v>
      </c>
      <c r="AL30" s="11547" t="n">
        <v>0.295</v>
      </c>
      <c r="AM30" s="11574" t="n">
        <v>0.225</v>
      </c>
      <c r="AN30" s="266"/>
      <c r="AO30" s="266"/>
      <c r="AP30" s="266"/>
      <c r="AQ30" s="266"/>
      <c r="AR30" s="266"/>
      <c r="AS30" s="11601" t="n">
        <v>0.245</v>
      </c>
      <c r="AT30" s="11628" t="n">
        <v>0.28300000000000003</v>
      </c>
      <c r="AU30" s="267"/>
      <c r="AV30" s="267"/>
      <c r="AW30" s="267"/>
    </row>
    <row r="31" spans="12:49" s="265" customFormat="1" x14ac:dyDescent="0.2">
      <c r="L31" s="266"/>
      <c r="M31" s="266"/>
      <c r="N31" s="266"/>
      <c r="O31" s="266"/>
      <c r="P31" s="266"/>
      <c r="Q31" s="266"/>
      <c r="R31" s="266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  <c r="AF31" s="266"/>
      <c r="AG31" s="266"/>
      <c r="AH31" s="266"/>
      <c r="AI31" s="266"/>
      <c r="AJ31" s="266"/>
      <c r="AK31" s="266"/>
      <c r="AL31" s="266"/>
      <c r="AM31" s="266"/>
      <c r="AN31" s="266"/>
      <c r="AO31" s="266"/>
      <c r="AP31" s="266"/>
      <c r="AQ31" s="266"/>
      <c r="AR31" s="266"/>
      <c r="AS31" s="267"/>
      <c r="AT31" s="267"/>
      <c r="AU31" s="267"/>
      <c r="AV31" s="267"/>
      <c r="AW31" s="267"/>
    </row>
    <row r="32" spans="12:49" s="265" customFormat="1" x14ac:dyDescent="0.2">
      <c r="L32" s="266"/>
      <c r="M32" s="266"/>
      <c r="N32" s="266"/>
      <c r="O32" s="266"/>
      <c r="P32" s="266"/>
      <c r="Q32" s="266"/>
      <c r="R32" s="266"/>
      <c r="S32" s="266"/>
      <c r="T32" s="266"/>
      <c r="U32" s="266"/>
      <c r="V32" s="266"/>
      <c r="W32" s="266"/>
      <c r="X32" s="266"/>
      <c r="Y32" s="266"/>
      <c r="Z32" s="266"/>
      <c r="AA32" s="266"/>
      <c r="AB32" s="266"/>
      <c r="AC32" s="266"/>
      <c r="AD32" s="266"/>
      <c r="AE32" s="266"/>
      <c r="AF32" s="266"/>
      <c r="AG32" s="266"/>
      <c r="AH32" s="266"/>
      <c r="AI32" s="266"/>
      <c r="AJ32" s="266"/>
      <c r="AK32" s="266"/>
      <c r="AL32" s="266"/>
      <c r="AM32" s="266"/>
      <c r="AN32" s="266"/>
      <c r="AO32" s="266"/>
      <c r="AP32" s="266"/>
      <c r="AQ32" s="266"/>
      <c r="AR32" s="266"/>
      <c r="AS32" s="267"/>
      <c r="AT32" s="267"/>
      <c r="AU32" s="267"/>
      <c r="AV32" s="267"/>
      <c r="AW32" s="267"/>
    </row>
    <row r="33" spans="12:49" s="265" customFormat="1" x14ac:dyDescent="0.2">
      <c r="L33" s="266"/>
      <c r="M33" s="266"/>
      <c r="N33" s="266"/>
      <c r="O33" s="266"/>
      <c r="P33" s="266"/>
      <c r="Q33" s="266"/>
      <c r="R33" s="266"/>
      <c r="S33" s="266"/>
      <c r="T33" s="266"/>
      <c r="U33" s="266"/>
      <c r="V33" s="266"/>
      <c r="W33" s="266"/>
      <c r="X33" s="266"/>
      <c r="Y33" s="266"/>
      <c r="Z33" s="266"/>
      <c r="AA33" s="266"/>
      <c r="AB33" s="266"/>
      <c r="AC33" s="266"/>
      <c r="AD33" s="266"/>
      <c r="AE33" s="266"/>
      <c r="AF33" s="266"/>
      <c r="AG33" s="266"/>
      <c r="AH33" s="266"/>
      <c r="AI33" s="266"/>
      <c r="AJ33" s="266"/>
      <c r="AK33" s="266"/>
      <c r="AL33" s="266"/>
      <c r="AM33" s="266"/>
      <c r="AN33" s="266"/>
      <c r="AO33" s="266"/>
      <c r="AP33" s="266"/>
      <c r="AQ33" s="266"/>
      <c r="AR33" s="266"/>
      <c r="AS33" s="267"/>
      <c r="AT33" s="267"/>
      <c r="AU33" s="267"/>
      <c r="AV33" s="267"/>
      <c r="AW33" s="267"/>
    </row>
    <row r="34" spans="12:49" s="265" customFormat="1" x14ac:dyDescent="0.2">
      <c r="L34" s="266"/>
      <c r="M34" s="266"/>
      <c r="N34" s="266"/>
      <c r="O34" s="266"/>
      <c r="P34" s="266"/>
      <c r="Q34" s="266"/>
      <c r="R34" s="266"/>
      <c r="S34" s="266"/>
      <c r="T34" s="266"/>
      <c r="U34" s="266"/>
      <c r="V34" s="266"/>
      <c r="W34" s="266"/>
      <c r="X34" s="266"/>
      <c r="Y34" s="266"/>
      <c r="Z34" s="266"/>
      <c r="AA34" s="266"/>
      <c r="AB34" s="266"/>
      <c r="AC34" s="266"/>
      <c r="AD34" s="266"/>
      <c r="AE34" s="266"/>
      <c r="AF34" s="266"/>
      <c r="AG34" s="266"/>
      <c r="AH34" s="266"/>
      <c r="AI34" s="266"/>
      <c r="AJ34" s="266"/>
      <c r="AK34" s="266"/>
      <c r="AL34" s="266"/>
      <c r="AM34" s="266"/>
      <c r="AN34" s="266"/>
      <c r="AO34" s="266"/>
      <c r="AP34" s="266"/>
      <c r="AQ34" s="266"/>
      <c r="AR34" s="266"/>
      <c r="AS34" s="267"/>
      <c r="AT34" s="267"/>
      <c r="AU34" s="267"/>
      <c r="AV34" s="267"/>
      <c r="AW34" s="267"/>
    </row>
    <row r="35" spans="12:49" s="265" customFormat="1" x14ac:dyDescent="0.2">
      <c r="L35" s="266"/>
      <c r="M35" s="266"/>
      <c r="N35" s="266"/>
      <c r="O35" s="266"/>
      <c r="P35" s="266"/>
      <c r="Q35" s="266"/>
      <c r="R35" s="266"/>
      <c r="S35" s="266"/>
      <c r="T35" s="266"/>
      <c r="U35" s="266"/>
      <c r="V35" s="266"/>
      <c r="W35" s="266"/>
      <c r="X35" s="266"/>
      <c r="Y35" s="266"/>
      <c r="Z35" s="266"/>
      <c r="AA35" s="266"/>
      <c r="AB35" s="266"/>
      <c r="AC35" s="266"/>
      <c r="AD35" s="266"/>
      <c r="AE35" s="266"/>
      <c r="AF35" s="266"/>
      <c r="AG35" s="266"/>
      <c r="AH35" s="266"/>
      <c r="AI35" s="266"/>
      <c r="AJ35" s="266"/>
      <c r="AK35" s="266"/>
      <c r="AL35" s="266"/>
      <c r="AM35" s="266"/>
      <c r="AN35" s="266"/>
      <c r="AO35" s="266"/>
      <c r="AP35" s="266"/>
      <c r="AQ35" s="266"/>
      <c r="AR35" s="266"/>
      <c r="AS35" s="267"/>
      <c r="AT35" s="267"/>
      <c r="AU35" s="267"/>
      <c r="AV35" s="267"/>
      <c r="AW35" s="267"/>
    </row>
    <row r="36" spans="12:49" s="265" customFormat="1" x14ac:dyDescent="0.2">
      <c r="L36" s="266"/>
      <c r="M36" s="266"/>
      <c r="N36" s="266"/>
      <c r="O36" s="266"/>
      <c r="P36" s="266"/>
      <c r="Q36" s="266"/>
      <c r="R36" s="266"/>
      <c r="S36" s="266"/>
      <c r="T36" s="266"/>
      <c r="U36" s="266"/>
      <c r="V36" s="266"/>
      <c r="W36" s="266"/>
      <c r="X36" s="266"/>
      <c r="Y36" s="266"/>
      <c r="Z36" s="266"/>
      <c r="AA36" s="266"/>
      <c r="AB36" s="266"/>
      <c r="AC36" s="266"/>
      <c r="AD36" s="266"/>
      <c r="AE36" s="266"/>
      <c r="AF36" s="266"/>
      <c r="AG36" s="266"/>
      <c r="AH36" s="266"/>
      <c r="AI36" s="266"/>
      <c r="AJ36" s="266"/>
      <c r="AK36" s="266"/>
      <c r="AL36" s="266"/>
      <c r="AM36" s="266"/>
      <c r="AN36" s="266"/>
      <c r="AO36" s="266"/>
      <c r="AP36" s="266"/>
      <c r="AQ36" s="266"/>
      <c r="AR36" s="266"/>
      <c r="AS36" s="267"/>
      <c r="AT36" s="267"/>
      <c r="AU36" s="267"/>
      <c r="AV36" s="267"/>
      <c r="AW36" s="267"/>
    </row>
    <row r="37" spans="12:49" s="265" customFormat="1" x14ac:dyDescent="0.2">
      <c r="L37" s="266"/>
      <c r="M37" s="266"/>
      <c r="N37" s="266"/>
      <c r="O37" s="266"/>
      <c r="P37" s="266"/>
      <c r="Q37" s="266"/>
      <c r="R37" s="266"/>
      <c r="S37" s="266"/>
      <c r="T37" s="266"/>
      <c r="U37" s="266"/>
      <c r="V37" s="266"/>
      <c r="W37" s="266"/>
      <c r="X37" s="266"/>
      <c r="Y37" s="266"/>
      <c r="Z37" s="266"/>
      <c r="AA37" s="266"/>
      <c r="AB37" s="266"/>
      <c r="AC37" s="266"/>
      <c r="AD37" s="266"/>
      <c r="AE37" s="266"/>
      <c r="AF37" s="266"/>
      <c r="AG37" s="266"/>
      <c r="AH37" s="266"/>
      <c r="AI37" s="266"/>
      <c r="AJ37" s="266"/>
      <c r="AK37" s="266"/>
      <c r="AL37" s="266"/>
      <c r="AM37" s="266"/>
      <c r="AN37" s="266"/>
      <c r="AO37" s="266"/>
      <c r="AP37" s="266"/>
      <c r="AQ37" s="266"/>
      <c r="AR37" s="266"/>
      <c r="AS37" s="267"/>
      <c r="AT37" s="267"/>
      <c r="AU37" s="267"/>
      <c r="AV37" s="267"/>
      <c r="AW37" s="267"/>
    </row>
    <row r="38" spans="12:49" s="265" customFormat="1" x14ac:dyDescent="0.2">
      <c r="L38" s="266"/>
      <c r="M38" s="266"/>
      <c r="N38" s="266"/>
      <c r="O38" s="266"/>
      <c r="P38" s="266"/>
      <c r="Q38" s="266"/>
      <c r="R38" s="266"/>
      <c r="S38" s="266"/>
      <c r="T38" s="266"/>
      <c r="U38" s="266"/>
      <c r="V38" s="266"/>
      <c r="W38" s="266"/>
      <c r="X38" s="266"/>
      <c r="Y38" s="266"/>
      <c r="Z38" s="266"/>
      <c r="AA38" s="266"/>
      <c r="AB38" s="266"/>
      <c r="AC38" s="266"/>
      <c r="AD38" s="266"/>
      <c r="AE38" s="266"/>
      <c r="AF38" s="266"/>
      <c r="AG38" s="266"/>
      <c r="AH38" s="266"/>
      <c r="AI38" s="266"/>
      <c r="AJ38" s="266"/>
      <c r="AK38" s="266"/>
      <c r="AL38" s="266"/>
      <c r="AM38" s="266"/>
      <c r="AN38" s="266"/>
      <c r="AO38" s="266"/>
      <c r="AP38" s="266"/>
      <c r="AQ38" s="266"/>
      <c r="AR38" s="266"/>
      <c r="AS38" s="267"/>
      <c r="AT38" s="267"/>
      <c r="AU38" s="267"/>
      <c r="AV38" s="267"/>
      <c r="AW38" s="267"/>
    </row>
    <row r="39" spans="12:49" s="265" customFormat="1" x14ac:dyDescent="0.2">
      <c r="L39" s="266"/>
      <c r="M39" s="266"/>
      <c r="N39" s="266"/>
      <c r="O39" s="266"/>
      <c r="P39" s="266"/>
      <c r="Q39" s="266"/>
      <c r="R39" s="266"/>
      <c r="S39" s="266"/>
      <c r="T39" s="266"/>
      <c r="U39" s="266"/>
      <c r="V39" s="266"/>
      <c r="W39" s="266"/>
      <c r="X39" s="266"/>
      <c r="Y39" s="266"/>
      <c r="Z39" s="266"/>
      <c r="AA39" s="266"/>
      <c r="AB39" s="266"/>
      <c r="AC39" s="266"/>
      <c r="AD39" s="266"/>
      <c r="AE39" s="266"/>
      <c r="AF39" s="266"/>
      <c r="AG39" s="266"/>
      <c r="AH39" s="266"/>
      <c r="AI39" s="266"/>
      <c r="AJ39" s="266"/>
      <c r="AK39" s="266"/>
      <c r="AL39" s="266"/>
      <c r="AM39" s="266"/>
      <c r="AN39" s="266"/>
      <c r="AO39" s="266"/>
      <c r="AP39" s="266"/>
      <c r="AQ39" s="266"/>
      <c r="AR39" s="266"/>
      <c r="AS39" s="267"/>
      <c r="AT39" s="267"/>
      <c r="AU39" s="267"/>
      <c r="AV39" s="267"/>
      <c r="AW39" s="267"/>
    </row>
    <row r="40" spans="12:49" s="265" customFormat="1" x14ac:dyDescent="0.2">
      <c r="L40" s="266"/>
      <c r="M40" s="266"/>
      <c r="N40" s="266"/>
      <c r="O40" s="266"/>
      <c r="P40" s="266"/>
      <c r="Q40" s="266"/>
      <c r="R40" s="266"/>
      <c r="S40" s="266"/>
      <c r="T40" s="266"/>
      <c r="U40" s="266"/>
      <c r="V40" s="266"/>
      <c r="W40" s="266"/>
      <c r="X40" s="266"/>
      <c r="Y40" s="266"/>
      <c r="Z40" s="266"/>
      <c r="AA40" s="266"/>
      <c r="AB40" s="266"/>
      <c r="AC40" s="266"/>
      <c r="AD40" s="266"/>
      <c r="AE40" s="266"/>
      <c r="AF40" s="266"/>
      <c r="AG40" s="266"/>
      <c r="AH40" s="266"/>
      <c r="AI40" s="266"/>
      <c r="AJ40" s="266"/>
      <c r="AK40" s="266"/>
      <c r="AL40" s="266"/>
      <c r="AM40" s="266"/>
      <c r="AN40" s="266"/>
      <c r="AO40" s="266"/>
      <c r="AP40" s="266"/>
      <c r="AQ40" s="266"/>
      <c r="AR40" s="266"/>
      <c r="AS40" s="267"/>
      <c r="AT40" s="267"/>
      <c r="AU40" s="267"/>
      <c r="AV40" s="267"/>
      <c r="AW40" s="267"/>
    </row>
    <row r="41" spans="12:49" s="265" customFormat="1" x14ac:dyDescent="0.2">
      <c r="L41" s="266"/>
      <c r="M41" s="266"/>
      <c r="N41" s="266"/>
      <c r="O41" s="266"/>
      <c r="P41" s="266"/>
      <c r="Q41" s="266"/>
      <c r="R41" s="266"/>
      <c r="S41" s="266"/>
      <c r="T41" s="266"/>
      <c r="U41" s="266"/>
      <c r="V41" s="266"/>
      <c r="W41" s="266"/>
      <c r="X41" s="266"/>
      <c r="Y41" s="266"/>
      <c r="Z41" s="266"/>
      <c r="AA41" s="266"/>
      <c r="AB41" s="266"/>
      <c r="AC41" s="266"/>
      <c r="AD41" s="266"/>
      <c r="AE41" s="266"/>
      <c r="AF41" s="266"/>
      <c r="AG41" s="266"/>
      <c r="AH41" s="266"/>
      <c r="AI41" s="266"/>
      <c r="AJ41" s="266"/>
      <c r="AK41" s="266"/>
      <c r="AL41" s="266"/>
      <c r="AM41" s="266"/>
      <c r="AN41" s="266"/>
      <c r="AO41" s="266"/>
      <c r="AP41" s="266"/>
      <c r="AQ41" s="266"/>
      <c r="AR41" s="266"/>
      <c r="AS41" s="267"/>
      <c r="AT41" s="267"/>
      <c r="AU41" s="267"/>
      <c r="AV41" s="267"/>
      <c r="AW41" s="267"/>
    </row>
    <row r="42" spans="12:49" s="265" customFormat="1" x14ac:dyDescent="0.2">
      <c r="L42" s="266"/>
      <c r="M42" s="266"/>
      <c r="N42" s="266"/>
      <c r="O42" s="266"/>
      <c r="P42" s="266"/>
      <c r="Q42" s="266"/>
      <c r="R42" s="266"/>
      <c r="S42" s="266"/>
      <c r="T42" s="266"/>
      <c r="U42" s="266"/>
      <c r="V42" s="266"/>
      <c r="W42" s="266"/>
      <c r="X42" s="266"/>
      <c r="Y42" s="266"/>
      <c r="Z42" s="266"/>
      <c r="AA42" s="266"/>
      <c r="AB42" s="266"/>
      <c r="AC42" s="266"/>
      <c r="AD42" s="266"/>
      <c r="AE42" s="266"/>
      <c r="AF42" s="266"/>
      <c r="AG42" s="266"/>
      <c r="AH42" s="266"/>
      <c r="AI42" s="266"/>
      <c r="AJ42" s="266"/>
      <c r="AK42" s="266"/>
      <c r="AL42" s="266"/>
      <c r="AM42" s="266"/>
      <c r="AN42" s="266"/>
      <c r="AO42" s="266"/>
      <c r="AP42" s="266"/>
      <c r="AQ42" s="266"/>
      <c r="AR42" s="266"/>
      <c r="AS42" s="267"/>
      <c r="AT42" s="267"/>
      <c r="AU42" s="267"/>
      <c r="AV42" s="267"/>
      <c r="AW42" s="267"/>
    </row>
    <row r="43" spans="12:49" s="265" customFormat="1" x14ac:dyDescent="0.2">
      <c r="L43" s="266"/>
      <c r="M43" s="266"/>
      <c r="N43" s="266"/>
      <c r="O43" s="266"/>
      <c r="P43" s="266"/>
      <c r="Q43" s="266"/>
      <c r="R43" s="266"/>
      <c r="S43" s="266"/>
      <c r="T43" s="266"/>
      <c r="U43" s="266"/>
      <c r="V43" s="266"/>
      <c r="W43" s="266"/>
      <c r="X43" s="266"/>
      <c r="Y43" s="266"/>
      <c r="Z43" s="266"/>
      <c r="AA43" s="266"/>
      <c r="AB43" s="266"/>
      <c r="AC43" s="266"/>
      <c r="AD43" s="266"/>
      <c r="AE43" s="266"/>
      <c r="AF43" s="266"/>
      <c r="AG43" s="266"/>
      <c r="AH43" s="266"/>
      <c r="AI43" s="266"/>
      <c r="AJ43" s="266"/>
      <c r="AK43" s="266"/>
      <c r="AL43" s="266"/>
      <c r="AM43" s="266"/>
      <c r="AN43" s="266"/>
      <c r="AO43" s="266"/>
      <c r="AP43" s="266"/>
      <c r="AQ43" s="266"/>
      <c r="AR43" s="266"/>
      <c r="AS43" s="267"/>
      <c r="AT43" s="267"/>
      <c r="AU43" s="267"/>
      <c r="AV43" s="267"/>
      <c r="AW43" s="267"/>
    </row>
    <row r="44" spans="12:49" s="265" customFormat="1" x14ac:dyDescent="0.2">
      <c r="L44" s="266"/>
      <c r="M44" s="266"/>
      <c r="N44" s="266"/>
      <c r="O44" s="266"/>
      <c r="P44" s="266"/>
      <c r="Q44" s="266"/>
      <c r="R44" s="266"/>
      <c r="S44" s="266"/>
      <c r="T44" s="266"/>
      <c r="U44" s="266"/>
      <c r="V44" s="266"/>
      <c r="W44" s="266"/>
      <c r="X44" s="266"/>
      <c r="Y44" s="266"/>
      <c r="Z44" s="266"/>
      <c r="AA44" s="266"/>
      <c r="AB44" s="266"/>
      <c r="AC44" s="266"/>
      <c r="AD44" s="266"/>
      <c r="AE44" s="266"/>
      <c r="AF44" s="266"/>
      <c r="AG44" s="266"/>
      <c r="AH44" s="266"/>
      <c r="AI44" s="266"/>
      <c r="AJ44" s="266"/>
      <c r="AK44" s="266"/>
      <c r="AL44" s="266"/>
      <c r="AM44" s="266"/>
      <c r="AN44" s="266"/>
      <c r="AO44" s="266"/>
      <c r="AP44" s="266"/>
      <c r="AQ44" s="266"/>
      <c r="AR44" s="266"/>
      <c r="AS44" s="267"/>
      <c r="AT44" s="267"/>
      <c r="AU44" s="267"/>
      <c r="AV44" s="267"/>
      <c r="AW44" s="267"/>
    </row>
    <row r="45" spans="12:49" s="265" customFormat="1" x14ac:dyDescent="0.2">
      <c r="L45" s="266"/>
      <c r="M45" s="266"/>
      <c r="N45" s="266"/>
      <c r="O45" s="266"/>
      <c r="P45" s="266"/>
      <c r="Q45" s="266"/>
      <c r="R45" s="266"/>
      <c r="S45" s="266"/>
      <c r="T45" s="266"/>
      <c r="U45" s="266"/>
      <c r="V45" s="266"/>
      <c r="W45" s="266"/>
      <c r="X45" s="266"/>
      <c r="Y45" s="266"/>
      <c r="Z45" s="266"/>
      <c r="AA45" s="266"/>
      <c r="AB45" s="266"/>
      <c r="AC45" s="266"/>
      <c r="AD45" s="266"/>
      <c r="AE45" s="266"/>
      <c r="AF45" s="266"/>
      <c r="AG45" s="266"/>
      <c r="AH45" s="266"/>
      <c r="AI45" s="266"/>
      <c r="AJ45" s="266"/>
      <c r="AK45" s="266"/>
      <c r="AL45" s="266"/>
      <c r="AM45" s="266"/>
      <c r="AN45" s="266"/>
      <c r="AO45" s="266"/>
      <c r="AP45" s="266"/>
      <c r="AQ45" s="266"/>
      <c r="AR45" s="266"/>
      <c r="AS45" s="267"/>
      <c r="AT45" s="267"/>
      <c r="AU45" s="267"/>
      <c r="AV45" s="267"/>
      <c r="AW45" s="267"/>
    </row>
    <row r="46" spans="12:49" s="265" customFormat="1" x14ac:dyDescent="0.2">
      <c r="L46" s="266"/>
      <c r="M46" s="266"/>
      <c r="N46" s="266"/>
      <c r="O46" s="266"/>
      <c r="P46" s="266"/>
      <c r="Q46" s="266"/>
      <c r="R46" s="266"/>
      <c r="S46" s="266"/>
      <c r="T46" s="266"/>
      <c r="U46" s="266"/>
      <c r="V46" s="266"/>
      <c r="W46" s="266"/>
      <c r="X46" s="266"/>
      <c r="Y46" s="266"/>
      <c r="Z46" s="266"/>
      <c r="AA46" s="266"/>
      <c r="AB46" s="266"/>
      <c r="AC46" s="266"/>
      <c r="AD46" s="266"/>
      <c r="AE46" s="266"/>
      <c r="AF46" s="266"/>
      <c r="AG46" s="266"/>
      <c r="AH46" s="266"/>
      <c r="AI46" s="266"/>
      <c r="AJ46" s="266"/>
      <c r="AK46" s="266"/>
      <c r="AL46" s="266"/>
      <c r="AM46" s="266"/>
      <c r="AN46" s="266"/>
      <c r="AO46" s="266"/>
      <c r="AP46" s="266"/>
      <c r="AQ46" s="266"/>
      <c r="AR46" s="266"/>
      <c r="AS46" s="267"/>
      <c r="AT46" s="267"/>
      <c r="AU46" s="267"/>
      <c r="AV46" s="267"/>
      <c r="AW46" s="267"/>
    </row>
    <row r="47" spans="12:49" s="265" customFormat="1" x14ac:dyDescent="0.2">
      <c r="L47" s="266"/>
      <c r="M47" s="266"/>
      <c r="N47" s="266"/>
      <c r="O47" s="266"/>
      <c r="P47" s="266"/>
      <c r="Q47" s="266"/>
      <c r="R47" s="266"/>
      <c r="S47" s="266"/>
      <c r="T47" s="266"/>
      <c r="U47" s="266"/>
      <c r="V47" s="266"/>
      <c r="W47" s="266"/>
      <c r="X47" s="266"/>
      <c r="Y47" s="266"/>
      <c r="Z47" s="266"/>
      <c r="AA47" s="266"/>
      <c r="AB47" s="266"/>
      <c r="AC47" s="266"/>
      <c r="AD47" s="266"/>
      <c r="AE47" s="266"/>
      <c r="AF47" s="266"/>
      <c r="AG47" s="266"/>
      <c r="AH47" s="266"/>
      <c r="AI47" s="266"/>
      <c r="AJ47" s="266"/>
      <c r="AK47" s="266"/>
      <c r="AL47" s="266"/>
      <c r="AM47" s="266"/>
      <c r="AN47" s="266"/>
      <c r="AO47" s="266"/>
      <c r="AP47" s="266"/>
      <c r="AQ47" s="266"/>
      <c r="AR47" s="266"/>
      <c r="AS47" s="267"/>
      <c r="AT47" s="267"/>
      <c r="AU47" s="267"/>
      <c r="AV47" s="267"/>
      <c r="AW47" s="267"/>
    </row>
    <row r="48" spans="12:49" s="265" customFormat="1" x14ac:dyDescent="0.2">
      <c r="L48" s="266"/>
      <c r="M48" s="266"/>
      <c r="N48" s="266"/>
      <c r="O48" s="266"/>
      <c r="P48" s="266"/>
      <c r="Q48" s="266"/>
      <c r="R48" s="266"/>
      <c r="S48" s="266"/>
      <c r="T48" s="266"/>
      <c r="U48" s="266"/>
      <c r="V48" s="266"/>
      <c r="W48" s="266"/>
      <c r="X48" s="266"/>
      <c r="Y48" s="266"/>
      <c r="Z48" s="266"/>
      <c r="AA48" s="266"/>
      <c r="AB48" s="266"/>
      <c r="AC48" s="266"/>
      <c r="AD48" s="266"/>
      <c r="AE48" s="266"/>
      <c r="AF48" s="266"/>
      <c r="AG48" s="266"/>
      <c r="AH48" s="266"/>
      <c r="AI48" s="266"/>
      <c r="AJ48" s="266"/>
      <c r="AK48" s="266"/>
      <c r="AL48" s="266"/>
      <c r="AM48" s="266"/>
      <c r="AN48" s="266"/>
      <c r="AO48" s="266"/>
      <c r="AP48" s="266"/>
      <c r="AQ48" s="266"/>
      <c r="AR48" s="266"/>
      <c r="AS48" s="267"/>
      <c r="AT48" s="267"/>
      <c r="AU48" s="267"/>
      <c r="AV48" s="267"/>
      <c r="AW48" s="267"/>
    </row>
    <row r="49" spans="12:49" s="265" customFormat="1" x14ac:dyDescent="0.2">
      <c r="L49" s="266"/>
      <c r="M49" s="266"/>
      <c r="N49" s="266"/>
      <c r="O49" s="266"/>
      <c r="P49" s="266"/>
      <c r="Q49" s="266"/>
      <c r="R49" s="266"/>
      <c r="S49" s="266"/>
      <c r="T49" s="266"/>
      <c r="U49" s="266"/>
      <c r="V49" s="266"/>
      <c r="W49" s="266"/>
      <c r="X49" s="266"/>
      <c r="Y49" s="266"/>
      <c r="Z49" s="266"/>
      <c r="AA49" s="266"/>
      <c r="AB49" s="266"/>
      <c r="AC49" s="266"/>
      <c r="AD49" s="266"/>
      <c r="AE49" s="266"/>
      <c r="AF49" s="266"/>
      <c r="AG49" s="266"/>
      <c r="AH49" s="266"/>
      <c r="AI49" s="266"/>
      <c r="AJ49" s="266"/>
      <c r="AK49" s="266"/>
      <c r="AL49" s="266"/>
      <c r="AM49" s="266"/>
      <c r="AN49" s="266"/>
      <c r="AO49" s="266"/>
      <c r="AP49" s="266"/>
      <c r="AQ49" s="266"/>
      <c r="AR49" s="266"/>
      <c r="AS49" s="267"/>
      <c r="AT49" s="267"/>
      <c r="AU49" s="267"/>
      <c r="AV49" s="267"/>
      <c r="AW49" s="267"/>
    </row>
    <row r="50" spans="12:49" s="265" customFormat="1" x14ac:dyDescent="0.2">
      <c r="L50" s="266"/>
      <c r="M50" s="266"/>
      <c r="N50" s="266"/>
      <c r="O50" s="266"/>
      <c r="P50" s="266"/>
      <c r="Q50" s="266"/>
      <c r="R50" s="266"/>
      <c r="S50" s="266"/>
      <c r="T50" s="266"/>
      <c r="U50" s="266"/>
      <c r="V50" s="266"/>
      <c r="W50" s="266"/>
      <c r="X50" s="266"/>
      <c r="Y50" s="266"/>
      <c r="Z50" s="266"/>
      <c r="AA50" s="266"/>
      <c r="AB50" s="266"/>
      <c r="AC50" s="266"/>
      <c r="AD50" s="266"/>
      <c r="AE50" s="266"/>
      <c r="AF50" s="266"/>
      <c r="AG50" s="266"/>
      <c r="AH50" s="266"/>
      <c r="AI50" s="266"/>
      <c r="AJ50" s="266"/>
      <c r="AK50" s="266"/>
      <c r="AL50" s="266"/>
      <c r="AM50" s="266"/>
      <c r="AN50" s="266"/>
      <c r="AO50" s="266"/>
      <c r="AP50" s="266"/>
      <c r="AQ50" s="266"/>
      <c r="AR50" s="266"/>
      <c r="AS50" s="267"/>
      <c r="AT50" s="267"/>
      <c r="AU50" s="267"/>
      <c r="AV50" s="267"/>
      <c r="AW50" s="267"/>
    </row>
    <row r="51" spans="12:49" s="265" customFormat="1" x14ac:dyDescent="0.2">
      <c r="L51" s="266"/>
      <c r="M51" s="266"/>
      <c r="N51" s="266"/>
      <c r="O51" s="266"/>
      <c r="P51" s="266"/>
      <c r="Q51" s="266"/>
      <c r="R51" s="266"/>
      <c r="S51" s="266"/>
      <c r="T51" s="266"/>
      <c r="U51" s="266"/>
      <c r="V51" s="266"/>
      <c r="W51" s="266"/>
      <c r="X51" s="266"/>
      <c r="Y51" s="266"/>
      <c r="Z51" s="266"/>
      <c r="AA51" s="266"/>
      <c r="AB51" s="266"/>
      <c r="AC51" s="266"/>
      <c r="AD51" s="266"/>
      <c r="AE51" s="266"/>
      <c r="AF51" s="266"/>
      <c r="AG51" s="266"/>
      <c r="AH51" s="266"/>
      <c r="AI51" s="266"/>
      <c r="AJ51" s="266"/>
      <c r="AK51" s="266"/>
      <c r="AL51" s="266"/>
      <c r="AM51" s="266"/>
      <c r="AN51" s="266"/>
      <c r="AO51" s="266"/>
      <c r="AP51" s="266"/>
      <c r="AQ51" s="266"/>
      <c r="AR51" s="266"/>
      <c r="AS51" s="267"/>
      <c r="AT51" s="267"/>
      <c r="AU51" s="267"/>
      <c r="AV51" s="267"/>
      <c r="AW51" s="267"/>
    </row>
    <row r="52" spans="12:49" s="265" customFormat="1" x14ac:dyDescent="0.2">
      <c r="L52" s="266"/>
      <c r="M52" s="266"/>
      <c r="N52" s="266"/>
      <c r="O52" s="266"/>
      <c r="P52" s="266"/>
      <c r="Q52" s="266"/>
      <c r="R52" s="266"/>
      <c r="S52" s="266"/>
      <c r="T52" s="266"/>
      <c r="U52" s="266"/>
      <c r="V52" s="266"/>
      <c r="W52" s="266"/>
      <c r="X52" s="266"/>
      <c r="Y52" s="266"/>
      <c r="Z52" s="266"/>
      <c r="AA52" s="266"/>
      <c r="AB52" s="266"/>
      <c r="AC52" s="266"/>
      <c r="AD52" s="266"/>
      <c r="AE52" s="266"/>
      <c r="AF52" s="266"/>
      <c r="AG52" s="266"/>
      <c r="AH52" s="266"/>
      <c r="AI52" s="266"/>
      <c r="AJ52" s="266"/>
      <c r="AK52" s="266"/>
      <c r="AL52" s="266"/>
      <c r="AM52" s="266"/>
      <c r="AN52" s="266"/>
      <c r="AO52" s="266"/>
      <c r="AP52" s="266"/>
      <c r="AQ52" s="266"/>
      <c r="AR52" s="266"/>
      <c r="AS52" s="267"/>
      <c r="AT52" s="267"/>
      <c r="AU52" s="267"/>
      <c r="AV52" s="267"/>
      <c r="AW52" s="267"/>
    </row>
    <row r="53" spans="12:49" s="265" customFormat="1" x14ac:dyDescent="0.2">
      <c r="L53" s="266"/>
      <c r="M53" s="266"/>
      <c r="N53" s="266"/>
      <c r="O53" s="266"/>
      <c r="P53" s="266"/>
      <c r="Q53" s="266"/>
      <c r="R53" s="266"/>
      <c r="S53" s="266"/>
      <c r="T53" s="266"/>
      <c r="U53" s="266"/>
      <c r="V53" s="266"/>
      <c r="W53" s="266"/>
      <c r="X53" s="266"/>
      <c r="Y53" s="266"/>
      <c r="Z53" s="266"/>
      <c r="AA53" s="266"/>
      <c r="AB53" s="266"/>
      <c r="AC53" s="266"/>
      <c r="AD53" s="266"/>
      <c r="AE53" s="266"/>
      <c r="AF53" s="266"/>
      <c r="AG53" s="266"/>
      <c r="AH53" s="266"/>
      <c r="AI53" s="266"/>
      <c r="AJ53" s="266"/>
      <c r="AK53" s="266"/>
      <c r="AL53" s="266"/>
      <c r="AM53" s="266"/>
      <c r="AN53" s="266"/>
      <c r="AO53" s="266"/>
      <c r="AP53" s="266"/>
      <c r="AQ53" s="266"/>
      <c r="AR53" s="266"/>
      <c r="AS53" s="267"/>
      <c r="AT53" s="267"/>
      <c r="AU53" s="267"/>
      <c r="AV53" s="267"/>
      <c r="AW53" s="267"/>
    </row>
    <row r="54" spans="12:49" s="265" customFormat="1" x14ac:dyDescent="0.2">
      <c r="L54" s="266"/>
      <c r="M54" s="266"/>
      <c r="N54" s="266"/>
      <c r="O54" s="266"/>
      <c r="P54" s="266"/>
      <c r="Q54" s="266"/>
      <c r="R54" s="266"/>
      <c r="S54" s="266"/>
      <c r="T54" s="266"/>
      <c r="U54" s="266"/>
      <c r="V54" s="266"/>
      <c r="W54" s="266"/>
      <c r="X54" s="266"/>
      <c r="Y54" s="266"/>
      <c r="Z54" s="266"/>
      <c r="AA54" s="266"/>
      <c r="AB54" s="266"/>
      <c r="AC54" s="266"/>
      <c r="AD54" s="266"/>
      <c r="AE54" s="266"/>
      <c r="AF54" s="266"/>
      <c r="AG54" s="266"/>
      <c r="AH54" s="266"/>
      <c r="AI54" s="266"/>
      <c r="AJ54" s="266"/>
      <c r="AK54" s="266"/>
      <c r="AL54" s="266"/>
      <c r="AM54" s="266"/>
      <c r="AN54" s="266"/>
      <c r="AO54" s="266"/>
      <c r="AP54" s="266"/>
      <c r="AQ54" s="266"/>
      <c r="AR54" s="266"/>
      <c r="AS54" s="267"/>
      <c r="AT54" s="267"/>
      <c r="AU54" s="267"/>
      <c r="AV54" s="267"/>
      <c r="AW54" s="267"/>
    </row>
    <row r="55" spans="12:49" s="265" customFormat="1" x14ac:dyDescent="0.2">
      <c r="L55" s="266"/>
      <c r="M55" s="266"/>
      <c r="N55" s="266"/>
      <c r="O55" s="266"/>
      <c r="P55" s="266"/>
      <c r="Q55" s="266"/>
      <c r="R55" s="266"/>
      <c r="S55" s="266"/>
      <c r="T55" s="266"/>
      <c r="U55" s="266"/>
      <c r="V55" s="266"/>
      <c r="W55" s="266"/>
      <c r="X55" s="266"/>
      <c r="Y55" s="266"/>
      <c r="Z55" s="266"/>
      <c r="AA55" s="266"/>
      <c r="AB55" s="266"/>
      <c r="AC55" s="266"/>
      <c r="AD55" s="266"/>
      <c r="AE55" s="266"/>
      <c r="AF55" s="266"/>
      <c r="AG55" s="266"/>
      <c r="AH55" s="266"/>
      <c r="AI55" s="266"/>
      <c r="AJ55" s="266"/>
      <c r="AK55" s="266"/>
      <c r="AL55" s="266"/>
      <c r="AM55" s="266"/>
      <c r="AN55" s="266"/>
      <c r="AO55" s="266"/>
      <c r="AP55" s="266"/>
      <c r="AQ55" s="266"/>
      <c r="AR55" s="266"/>
      <c r="AS55" s="267"/>
      <c r="AT55" s="267"/>
      <c r="AU55" s="267"/>
      <c r="AV55" s="267"/>
      <c r="AW55" s="267"/>
    </row>
    <row r="56" spans="12:49" s="265" customFormat="1" x14ac:dyDescent="0.2">
      <c r="L56" s="266"/>
      <c r="M56" s="266"/>
      <c r="N56" s="266"/>
      <c r="O56" s="266"/>
      <c r="P56" s="266"/>
      <c r="Q56" s="266"/>
      <c r="R56" s="266"/>
      <c r="S56" s="266"/>
      <c r="T56" s="266"/>
      <c r="U56" s="266"/>
      <c r="V56" s="266"/>
      <c r="W56" s="266"/>
      <c r="X56" s="266"/>
      <c r="Y56" s="266"/>
      <c r="Z56" s="266"/>
      <c r="AA56" s="266"/>
      <c r="AB56" s="266"/>
      <c r="AC56" s="266"/>
      <c r="AD56" s="266"/>
      <c r="AE56" s="266"/>
      <c r="AF56" s="266"/>
      <c r="AG56" s="266"/>
      <c r="AH56" s="266"/>
      <c r="AI56" s="266"/>
      <c r="AJ56" s="266"/>
      <c r="AK56" s="266"/>
      <c r="AL56" s="266"/>
      <c r="AM56" s="266"/>
      <c r="AN56" s="266"/>
      <c r="AO56" s="266"/>
      <c r="AP56" s="266"/>
      <c r="AQ56" s="266"/>
      <c r="AR56" s="266"/>
      <c r="AS56" s="267"/>
      <c r="AT56" s="267"/>
      <c r="AU56" s="267"/>
      <c r="AV56" s="267"/>
      <c r="AW56" s="267"/>
    </row>
    <row r="57" spans="12:49" s="265" customFormat="1" x14ac:dyDescent="0.2">
      <c r="L57" s="266"/>
      <c r="M57" s="266"/>
      <c r="N57" s="266"/>
      <c r="O57" s="266"/>
      <c r="P57" s="266"/>
      <c r="Q57" s="266"/>
      <c r="R57" s="266"/>
      <c r="S57" s="266"/>
      <c r="T57" s="266"/>
      <c r="U57" s="266"/>
      <c r="V57" s="266"/>
      <c r="W57" s="266"/>
      <c r="X57" s="266"/>
      <c r="Y57" s="266"/>
      <c r="Z57" s="266"/>
      <c r="AA57" s="266"/>
      <c r="AB57" s="266"/>
      <c r="AC57" s="266"/>
      <c r="AD57" s="266"/>
      <c r="AE57" s="266"/>
      <c r="AF57" s="266"/>
      <c r="AG57" s="266"/>
      <c r="AH57" s="266"/>
      <c r="AI57" s="266"/>
      <c r="AJ57" s="266"/>
      <c r="AK57" s="266"/>
      <c r="AL57" s="266"/>
      <c r="AM57" s="266"/>
      <c r="AN57" s="266"/>
      <c r="AO57" s="266"/>
      <c r="AP57" s="266"/>
      <c r="AQ57" s="266"/>
      <c r="AR57" s="266"/>
      <c r="AS57" s="267"/>
      <c r="AT57" s="267"/>
      <c r="AU57" s="267"/>
      <c r="AV57" s="267"/>
      <c r="AW57" s="267"/>
    </row>
    <row r="58" spans="12:49" s="265" customFormat="1" x14ac:dyDescent="0.2">
      <c r="L58" s="266"/>
      <c r="M58" s="266"/>
      <c r="N58" s="266"/>
      <c r="O58" s="266"/>
      <c r="P58" s="266"/>
      <c r="Q58" s="266"/>
      <c r="R58" s="266"/>
      <c r="S58" s="266"/>
      <c r="T58" s="266"/>
      <c r="U58" s="266"/>
      <c r="V58" s="266"/>
      <c r="W58" s="266"/>
      <c r="X58" s="266"/>
      <c r="Y58" s="266"/>
      <c r="Z58" s="266"/>
      <c r="AA58" s="266"/>
      <c r="AB58" s="266"/>
      <c r="AC58" s="266"/>
      <c r="AD58" s="266"/>
      <c r="AE58" s="266"/>
      <c r="AF58" s="266"/>
      <c r="AG58" s="266"/>
      <c r="AH58" s="266"/>
      <c r="AI58" s="266"/>
      <c r="AJ58" s="266"/>
      <c r="AK58" s="266"/>
      <c r="AL58" s="266"/>
      <c r="AM58" s="266"/>
      <c r="AN58" s="266"/>
      <c r="AO58" s="266"/>
      <c r="AP58" s="266"/>
      <c r="AQ58" s="266"/>
      <c r="AR58" s="266"/>
      <c r="AS58" s="267"/>
      <c r="AT58" s="267"/>
      <c r="AU58" s="267"/>
      <c r="AV58" s="267"/>
      <c r="AW58" s="267"/>
    </row>
    <row r="59" spans="12:49" s="265" customFormat="1" x14ac:dyDescent="0.2">
      <c r="L59" s="266"/>
      <c r="M59" s="266"/>
      <c r="N59" s="266"/>
      <c r="O59" s="266"/>
      <c r="P59" s="266"/>
      <c r="Q59" s="266"/>
      <c r="R59" s="266"/>
      <c r="S59" s="266"/>
      <c r="T59" s="266"/>
      <c r="U59" s="266"/>
      <c r="V59" s="266"/>
      <c r="W59" s="266"/>
      <c r="X59" s="266"/>
      <c r="Y59" s="266"/>
      <c r="Z59" s="266"/>
      <c r="AA59" s="266"/>
      <c r="AB59" s="266"/>
      <c r="AC59" s="266"/>
      <c r="AD59" s="266"/>
      <c r="AE59" s="266"/>
      <c r="AF59" s="266"/>
      <c r="AG59" s="266"/>
      <c r="AH59" s="266"/>
      <c r="AI59" s="266"/>
      <c r="AJ59" s="266"/>
      <c r="AK59" s="266"/>
      <c r="AL59" s="266"/>
      <c r="AM59" s="266"/>
      <c r="AN59" s="266"/>
      <c r="AO59" s="266"/>
      <c r="AP59" s="266"/>
      <c r="AQ59" s="266"/>
      <c r="AR59" s="266"/>
      <c r="AS59" s="267"/>
      <c r="AT59" s="267"/>
      <c r="AU59" s="267"/>
      <c r="AV59" s="267"/>
      <c r="AW59" s="267"/>
    </row>
    <row r="60" spans="12:49" s="265" customFormat="1" x14ac:dyDescent="0.2">
      <c r="L60" s="266"/>
      <c r="M60" s="266"/>
      <c r="N60" s="266"/>
      <c r="O60" s="266"/>
      <c r="P60" s="266"/>
      <c r="Q60" s="266"/>
      <c r="R60" s="266"/>
      <c r="S60" s="266"/>
      <c r="T60" s="266"/>
      <c r="U60" s="266"/>
      <c r="V60" s="266"/>
      <c r="W60" s="266"/>
      <c r="X60" s="266"/>
      <c r="Y60" s="266"/>
      <c r="Z60" s="266"/>
      <c r="AA60" s="266"/>
      <c r="AB60" s="266"/>
      <c r="AC60" s="266"/>
      <c r="AD60" s="266"/>
      <c r="AE60" s="266"/>
      <c r="AF60" s="266"/>
      <c r="AG60" s="266"/>
      <c r="AH60" s="266"/>
      <c r="AI60" s="266"/>
      <c r="AJ60" s="266"/>
      <c r="AK60" s="266"/>
      <c r="AL60" s="266"/>
      <c r="AM60" s="266"/>
      <c r="AN60" s="266"/>
      <c r="AO60" s="266"/>
      <c r="AP60" s="266"/>
      <c r="AQ60" s="266"/>
      <c r="AR60" s="266"/>
      <c r="AS60" s="267"/>
      <c r="AT60" s="267"/>
      <c r="AU60" s="267"/>
      <c r="AV60" s="267"/>
      <c r="AW60" s="267"/>
    </row>
    <row r="61" spans="12:49" s="265" customFormat="1" x14ac:dyDescent="0.2">
      <c r="L61" s="266"/>
      <c r="M61" s="266"/>
      <c r="N61" s="266"/>
      <c r="O61" s="266"/>
      <c r="P61" s="266"/>
      <c r="Q61" s="266"/>
      <c r="R61" s="266"/>
      <c r="S61" s="266"/>
      <c r="T61" s="266"/>
      <c r="U61" s="266"/>
      <c r="V61" s="266"/>
      <c r="W61" s="266"/>
      <c r="X61" s="266"/>
      <c r="Y61" s="266"/>
      <c r="Z61" s="266"/>
      <c r="AA61" s="266"/>
      <c r="AB61" s="266"/>
      <c r="AC61" s="266"/>
      <c r="AD61" s="266"/>
      <c r="AE61" s="266"/>
      <c r="AF61" s="266"/>
      <c r="AG61" s="266"/>
      <c r="AH61" s="266"/>
      <c r="AI61" s="266"/>
      <c r="AJ61" s="266"/>
      <c r="AK61" s="266"/>
      <c r="AL61" s="266"/>
      <c r="AM61" s="266"/>
      <c r="AN61" s="266"/>
      <c r="AO61" s="266"/>
      <c r="AP61" s="266"/>
      <c r="AQ61" s="266"/>
      <c r="AR61" s="266"/>
      <c r="AS61" s="267"/>
      <c r="AT61" s="267"/>
      <c r="AU61" s="267"/>
      <c r="AV61" s="267"/>
      <c r="AW61" s="267"/>
    </row>
    <row r="62" spans="12:49" s="265" customFormat="1" x14ac:dyDescent="0.2">
      <c r="L62" s="266"/>
      <c r="M62" s="266"/>
      <c r="N62" s="266"/>
      <c r="O62" s="266"/>
      <c r="P62" s="266"/>
      <c r="Q62" s="266"/>
      <c r="R62" s="266"/>
      <c r="S62" s="266"/>
      <c r="T62" s="266"/>
      <c r="U62" s="266"/>
      <c r="V62" s="266"/>
      <c r="W62" s="266"/>
      <c r="X62" s="266"/>
      <c r="Y62" s="266"/>
      <c r="Z62" s="266"/>
      <c r="AA62" s="266"/>
      <c r="AB62" s="266"/>
      <c r="AC62" s="266"/>
      <c r="AD62" s="266"/>
      <c r="AE62" s="266"/>
      <c r="AF62" s="266"/>
      <c r="AG62" s="266"/>
      <c r="AH62" s="266"/>
      <c r="AI62" s="266"/>
      <c r="AJ62" s="266"/>
      <c r="AK62" s="266"/>
      <c r="AL62" s="266"/>
      <c r="AM62" s="266"/>
      <c r="AN62" s="266"/>
      <c r="AO62" s="266"/>
      <c r="AP62" s="266"/>
      <c r="AQ62" s="266"/>
      <c r="AR62" s="266"/>
      <c r="AS62" s="267"/>
      <c r="AT62" s="267"/>
      <c r="AU62" s="267"/>
      <c r="AV62" s="267"/>
      <c r="AW62" s="267"/>
    </row>
    <row r="63" spans="12:49" s="265" customFormat="1" x14ac:dyDescent="0.2">
      <c r="L63" s="266"/>
      <c r="M63" s="266"/>
      <c r="N63" s="266"/>
      <c r="O63" s="266"/>
      <c r="P63" s="266"/>
      <c r="Q63" s="266"/>
      <c r="R63" s="266"/>
      <c r="S63" s="266"/>
      <c r="T63" s="266"/>
      <c r="U63" s="266"/>
      <c r="V63" s="266"/>
      <c r="W63" s="266"/>
      <c r="X63" s="266"/>
      <c r="Y63" s="266"/>
      <c r="Z63" s="266"/>
      <c r="AA63" s="266"/>
      <c r="AB63" s="266"/>
      <c r="AC63" s="266"/>
      <c r="AD63" s="266"/>
      <c r="AE63" s="266"/>
      <c r="AF63" s="266"/>
      <c r="AG63" s="266"/>
      <c r="AH63" s="266"/>
      <c r="AI63" s="266"/>
      <c r="AJ63" s="266"/>
      <c r="AK63" s="266"/>
      <c r="AL63" s="266"/>
      <c r="AM63" s="266"/>
      <c r="AN63" s="266"/>
      <c r="AO63" s="266"/>
      <c r="AP63" s="266"/>
      <c r="AQ63" s="266"/>
      <c r="AR63" s="266"/>
      <c r="AS63" s="267"/>
      <c r="AT63" s="267"/>
      <c r="AU63" s="267"/>
      <c r="AV63" s="267"/>
      <c r="AW63" s="267"/>
    </row>
    <row r="64" spans="12:49" s="265" customFormat="1" x14ac:dyDescent="0.2">
      <c r="L64" s="266"/>
      <c r="M64" s="266"/>
      <c r="N64" s="266"/>
      <c r="O64" s="266"/>
      <c r="P64" s="266"/>
      <c r="Q64" s="266"/>
      <c r="R64" s="266"/>
      <c r="S64" s="266"/>
      <c r="T64" s="266"/>
      <c r="U64" s="266"/>
      <c r="V64" s="266"/>
      <c r="W64" s="266"/>
      <c r="X64" s="266"/>
      <c r="Y64" s="266"/>
      <c r="Z64" s="266"/>
      <c r="AA64" s="266"/>
      <c r="AB64" s="266"/>
      <c r="AC64" s="266"/>
      <c r="AD64" s="266"/>
      <c r="AE64" s="266"/>
      <c r="AF64" s="266"/>
      <c r="AG64" s="266"/>
      <c r="AH64" s="266"/>
      <c r="AI64" s="266"/>
      <c r="AJ64" s="266"/>
      <c r="AK64" s="266"/>
      <c r="AL64" s="266"/>
      <c r="AM64" s="266"/>
      <c r="AN64" s="266"/>
      <c r="AO64" s="266"/>
      <c r="AP64" s="266"/>
      <c r="AQ64" s="266"/>
      <c r="AR64" s="266"/>
      <c r="AS64" s="267"/>
      <c r="AT64" s="267"/>
      <c r="AU64" s="267"/>
      <c r="AV64" s="267"/>
      <c r="AW64" s="267"/>
    </row>
    <row r="65" spans="12:49" s="265" customFormat="1" x14ac:dyDescent="0.2">
      <c r="L65" s="266"/>
      <c r="M65" s="266"/>
      <c r="N65" s="266"/>
      <c r="O65" s="266"/>
      <c r="P65" s="266"/>
      <c r="Q65" s="266"/>
      <c r="R65" s="266"/>
      <c r="S65" s="266"/>
      <c r="T65" s="266"/>
      <c r="U65" s="266"/>
      <c r="V65" s="266"/>
      <c r="W65" s="266"/>
      <c r="X65" s="266"/>
      <c r="Y65" s="266"/>
      <c r="Z65" s="266"/>
      <c r="AA65" s="266"/>
      <c r="AB65" s="266"/>
      <c r="AC65" s="266"/>
      <c r="AD65" s="266"/>
      <c r="AE65" s="266"/>
      <c r="AF65" s="266"/>
      <c r="AG65" s="266"/>
      <c r="AH65" s="266"/>
      <c r="AI65" s="266"/>
      <c r="AJ65" s="266"/>
      <c r="AK65" s="266"/>
      <c r="AL65" s="266"/>
      <c r="AM65" s="266"/>
      <c r="AN65" s="266"/>
      <c r="AO65" s="266"/>
      <c r="AP65" s="266"/>
      <c r="AQ65" s="266"/>
      <c r="AR65" s="266"/>
      <c r="AS65" s="267"/>
      <c r="AT65" s="267"/>
      <c r="AU65" s="267"/>
      <c r="AV65" s="267"/>
      <c r="AW65" s="267"/>
    </row>
    <row r="66" spans="12:49" s="265" customFormat="1" x14ac:dyDescent="0.2">
      <c r="L66" s="266"/>
      <c r="M66" s="266"/>
      <c r="N66" s="266"/>
      <c r="O66" s="266"/>
      <c r="P66" s="266"/>
      <c r="Q66" s="266"/>
      <c r="R66" s="266"/>
      <c r="S66" s="266"/>
      <c r="T66" s="266"/>
      <c r="U66" s="266"/>
      <c r="V66" s="266"/>
      <c r="W66" s="266"/>
      <c r="X66" s="266"/>
      <c r="Y66" s="266"/>
      <c r="Z66" s="266"/>
      <c r="AA66" s="266"/>
      <c r="AB66" s="266"/>
      <c r="AC66" s="266"/>
      <c r="AD66" s="266"/>
      <c r="AE66" s="266"/>
      <c r="AF66" s="266"/>
      <c r="AG66" s="266"/>
      <c r="AH66" s="266"/>
      <c r="AI66" s="266"/>
      <c r="AJ66" s="266"/>
      <c r="AK66" s="266"/>
      <c r="AL66" s="266"/>
      <c r="AM66" s="266"/>
      <c r="AN66" s="266"/>
      <c r="AO66" s="266"/>
      <c r="AP66" s="266"/>
      <c r="AQ66" s="266"/>
      <c r="AR66" s="266"/>
      <c r="AS66" s="267"/>
      <c r="AT66" s="267"/>
      <c r="AU66" s="267"/>
      <c r="AV66" s="267"/>
      <c r="AW66" s="267"/>
    </row>
    <row r="67" spans="12:49" s="265" customFormat="1" x14ac:dyDescent="0.2">
      <c r="L67" s="266"/>
      <c r="M67" s="266"/>
      <c r="N67" s="266"/>
      <c r="O67" s="266"/>
      <c r="P67" s="266"/>
      <c r="Q67" s="266"/>
      <c r="R67" s="266"/>
      <c r="S67" s="266"/>
      <c r="T67" s="266"/>
      <c r="U67" s="266"/>
      <c r="V67" s="266"/>
      <c r="W67" s="266"/>
      <c r="X67" s="266"/>
      <c r="Y67" s="266"/>
      <c r="Z67" s="266"/>
      <c r="AA67" s="266"/>
      <c r="AB67" s="266"/>
      <c r="AC67" s="266"/>
      <c r="AD67" s="266"/>
      <c r="AE67" s="266"/>
      <c r="AF67" s="266"/>
      <c r="AG67" s="266"/>
      <c r="AH67" s="266"/>
      <c r="AI67" s="266"/>
      <c r="AJ67" s="266"/>
      <c r="AK67" s="266"/>
      <c r="AL67" s="266"/>
      <c r="AM67" s="266"/>
      <c r="AN67" s="266"/>
      <c r="AO67" s="266"/>
      <c r="AP67" s="266"/>
      <c r="AQ67" s="266"/>
      <c r="AR67" s="266"/>
      <c r="AS67" s="267"/>
      <c r="AT67" s="267"/>
      <c r="AU67" s="267"/>
      <c r="AV67" s="267"/>
      <c r="AW67" s="267"/>
    </row>
    <row r="68" spans="12:49" s="265" customFormat="1" x14ac:dyDescent="0.2">
      <c r="L68" s="266"/>
      <c r="M68" s="266"/>
      <c r="N68" s="266"/>
      <c r="O68" s="266"/>
      <c r="P68" s="266"/>
      <c r="Q68" s="266"/>
      <c r="R68" s="266"/>
      <c r="S68" s="266"/>
      <c r="T68" s="266"/>
      <c r="U68" s="266"/>
      <c r="V68" s="266"/>
      <c r="W68" s="266"/>
      <c r="X68" s="266"/>
      <c r="Y68" s="266"/>
      <c r="Z68" s="266"/>
      <c r="AA68" s="266"/>
      <c r="AB68" s="266"/>
      <c r="AC68" s="266"/>
      <c r="AD68" s="266"/>
      <c r="AE68" s="266"/>
      <c r="AF68" s="266"/>
      <c r="AG68" s="266"/>
      <c r="AH68" s="266"/>
      <c r="AI68" s="266"/>
      <c r="AJ68" s="266"/>
      <c r="AK68" s="266"/>
      <c r="AL68" s="266"/>
      <c r="AM68" s="266"/>
      <c r="AN68" s="266"/>
      <c r="AO68" s="266"/>
      <c r="AP68" s="266"/>
      <c r="AQ68" s="266"/>
      <c r="AR68" s="266"/>
      <c r="AS68" s="267"/>
      <c r="AT68" s="267"/>
      <c r="AU68" s="267"/>
      <c r="AV68" s="267"/>
      <c r="AW68" s="267"/>
    </row>
    <row r="69" spans="12:49" s="265" customFormat="1" x14ac:dyDescent="0.2">
      <c r="L69" s="266"/>
      <c r="M69" s="266"/>
      <c r="N69" s="266"/>
      <c r="O69" s="266"/>
      <c r="P69" s="266"/>
      <c r="Q69" s="266"/>
      <c r="R69" s="266"/>
      <c r="S69" s="266"/>
      <c r="T69" s="266"/>
      <c r="U69" s="266"/>
      <c r="V69" s="266"/>
      <c r="W69" s="266"/>
      <c r="X69" s="266"/>
      <c r="Y69" s="266"/>
      <c r="Z69" s="266"/>
      <c r="AA69" s="266"/>
      <c r="AB69" s="266"/>
      <c r="AC69" s="266"/>
      <c r="AD69" s="266"/>
      <c r="AE69" s="266"/>
      <c r="AF69" s="266"/>
      <c r="AG69" s="266"/>
      <c r="AH69" s="266"/>
      <c r="AI69" s="266"/>
      <c r="AJ69" s="266"/>
      <c r="AK69" s="266"/>
      <c r="AL69" s="266"/>
      <c r="AM69" s="266"/>
      <c r="AN69" s="266"/>
      <c r="AO69" s="266"/>
      <c r="AP69" s="266"/>
      <c r="AQ69" s="266"/>
      <c r="AR69" s="266"/>
      <c r="AS69" s="267"/>
      <c r="AT69" s="267"/>
      <c r="AU69" s="267"/>
      <c r="AV69" s="267"/>
      <c r="AW69" s="267"/>
    </row>
    <row r="70" spans="12:49" s="265" customFormat="1" x14ac:dyDescent="0.2">
      <c r="L70" s="266"/>
      <c r="M70" s="266"/>
      <c r="N70" s="266"/>
      <c r="O70" s="266"/>
      <c r="P70" s="266"/>
      <c r="Q70" s="266"/>
      <c r="R70" s="266"/>
      <c r="S70" s="266"/>
      <c r="T70" s="266"/>
      <c r="U70" s="266"/>
      <c r="V70" s="266"/>
      <c r="W70" s="266"/>
      <c r="X70" s="266"/>
      <c r="Y70" s="266"/>
      <c r="Z70" s="266"/>
      <c r="AA70" s="266"/>
      <c r="AB70" s="266"/>
      <c r="AC70" s="266"/>
      <c r="AD70" s="266"/>
      <c r="AE70" s="266"/>
      <c r="AF70" s="266"/>
      <c r="AG70" s="266"/>
      <c r="AH70" s="266"/>
      <c r="AI70" s="266"/>
      <c r="AJ70" s="266"/>
      <c r="AK70" s="266"/>
      <c r="AL70" s="266"/>
      <c r="AM70" s="266"/>
      <c r="AN70" s="266"/>
      <c r="AO70" s="266"/>
      <c r="AP70" s="266"/>
      <c r="AQ70" s="266"/>
      <c r="AR70" s="266"/>
      <c r="AS70" s="267"/>
      <c r="AT70" s="267"/>
      <c r="AU70" s="267"/>
      <c r="AV70" s="267"/>
      <c r="AW70" s="267"/>
    </row>
    <row r="71" spans="12:49" s="265" customFormat="1" x14ac:dyDescent="0.2">
      <c r="L71" s="266"/>
      <c r="M71" s="266"/>
      <c r="N71" s="266"/>
      <c r="O71" s="266"/>
      <c r="P71" s="266"/>
      <c r="Q71" s="266"/>
      <c r="R71" s="266"/>
      <c r="S71" s="266"/>
      <c r="T71" s="266"/>
      <c r="U71" s="266"/>
      <c r="V71" s="266"/>
      <c r="W71" s="266"/>
      <c r="X71" s="266"/>
      <c r="Y71" s="266"/>
      <c r="Z71" s="266"/>
      <c r="AA71" s="266"/>
      <c r="AB71" s="266"/>
      <c r="AC71" s="266"/>
      <c r="AD71" s="266"/>
      <c r="AE71" s="266"/>
      <c r="AF71" s="266"/>
      <c r="AG71" s="266"/>
      <c r="AH71" s="266"/>
      <c r="AI71" s="266"/>
      <c r="AJ71" s="266"/>
      <c r="AK71" s="266"/>
      <c r="AL71" s="266"/>
      <c r="AM71" s="266"/>
      <c r="AN71" s="266"/>
      <c r="AO71" s="266"/>
      <c r="AP71" s="266"/>
      <c r="AQ71" s="266"/>
      <c r="AR71" s="266"/>
      <c r="AS71" s="267"/>
      <c r="AT71" s="267"/>
      <c r="AU71" s="267"/>
      <c r="AV71" s="267"/>
      <c r="AW71" s="267"/>
    </row>
    <row r="72" spans="12:49" s="265" customFormat="1" x14ac:dyDescent="0.2">
      <c r="L72" s="266"/>
      <c r="M72" s="266"/>
      <c r="N72" s="266"/>
      <c r="O72" s="266"/>
      <c r="P72" s="266"/>
      <c r="Q72" s="266"/>
      <c r="R72" s="266"/>
      <c r="S72" s="266"/>
      <c r="T72" s="266"/>
      <c r="U72" s="266"/>
      <c r="V72" s="266"/>
      <c r="W72" s="266"/>
      <c r="X72" s="266"/>
      <c r="Y72" s="266"/>
      <c r="Z72" s="266"/>
      <c r="AA72" s="266"/>
      <c r="AB72" s="266"/>
      <c r="AC72" s="266"/>
      <c r="AD72" s="266"/>
      <c r="AE72" s="266"/>
      <c r="AF72" s="266"/>
      <c r="AG72" s="266"/>
      <c r="AH72" s="266"/>
      <c r="AI72" s="266"/>
      <c r="AJ72" s="266"/>
      <c r="AK72" s="266"/>
      <c r="AL72" s="266"/>
      <c r="AM72" s="266"/>
      <c r="AN72" s="266"/>
      <c r="AO72" s="266"/>
      <c r="AP72" s="266"/>
      <c r="AQ72" s="266"/>
      <c r="AR72" s="266"/>
      <c r="AS72" s="267"/>
      <c r="AT72" s="267"/>
      <c r="AU72" s="267"/>
      <c r="AV72" s="267"/>
      <c r="AW72" s="267"/>
    </row>
    <row r="73" spans="12:49" s="265" customFormat="1" x14ac:dyDescent="0.2">
      <c r="L73" s="266"/>
      <c r="M73" s="266"/>
      <c r="N73" s="266"/>
      <c r="O73" s="266"/>
      <c r="P73" s="266"/>
      <c r="Q73" s="266"/>
      <c r="R73" s="266"/>
      <c r="S73" s="266"/>
      <c r="T73" s="266"/>
      <c r="U73" s="266"/>
      <c r="V73" s="266"/>
      <c r="W73" s="266"/>
      <c r="X73" s="266"/>
      <c r="Y73" s="266"/>
      <c r="Z73" s="266"/>
      <c r="AA73" s="266"/>
      <c r="AB73" s="266"/>
      <c r="AC73" s="266"/>
      <c r="AD73" s="266"/>
      <c r="AE73" s="266"/>
      <c r="AF73" s="266"/>
      <c r="AG73" s="266"/>
      <c r="AH73" s="266"/>
      <c r="AI73" s="266"/>
      <c r="AJ73" s="266"/>
      <c r="AK73" s="266"/>
      <c r="AL73" s="266"/>
      <c r="AM73" s="266"/>
      <c r="AN73" s="266"/>
      <c r="AO73" s="266"/>
      <c r="AP73" s="266"/>
      <c r="AQ73" s="266"/>
      <c r="AR73" s="266"/>
      <c r="AS73" s="267"/>
      <c r="AT73" s="267"/>
      <c r="AU73" s="267"/>
      <c r="AV73" s="267"/>
      <c r="AW73" s="267"/>
    </row>
    <row r="74" spans="12:49" s="265" customFormat="1" x14ac:dyDescent="0.2">
      <c r="L74" s="266"/>
      <c r="M74" s="266"/>
      <c r="N74" s="266"/>
      <c r="O74" s="266"/>
      <c r="P74" s="266"/>
      <c r="Q74" s="266"/>
      <c r="R74" s="266"/>
      <c r="S74" s="266"/>
      <c r="T74" s="266"/>
      <c r="U74" s="266"/>
      <c r="V74" s="266"/>
      <c r="W74" s="266"/>
      <c r="X74" s="266"/>
      <c r="Y74" s="266"/>
      <c r="Z74" s="266"/>
      <c r="AA74" s="266"/>
      <c r="AB74" s="266"/>
      <c r="AC74" s="266"/>
      <c r="AD74" s="266"/>
      <c r="AE74" s="266"/>
      <c r="AF74" s="266"/>
      <c r="AG74" s="266"/>
      <c r="AH74" s="266"/>
      <c r="AI74" s="266"/>
      <c r="AJ74" s="266"/>
      <c r="AK74" s="266"/>
      <c r="AL74" s="266"/>
      <c r="AM74" s="266"/>
      <c r="AN74" s="266"/>
      <c r="AO74" s="266"/>
      <c r="AP74" s="266"/>
      <c r="AQ74" s="266"/>
      <c r="AR74" s="266"/>
      <c r="AS74" s="267"/>
      <c r="AT74" s="267"/>
      <c r="AU74" s="267"/>
      <c r="AV74" s="267"/>
      <c r="AW74" s="267"/>
    </row>
    <row r="75" spans="12:49" s="265" customFormat="1" x14ac:dyDescent="0.2">
      <c r="L75" s="266"/>
      <c r="M75" s="266"/>
      <c r="N75" s="266"/>
      <c r="O75" s="266"/>
      <c r="P75" s="266"/>
      <c r="Q75" s="266"/>
      <c r="R75" s="266"/>
      <c r="S75" s="266"/>
      <c r="T75" s="266"/>
      <c r="U75" s="266"/>
      <c r="V75" s="266"/>
      <c r="W75" s="266"/>
      <c r="X75" s="266"/>
      <c r="Y75" s="266"/>
      <c r="Z75" s="266"/>
      <c r="AA75" s="266"/>
      <c r="AB75" s="266"/>
      <c r="AC75" s="266"/>
      <c r="AD75" s="266"/>
      <c r="AE75" s="266"/>
      <c r="AF75" s="266"/>
      <c r="AG75" s="266"/>
      <c r="AH75" s="266"/>
      <c r="AI75" s="266"/>
      <c r="AJ75" s="266"/>
      <c r="AK75" s="266"/>
      <c r="AL75" s="266"/>
      <c r="AM75" s="266"/>
      <c r="AN75" s="266"/>
      <c r="AO75" s="266"/>
      <c r="AP75" s="266"/>
      <c r="AQ75" s="266"/>
      <c r="AR75" s="266"/>
      <c r="AS75" s="267"/>
      <c r="AT75" s="267"/>
      <c r="AU75" s="267"/>
      <c r="AV75" s="267"/>
      <c r="AW75" s="267"/>
    </row>
    <row r="76" spans="12:49" x14ac:dyDescent="0.2"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  <c r="AA76" s="263"/>
      <c r="AB76" s="263"/>
      <c r="AC76" s="263"/>
      <c r="AD76" s="263"/>
      <c r="AE76" s="263"/>
      <c r="AF76" s="263"/>
      <c r="AG76" s="263"/>
      <c r="AH76" s="263"/>
      <c r="AI76" s="263"/>
      <c r="AJ76" s="263"/>
      <c r="AK76" s="263"/>
      <c r="AL76" s="263"/>
      <c r="AM76" s="263"/>
      <c r="AN76" s="263"/>
      <c r="AO76" s="263"/>
      <c r="AP76" s="263"/>
      <c r="AQ76" s="263"/>
      <c r="AR76" s="263"/>
      <c r="AS76" s="264"/>
      <c r="AT76" s="264"/>
      <c r="AU76" s="264"/>
      <c r="AV76" s="264"/>
      <c r="AW76" s="264"/>
    </row>
    <row r="77" spans="12:49" x14ac:dyDescent="0.2"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  <c r="AA77" s="263"/>
      <c r="AB77" s="263"/>
      <c r="AC77" s="263"/>
      <c r="AD77" s="263"/>
      <c r="AE77" s="263"/>
      <c r="AF77" s="263"/>
      <c r="AG77" s="263"/>
      <c r="AH77" s="263"/>
      <c r="AI77" s="263"/>
      <c r="AJ77" s="263"/>
      <c r="AK77" s="263"/>
      <c r="AL77" s="263"/>
      <c r="AM77" s="263"/>
      <c r="AN77" s="263"/>
      <c r="AO77" s="263"/>
      <c r="AP77" s="263"/>
      <c r="AQ77" s="263"/>
      <c r="AR77" s="263"/>
      <c r="AS77" s="264"/>
      <c r="AT77" s="264"/>
      <c r="AU77" s="264"/>
      <c r="AV77" s="264"/>
      <c r="AW77" s="264"/>
    </row>
    <row r="78" spans="12:49" x14ac:dyDescent="0.2"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  <c r="AA78" s="263"/>
      <c r="AB78" s="263"/>
      <c r="AC78" s="263"/>
      <c r="AD78" s="263"/>
      <c r="AE78" s="263"/>
      <c r="AF78" s="263"/>
      <c r="AG78" s="263"/>
      <c r="AH78" s="263"/>
      <c r="AI78" s="263"/>
      <c r="AJ78" s="263"/>
      <c r="AK78" s="263"/>
      <c r="AL78" s="263"/>
      <c r="AM78" s="263"/>
      <c r="AN78" s="263"/>
      <c r="AO78" s="263"/>
      <c r="AP78" s="263"/>
      <c r="AQ78" s="263"/>
      <c r="AR78" s="263"/>
      <c r="AS78" s="264"/>
      <c r="AT78" s="264"/>
      <c r="AU78" s="264"/>
      <c r="AV78" s="264"/>
      <c r="AW78" s="264"/>
    </row>
    <row r="79" spans="12:49" x14ac:dyDescent="0.2">
      <c r="L79" s="263"/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  <c r="AA79" s="263"/>
      <c r="AB79" s="263"/>
      <c r="AC79" s="263"/>
      <c r="AD79" s="263"/>
      <c r="AE79" s="263"/>
      <c r="AF79" s="263"/>
      <c r="AG79" s="263"/>
      <c r="AH79" s="263"/>
      <c r="AI79" s="263"/>
      <c r="AJ79" s="263"/>
      <c r="AK79" s="263"/>
      <c r="AL79" s="263"/>
      <c r="AM79" s="263"/>
      <c r="AN79" s="263"/>
      <c r="AO79" s="263"/>
      <c r="AP79" s="263"/>
      <c r="AQ79" s="263"/>
      <c r="AR79" s="263"/>
      <c r="AS79" s="264"/>
      <c r="AT79" s="264"/>
      <c r="AU79" s="264"/>
      <c r="AV79" s="264"/>
      <c r="AW79" s="264"/>
    </row>
    <row r="80" spans="12:49" x14ac:dyDescent="0.2"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  <c r="AA80" s="263"/>
      <c r="AB80" s="263"/>
      <c r="AC80" s="263"/>
      <c r="AD80" s="263"/>
      <c r="AE80" s="263"/>
      <c r="AF80" s="263"/>
      <c r="AG80" s="263"/>
      <c r="AH80" s="263"/>
      <c r="AI80" s="263"/>
      <c r="AJ80" s="263"/>
      <c r="AK80" s="263"/>
      <c r="AL80" s="263"/>
      <c r="AM80" s="263"/>
      <c r="AN80" s="263"/>
      <c r="AO80" s="263"/>
      <c r="AP80" s="263"/>
      <c r="AQ80" s="263"/>
      <c r="AR80" s="263"/>
      <c r="AS80" s="264"/>
      <c r="AT80" s="264"/>
      <c r="AU80" s="264"/>
      <c r="AV80" s="264"/>
      <c r="AW80" s="264"/>
    </row>
    <row r="81" spans="12:49" x14ac:dyDescent="0.2"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  <c r="AA81" s="263"/>
      <c r="AB81" s="263"/>
      <c r="AC81" s="263"/>
      <c r="AD81" s="263"/>
      <c r="AE81" s="263"/>
      <c r="AF81" s="263"/>
      <c r="AG81" s="263"/>
      <c r="AH81" s="263"/>
      <c r="AI81" s="263"/>
      <c r="AJ81" s="263"/>
      <c r="AK81" s="263"/>
      <c r="AL81" s="263"/>
      <c r="AM81" s="263"/>
      <c r="AN81" s="263"/>
      <c r="AO81" s="263"/>
      <c r="AP81" s="263"/>
      <c r="AQ81" s="263"/>
      <c r="AR81" s="263"/>
      <c r="AS81" s="264"/>
      <c r="AT81" s="264"/>
      <c r="AU81" s="264"/>
      <c r="AV81" s="264"/>
      <c r="AW81" s="264"/>
    </row>
    <row r="82" spans="12:49" x14ac:dyDescent="0.2"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63"/>
      <c r="AF82" s="263"/>
      <c r="AG82" s="263"/>
      <c r="AH82" s="263"/>
      <c r="AI82" s="263"/>
      <c r="AJ82" s="263"/>
      <c r="AK82" s="263"/>
      <c r="AL82" s="263"/>
      <c r="AM82" s="263"/>
      <c r="AN82" s="263"/>
      <c r="AO82" s="263"/>
      <c r="AP82" s="263"/>
      <c r="AQ82" s="263"/>
      <c r="AR82" s="263"/>
      <c r="AS82" s="264"/>
      <c r="AT82" s="264"/>
      <c r="AU82" s="264"/>
      <c r="AV82" s="264"/>
      <c r="AW82" s="264"/>
    </row>
    <row r="83" spans="12:49" x14ac:dyDescent="0.2"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  <c r="AA83" s="263"/>
      <c r="AB83" s="263"/>
      <c r="AC83" s="263"/>
      <c r="AD83" s="263"/>
      <c r="AE83" s="263"/>
      <c r="AF83" s="263"/>
      <c r="AG83" s="263"/>
      <c r="AH83" s="263"/>
      <c r="AI83" s="263"/>
      <c r="AJ83" s="263"/>
      <c r="AK83" s="263"/>
      <c r="AL83" s="263"/>
      <c r="AM83" s="263"/>
      <c r="AN83" s="263"/>
      <c r="AO83" s="263"/>
      <c r="AP83" s="263"/>
      <c r="AQ83" s="263"/>
      <c r="AR83" s="263"/>
      <c r="AS83" s="264"/>
      <c r="AT83" s="264"/>
      <c r="AU83" s="264"/>
      <c r="AV83" s="264"/>
      <c r="AW83" s="264"/>
    </row>
    <row r="84" spans="12:49" x14ac:dyDescent="0.2"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  <c r="AA84" s="263"/>
      <c r="AB84" s="263"/>
      <c r="AC84" s="263"/>
      <c r="AD84" s="263"/>
      <c r="AE84" s="263"/>
      <c r="AF84" s="263"/>
      <c r="AG84" s="263"/>
      <c r="AH84" s="263"/>
      <c r="AI84" s="263"/>
      <c r="AJ84" s="263"/>
      <c r="AK84" s="263"/>
      <c r="AL84" s="263"/>
      <c r="AM84" s="263"/>
      <c r="AN84" s="263"/>
      <c r="AO84" s="263"/>
      <c r="AP84" s="263"/>
      <c r="AQ84" s="263"/>
      <c r="AR84" s="263"/>
      <c r="AS84" s="264"/>
      <c r="AT84" s="264"/>
      <c r="AU84" s="264"/>
      <c r="AV84" s="264"/>
      <c r="AW84" s="264"/>
    </row>
    <row r="85" spans="12:49" x14ac:dyDescent="0.2"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  <c r="AA85" s="263"/>
      <c r="AB85" s="263"/>
      <c r="AC85" s="263"/>
      <c r="AD85" s="263"/>
      <c r="AE85" s="263"/>
      <c r="AF85" s="263"/>
      <c r="AG85" s="263"/>
      <c r="AH85" s="263"/>
      <c r="AI85" s="263"/>
      <c r="AJ85" s="263"/>
      <c r="AK85" s="263"/>
      <c r="AL85" s="263"/>
      <c r="AM85" s="263"/>
      <c r="AN85" s="263"/>
      <c r="AO85" s="263"/>
      <c r="AP85" s="263"/>
      <c r="AQ85" s="263"/>
      <c r="AR85" s="263"/>
      <c r="AS85" s="264"/>
      <c r="AT85" s="264"/>
      <c r="AU85" s="264"/>
      <c r="AV85" s="264"/>
      <c r="AW85" s="264"/>
    </row>
    <row r="86" spans="12:49" x14ac:dyDescent="0.2"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  <c r="AA86" s="263"/>
      <c r="AB86" s="263"/>
      <c r="AC86" s="263"/>
      <c r="AD86" s="263"/>
      <c r="AE86" s="263"/>
      <c r="AF86" s="263"/>
      <c r="AG86" s="263"/>
      <c r="AH86" s="263"/>
      <c r="AI86" s="263"/>
      <c r="AJ86" s="263"/>
      <c r="AK86" s="263"/>
      <c r="AL86" s="263"/>
      <c r="AM86" s="263"/>
      <c r="AN86" s="263"/>
      <c r="AO86" s="263"/>
      <c r="AP86" s="263"/>
      <c r="AQ86" s="263"/>
      <c r="AR86" s="263"/>
      <c r="AS86" s="264"/>
      <c r="AT86" s="264"/>
      <c r="AU86" s="264"/>
      <c r="AV86" s="264"/>
      <c r="AW86" s="264"/>
    </row>
    <row r="87" spans="12:49" x14ac:dyDescent="0.2"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3"/>
      <c r="Z87" s="263"/>
      <c r="AA87" s="263"/>
      <c r="AB87" s="263"/>
      <c r="AC87" s="263"/>
      <c r="AD87" s="263"/>
      <c r="AE87" s="263"/>
      <c r="AF87" s="263"/>
      <c r="AG87" s="263"/>
      <c r="AH87" s="263"/>
      <c r="AI87" s="263"/>
      <c r="AJ87" s="263"/>
      <c r="AK87" s="263"/>
      <c r="AL87" s="263"/>
      <c r="AM87" s="263"/>
      <c r="AN87" s="263"/>
      <c r="AO87" s="263"/>
      <c r="AP87" s="263"/>
      <c r="AQ87" s="263"/>
      <c r="AR87" s="263"/>
      <c r="AS87" s="264"/>
      <c r="AT87" s="264"/>
      <c r="AU87" s="264"/>
      <c r="AV87" s="264"/>
      <c r="AW87" s="264"/>
    </row>
    <row r="88" spans="12:49" x14ac:dyDescent="0.2"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  <c r="AA88" s="263"/>
      <c r="AB88" s="263"/>
      <c r="AC88" s="263"/>
      <c r="AD88" s="263"/>
      <c r="AE88" s="263"/>
      <c r="AF88" s="263"/>
      <c r="AG88" s="263"/>
      <c r="AH88" s="263"/>
      <c r="AI88" s="263"/>
      <c r="AJ88" s="263"/>
      <c r="AK88" s="263"/>
      <c r="AL88" s="263"/>
      <c r="AM88" s="263"/>
      <c r="AN88" s="263"/>
      <c r="AO88" s="263"/>
      <c r="AP88" s="263"/>
      <c r="AQ88" s="263"/>
      <c r="AR88" s="263"/>
      <c r="AS88" s="264"/>
      <c r="AT88" s="264"/>
      <c r="AU88" s="264"/>
      <c r="AV88" s="264"/>
      <c r="AW88" s="264"/>
    </row>
    <row r="89" spans="12:49" x14ac:dyDescent="0.2"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3"/>
      <c r="Z89" s="263"/>
      <c r="AA89" s="263"/>
      <c r="AB89" s="263"/>
      <c r="AC89" s="263"/>
      <c r="AD89" s="263"/>
      <c r="AE89" s="263"/>
      <c r="AF89" s="263"/>
      <c r="AG89" s="263"/>
      <c r="AH89" s="263"/>
      <c r="AI89" s="263"/>
      <c r="AJ89" s="263"/>
      <c r="AK89" s="263"/>
      <c r="AL89" s="263"/>
      <c r="AM89" s="263"/>
      <c r="AN89" s="263"/>
      <c r="AO89" s="263"/>
      <c r="AP89" s="263"/>
      <c r="AQ89" s="263"/>
      <c r="AR89" s="263"/>
      <c r="AS89" s="264"/>
      <c r="AT89" s="264"/>
      <c r="AU89" s="264"/>
      <c r="AV89" s="264"/>
      <c r="AW89" s="264"/>
    </row>
    <row r="90" spans="12:49" x14ac:dyDescent="0.2"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  <c r="AA90" s="263"/>
      <c r="AB90" s="263"/>
      <c r="AC90" s="263"/>
      <c r="AD90" s="263"/>
      <c r="AE90" s="263"/>
      <c r="AF90" s="263"/>
      <c r="AG90" s="263"/>
      <c r="AH90" s="263"/>
      <c r="AI90" s="263"/>
      <c r="AJ90" s="263"/>
      <c r="AK90" s="263"/>
      <c r="AL90" s="263"/>
      <c r="AM90" s="263"/>
      <c r="AN90" s="263"/>
      <c r="AO90" s="263"/>
      <c r="AP90" s="263"/>
      <c r="AQ90" s="263"/>
      <c r="AR90" s="263"/>
      <c r="AS90" s="264"/>
      <c r="AT90" s="264"/>
      <c r="AU90" s="264"/>
      <c r="AV90" s="264"/>
      <c r="AW90" s="264"/>
    </row>
    <row r="91" spans="12:49" x14ac:dyDescent="0.2"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  <c r="AA91" s="263"/>
      <c r="AB91" s="263"/>
      <c r="AC91" s="263"/>
      <c r="AD91" s="263"/>
      <c r="AE91" s="263"/>
      <c r="AF91" s="263"/>
      <c r="AG91" s="263"/>
      <c r="AH91" s="263"/>
      <c r="AI91" s="263"/>
      <c r="AJ91" s="263"/>
      <c r="AK91" s="263"/>
      <c r="AL91" s="263"/>
      <c r="AM91" s="263"/>
      <c r="AN91" s="263"/>
      <c r="AO91" s="263"/>
      <c r="AP91" s="263"/>
      <c r="AQ91" s="263"/>
      <c r="AR91" s="263"/>
      <c r="AS91" s="264"/>
      <c r="AT91" s="264"/>
      <c r="AU91" s="264"/>
      <c r="AV91" s="264"/>
      <c r="AW91" s="264"/>
    </row>
    <row r="92" spans="12:49" x14ac:dyDescent="0.2"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  <c r="AA92" s="263"/>
      <c r="AB92" s="263"/>
      <c r="AC92" s="263"/>
      <c r="AD92" s="263"/>
      <c r="AE92" s="263"/>
      <c r="AF92" s="263"/>
      <c r="AG92" s="263"/>
      <c r="AH92" s="263"/>
      <c r="AI92" s="263"/>
      <c r="AJ92" s="263"/>
      <c r="AK92" s="263"/>
      <c r="AL92" s="263"/>
      <c r="AM92" s="263"/>
      <c r="AN92" s="263"/>
      <c r="AO92" s="263"/>
      <c r="AP92" s="263"/>
      <c r="AQ92" s="263"/>
      <c r="AR92" s="263"/>
      <c r="AS92" s="264"/>
      <c r="AT92" s="264"/>
      <c r="AU92" s="264"/>
      <c r="AV92" s="264"/>
      <c r="AW92" s="264"/>
    </row>
    <row r="93" spans="12:49" x14ac:dyDescent="0.2"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3"/>
      <c r="AA93" s="263"/>
      <c r="AB93" s="263"/>
      <c r="AC93" s="263"/>
      <c r="AD93" s="263"/>
      <c r="AE93" s="263"/>
      <c r="AF93" s="263"/>
      <c r="AG93" s="263"/>
      <c r="AH93" s="263"/>
      <c r="AI93" s="263"/>
      <c r="AJ93" s="263"/>
      <c r="AK93" s="263"/>
      <c r="AL93" s="263"/>
      <c r="AM93" s="263"/>
      <c r="AN93" s="263"/>
      <c r="AO93" s="263"/>
      <c r="AP93" s="263"/>
      <c r="AQ93" s="263"/>
      <c r="AR93" s="263"/>
      <c r="AS93" s="264"/>
      <c r="AT93" s="264"/>
      <c r="AU93" s="264"/>
      <c r="AV93" s="264"/>
      <c r="AW93" s="264"/>
    </row>
    <row r="94" spans="12:49" x14ac:dyDescent="0.2"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  <c r="AA94" s="263"/>
      <c r="AB94" s="263"/>
      <c r="AC94" s="263"/>
      <c r="AD94" s="263"/>
      <c r="AE94" s="263"/>
      <c r="AF94" s="263"/>
      <c r="AG94" s="263"/>
      <c r="AH94" s="263"/>
      <c r="AI94" s="263"/>
      <c r="AJ94" s="263"/>
      <c r="AK94" s="263"/>
      <c r="AL94" s="263"/>
      <c r="AM94" s="263"/>
      <c r="AN94" s="263"/>
      <c r="AO94" s="263"/>
      <c r="AP94" s="263"/>
      <c r="AQ94" s="263"/>
      <c r="AR94" s="263"/>
      <c r="AS94" s="264"/>
      <c r="AT94" s="264"/>
      <c r="AU94" s="264"/>
      <c r="AV94" s="264"/>
      <c r="AW94" s="264"/>
    </row>
    <row r="95" spans="12:49" x14ac:dyDescent="0.2"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3"/>
      <c r="AA95" s="263"/>
      <c r="AB95" s="263"/>
      <c r="AC95" s="263"/>
      <c r="AD95" s="263"/>
      <c r="AE95" s="263"/>
      <c r="AF95" s="263"/>
      <c r="AG95" s="263"/>
      <c r="AH95" s="263"/>
      <c r="AI95" s="263"/>
      <c r="AJ95" s="263"/>
      <c r="AK95" s="263"/>
      <c r="AL95" s="263"/>
      <c r="AM95" s="263"/>
      <c r="AN95" s="263"/>
      <c r="AO95" s="263"/>
      <c r="AP95" s="263"/>
      <c r="AQ95" s="263"/>
      <c r="AR95" s="263"/>
      <c r="AS95" s="264"/>
      <c r="AT95" s="264"/>
      <c r="AU95" s="264"/>
      <c r="AV95" s="264"/>
      <c r="AW95" s="264"/>
    </row>
    <row r="96" spans="12:49" x14ac:dyDescent="0.2"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  <c r="AA96" s="263"/>
      <c r="AB96" s="263"/>
      <c r="AC96" s="263"/>
      <c r="AD96" s="263"/>
      <c r="AE96" s="263"/>
      <c r="AF96" s="263"/>
      <c r="AG96" s="263"/>
      <c r="AH96" s="263"/>
      <c r="AI96" s="263"/>
      <c r="AJ96" s="263"/>
      <c r="AK96" s="263"/>
      <c r="AL96" s="263"/>
      <c r="AM96" s="263"/>
      <c r="AN96" s="263"/>
      <c r="AO96" s="263"/>
      <c r="AP96" s="263"/>
      <c r="AQ96" s="263"/>
      <c r="AR96" s="263"/>
      <c r="AS96" s="264"/>
      <c r="AT96" s="264"/>
      <c r="AU96" s="264"/>
      <c r="AV96" s="264"/>
      <c r="AW96" s="264"/>
    </row>
    <row r="97" spans="12:49" x14ac:dyDescent="0.2"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  <c r="AA97" s="263"/>
      <c r="AB97" s="263"/>
      <c r="AC97" s="263"/>
      <c r="AD97" s="263"/>
      <c r="AE97" s="263"/>
      <c r="AF97" s="263"/>
      <c r="AG97" s="263"/>
      <c r="AH97" s="263"/>
      <c r="AI97" s="263"/>
      <c r="AJ97" s="263"/>
      <c r="AK97" s="263"/>
      <c r="AL97" s="263"/>
      <c r="AM97" s="263"/>
      <c r="AN97" s="263"/>
      <c r="AO97" s="263"/>
      <c r="AP97" s="263"/>
      <c r="AQ97" s="263"/>
      <c r="AR97" s="263"/>
      <c r="AS97" s="264"/>
      <c r="AT97" s="264"/>
      <c r="AU97" s="264"/>
      <c r="AV97" s="264"/>
      <c r="AW97" s="264"/>
    </row>
    <row r="98" spans="12:49" x14ac:dyDescent="0.2"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  <c r="AA98" s="263"/>
      <c r="AB98" s="263"/>
      <c r="AC98" s="263"/>
      <c r="AD98" s="263"/>
      <c r="AE98" s="263"/>
      <c r="AF98" s="263"/>
      <c r="AG98" s="263"/>
      <c r="AH98" s="263"/>
      <c r="AI98" s="263"/>
      <c r="AJ98" s="263"/>
      <c r="AK98" s="263"/>
      <c r="AL98" s="263"/>
      <c r="AM98" s="263"/>
      <c r="AN98" s="263"/>
      <c r="AO98" s="263"/>
      <c r="AP98" s="263"/>
      <c r="AQ98" s="263"/>
      <c r="AR98" s="263"/>
      <c r="AS98" s="264"/>
      <c r="AT98" s="264"/>
      <c r="AU98" s="264"/>
      <c r="AV98" s="264"/>
      <c r="AW98" s="264"/>
    </row>
    <row r="99" spans="12:49" x14ac:dyDescent="0.2"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  <c r="AA99" s="263"/>
      <c r="AB99" s="263"/>
      <c r="AC99" s="263"/>
      <c r="AD99" s="263"/>
      <c r="AE99" s="263"/>
      <c r="AF99" s="263"/>
      <c r="AG99" s="263"/>
      <c r="AH99" s="263"/>
      <c r="AI99" s="263"/>
      <c r="AJ99" s="263"/>
      <c r="AK99" s="263"/>
      <c r="AL99" s="263"/>
      <c r="AM99" s="263"/>
      <c r="AN99" s="263"/>
      <c r="AO99" s="263"/>
      <c r="AP99" s="263"/>
      <c r="AQ99" s="263"/>
      <c r="AR99" s="263"/>
      <c r="AS99" s="264"/>
      <c r="AT99" s="264"/>
      <c r="AU99" s="264"/>
      <c r="AV99" s="264"/>
      <c r="AW99" s="264"/>
    </row>
    <row r="100" spans="12:49" x14ac:dyDescent="0.2"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  <c r="AA100" s="263"/>
      <c r="AB100" s="263"/>
      <c r="AC100" s="263"/>
      <c r="AD100" s="263"/>
      <c r="AE100" s="263"/>
      <c r="AF100" s="263"/>
      <c r="AG100" s="263"/>
      <c r="AH100" s="263"/>
      <c r="AI100" s="263"/>
      <c r="AJ100" s="263"/>
      <c r="AK100" s="263"/>
      <c r="AL100" s="263"/>
      <c r="AM100" s="263"/>
      <c r="AN100" s="263"/>
      <c r="AO100" s="263"/>
      <c r="AP100" s="263"/>
      <c r="AQ100" s="263"/>
      <c r="AR100" s="263"/>
      <c r="AS100" s="264"/>
      <c r="AT100" s="264"/>
      <c r="AU100" s="264"/>
      <c r="AV100" s="264"/>
      <c r="AW100" s="264"/>
    </row>
    <row r="101" spans="12:49" x14ac:dyDescent="0.2"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  <c r="AA101" s="263"/>
      <c r="AB101" s="263"/>
      <c r="AC101" s="263"/>
      <c r="AD101" s="263"/>
      <c r="AE101" s="263"/>
      <c r="AF101" s="263"/>
      <c r="AG101" s="263"/>
      <c r="AH101" s="263"/>
      <c r="AI101" s="263"/>
      <c r="AJ101" s="263"/>
      <c r="AK101" s="263"/>
      <c r="AL101" s="263"/>
      <c r="AM101" s="263"/>
      <c r="AN101" s="263"/>
      <c r="AO101" s="263"/>
      <c r="AP101" s="263"/>
      <c r="AQ101" s="263"/>
      <c r="AR101" s="263"/>
      <c r="AS101" s="264"/>
      <c r="AT101" s="264"/>
      <c r="AU101" s="264"/>
      <c r="AV101" s="264"/>
      <c r="AW101" s="264"/>
    </row>
    <row r="102" spans="12:49" x14ac:dyDescent="0.2"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  <c r="AA102" s="263"/>
      <c r="AB102" s="263"/>
      <c r="AC102" s="263"/>
      <c r="AD102" s="263"/>
      <c r="AE102" s="263"/>
      <c r="AF102" s="263"/>
      <c r="AG102" s="263"/>
      <c r="AH102" s="263"/>
      <c r="AI102" s="263"/>
      <c r="AJ102" s="263"/>
      <c r="AK102" s="263"/>
      <c r="AL102" s="263"/>
      <c r="AM102" s="263"/>
      <c r="AN102" s="263"/>
      <c r="AO102" s="263"/>
      <c r="AP102" s="263"/>
      <c r="AQ102" s="263"/>
      <c r="AR102" s="263"/>
      <c r="AS102" s="264"/>
      <c r="AT102" s="264"/>
      <c r="AU102" s="264"/>
      <c r="AV102" s="264"/>
      <c r="AW102" s="264"/>
    </row>
    <row r="103" spans="12:49" x14ac:dyDescent="0.2"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3"/>
      <c r="Z103" s="263"/>
      <c r="AA103" s="263"/>
      <c r="AB103" s="263"/>
      <c r="AC103" s="263"/>
      <c r="AD103" s="263"/>
      <c r="AE103" s="263"/>
      <c r="AF103" s="263"/>
      <c r="AG103" s="263"/>
      <c r="AH103" s="263"/>
      <c r="AI103" s="263"/>
      <c r="AJ103" s="263"/>
      <c r="AK103" s="263"/>
      <c r="AL103" s="263"/>
      <c r="AM103" s="263"/>
      <c r="AN103" s="263"/>
      <c r="AO103" s="263"/>
      <c r="AP103" s="263"/>
      <c r="AQ103" s="263"/>
      <c r="AR103" s="263"/>
      <c r="AS103" s="264"/>
      <c r="AT103" s="264"/>
      <c r="AU103" s="264"/>
      <c r="AV103" s="264"/>
      <c r="AW103" s="264"/>
    </row>
    <row r="104" spans="12:49" x14ac:dyDescent="0.2"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3"/>
      <c r="Z104" s="263"/>
      <c r="AA104" s="263"/>
      <c r="AB104" s="263"/>
      <c r="AC104" s="263"/>
      <c r="AD104" s="263"/>
      <c r="AE104" s="263"/>
      <c r="AF104" s="263"/>
      <c r="AG104" s="263"/>
      <c r="AH104" s="263"/>
      <c r="AI104" s="263"/>
      <c r="AJ104" s="263"/>
      <c r="AK104" s="263"/>
      <c r="AL104" s="263"/>
      <c r="AM104" s="263"/>
      <c r="AN104" s="263"/>
      <c r="AO104" s="263"/>
      <c r="AP104" s="263"/>
      <c r="AQ104" s="263"/>
      <c r="AR104" s="263"/>
      <c r="AS104" s="264"/>
      <c r="AT104" s="264"/>
      <c r="AU104" s="264"/>
      <c r="AV104" s="264"/>
      <c r="AW104" s="264"/>
    </row>
    <row r="105" spans="12:49" x14ac:dyDescent="0.2"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3"/>
      <c r="Z105" s="263"/>
      <c r="AA105" s="263"/>
      <c r="AB105" s="263"/>
      <c r="AC105" s="263"/>
      <c r="AD105" s="263"/>
      <c r="AE105" s="263"/>
      <c r="AF105" s="263"/>
      <c r="AG105" s="263"/>
      <c r="AH105" s="263"/>
      <c r="AI105" s="263"/>
      <c r="AJ105" s="263"/>
      <c r="AK105" s="263"/>
      <c r="AL105" s="263"/>
      <c r="AM105" s="263"/>
      <c r="AN105" s="263"/>
      <c r="AO105" s="263"/>
      <c r="AP105" s="263"/>
      <c r="AQ105" s="263"/>
      <c r="AR105" s="263"/>
      <c r="AS105" s="264"/>
      <c r="AT105" s="264"/>
      <c r="AU105" s="264"/>
      <c r="AV105" s="264"/>
      <c r="AW105" s="264"/>
    </row>
    <row r="106" spans="12:49" x14ac:dyDescent="0.2"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  <c r="AA106" s="263"/>
      <c r="AB106" s="263"/>
      <c r="AC106" s="263"/>
      <c r="AD106" s="263"/>
      <c r="AE106" s="263"/>
      <c r="AF106" s="263"/>
      <c r="AG106" s="263"/>
      <c r="AH106" s="263"/>
      <c r="AI106" s="263"/>
      <c r="AJ106" s="263"/>
      <c r="AK106" s="263"/>
      <c r="AL106" s="263"/>
      <c r="AM106" s="263"/>
      <c r="AN106" s="263"/>
      <c r="AO106" s="263"/>
      <c r="AP106" s="263"/>
      <c r="AQ106" s="263"/>
      <c r="AR106" s="263"/>
      <c r="AS106" s="264"/>
      <c r="AT106" s="264"/>
      <c r="AU106" s="264"/>
      <c r="AV106" s="264"/>
      <c r="AW106" s="264"/>
    </row>
  </sheetData>
  <autoFilter ref="A3:AW3"/>
  <hyperlinks>
    <hyperlink ref="G2" location="Cover!A1" display="Back to cover page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9" tint="-0.249977111117893"/>
  </sheetPr>
  <dimension ref="B1:AE52"/>
  <sheetViews>
    <sheetView showGridLines="0" zoomScale="80" zoomScaleNormal="80" workbookViewId="0">
      <pane xSplit="3" ySplit="8" topLeftCell="I9" activePane="bottomRight" state="frozen"/>
      <selection pane="topRight" activeCell="D1" sqref="D1"/>
      <selection pane="bottomLeft" activeCell="A9" sqref="A9"/>
      <selection pane="bottomRight" activeCell="Q5" sqref="Q5"/>
    </sheetView>
  </sheetViews>
  <sheetFormatPr defaultRowHeight="15" outlineLevelCol="1" x14ac:dyDescent="0.25"/>
  <cols>
    <col min="1" max="1" customWidth="true" width="1.0" collapsed="true"/>
    <col min="2" max="2" bestFit="true" customWidth="true" width="16.25" collapsed="true"/>
    <col min="3" max="3" bestFit="true" customWidth="true" width="32.375" collapsed="true"/>
    <col min="4" max="4" customWidth="true" width="42.625" collapsed="true" outlineLevel="1"/>
    <col min="5" max="5" customWidth="true" width="11.875" collapsed="true" outlineLevel="1"/>
    <col min="6" max="6" customWidth="true" width="22.75" collapsed="true" outlineLevel="1"/>
    <col min="7" max="7" customWidth="true" width="11.25" collapsed="true" outlineLevel="1"/>
    <col min="8" max="8" bestFit="true" customWidth="true" width="10.875" collapsed="true" outlineLevel="1"/>
    <col min="9" max="9" customWidth="true" width="10.375" collapsed="true" outlineLevel="1"/>
    <col min="10" max="11" customWidth="true" width="6.75" collapsed="true"/>
    <col min="12" max="12" customWidth="true" width="8.75" collapsed="true"/>
    <col min="13" max="15" customWidth="true" width="6.75" collapsed="true"/>
    <col min="16" max="16" customWidth="true" width="8.75" collapsed="true"/>
    <col min="17" max="17" customWidth="true" width="9.0" collapsed="true"/>
    <col min="18" max="18" customWidth="true" width="9.375" collapsed="true"/>
    <col min="19" max="22" customWidth="true" width="8.375" collapsed="true"/>
    <col min="23" max="23" customWidth="true" width="8.875" collapsed="true"/>
    <col min="24" max="27" customWidth="true" hidden="true" width="8.375" collapsed="true" outlineLevel="1"/>
    <col min="28" max="28" customWidth="true" width="7.25" collapsed="true"/>
    <col min="29" max="29" customWidth="true" width="8.375" collapsed="true"/>
    <col min="30" max="30" customWidth="true" width="6.375" collapsed="true"/>
    <col min="31" max="31" customWidth="true" width="6.25" collapsed="true"/>
  </cols>
  <sheetData>
    <row r="1" spans="2:31" x14ac:dyDescent="0.25">
      <c r="B1" s="179" t="s">
        <v>228</v>
      </c>
      <c r="C1" s="155" t="s">
        <v>269</v>
      </c>
    </row>
    <row r="2" spans="2:31" x14ac:dyDescent="0.25">
      <c r="B2" s="180">
        <f>Cover!G5</f>
        <v>42978</v>
      </c>
    </row>
    <row r="4" spans="2:31" x14ac:dyDescent="0.25">
      <c r="B4" s="181" t="s">
        <v>376</v>
      </c>
    </row>
    <row r="5" spans="2:31" s="85" customFormat="1" x14ac:dyDescent="0.25">
      <c r="B5" s="85" t="s">
        <v>235</v>
      </c>
      <c r="C5" s="85" t="s">
        <v>244</v>
      </c>
      <c r="D5" s="85" t="s">
        <v>382</v>
      </c>
      <c r="E5" s="85" t="s">
        <v>246</v>
      </c>
      <c r="F5" s="85" t="s">
        <v>383</v>
      </c>
      <c r="G5" s="85" t="s">
        <v>248</v>
      </c>
      <c r="H5" s="85" t="s">
        <v>249</v>
      </c>
      <c r="I5" s="85" t="s">
        <v>250</v>
      </c>
      <c r="J5" s="85" t="s">
        <v>251</v>
      </c>
      <c r="K5" s="85" t="s">
        <v>252</v>
      </c>
      <c r="L5" s="85" t="s">
        <v>384</v>
      </c>
      <c r="M5" s="85" t="s">
        <v>254</v>
      </c>
      <c r="N5" s="85" t="s">
        <v>385</v>
      </c>
      <c r="O5" s="85" t="s">
        <v>386</v>
      </c>
      <c r="P5" s="261" t="s">
        <v>387</v>
      </c>
      <c r="Q5" s="261" t="s">
        <v>388</v>
      </c>
      <c r="R5" s="261" t="s">
        <v>389</v>
      </c>
      <c r="S5" s="261" t="s">
        <v>390</v>
      </c>
      <c r="T5" s="261" t="s">
        <v>391</v>
      </c>
      <c r="U5" s="261" t="s">
        <v>392</v>
      </c>
      <c r="V5" s="261" t="s">
        <v>393</v>
      </c>
      <c r="W5" s="261" t="s">
        <v>397</v>
      </c>
      <c r="X5" s="261" t="s">
        <v>398</v>
      </c>
      <c r="Y5" s="261" t="s">
        <v>399</v>
      </c>
      <c r="Z5" s="261" t="s">
        <v>400</v>
      </c>
      <c r="AA5" s="261" t="s">
        <v>401</v>
      </c>
      <c r="AB5" s="261" t="s">
        <v>402</v>
      </c>
      <c r="AC5" s="85" t="s">
        <v>394</v>
      </c>
      <c r="AD5" s="261" t="s">
        <v>395</v>
      </c>
      <c r="AE5" s="261" t="s">
        <v>396</v>
      </c>
    </row>
    <row r="6" spans="2:31" ht="15.75" thickBot="1" x14ac:dyDescent="0.3"/>
    <row r="7" spans="2:31" ht="15.75" thickBot="1" x14ac:dyDescent="0.3">
      <c r="J7" s="182" t="s">
        <v>241</v>
      </c>
      <c r="K7" s="183"/>
      <c r="L7" s="183"/>
      <c r="M7" s="183"/>
      <c r="N7" s="183"/>
      <c r="O7" s="183"/>
      <c r="P7" s="184" t="s">
        <v>242</v>
      </c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5" t="s">
        <v>243</v>
      </c>
      <c r="AE7" s="186"/>
    </row>
    <row r="8" spans="2:31" ht="32.25" thickBot="1" x14ac:dyDescent="0.3">
      <c r="B8" s="187" t="s">
        <v>235</v>
      </c>
      <c r="C8" s="188" t="s">
        <v>244</v>
      </c>
      <c r="D8" s="188" t="s">
        <v>245</v>
      </c>
      <c r="E8" s="188" t="s">
        <v>246</v>
      </c>
      <c r="F8" s="188" t="s">
        <v>247</v>
      </c>
      <c r="G8" s="188" t="s">
        <v>248</v>
      </c>
      <c r="H8" s="188" t="s">
        <v>249</v>
      </c>
      <c r="I8" s="188" t="s">
        <v>250</v>
      </c>
      <c r="J8" s="189" t="s">
        <v>251</v>
      </c>
      <c r="K8" s="189" t="s">
        <v>252</v>
      </c>
      <c r="L8" s="189" t="s">
        <v>253</v>
      </c>
      <c r="M8" s="189" t="s">
        <v>254</v>
      </c>
      <c r="N8" s="189" t="s">
        <v>255</v>
      </c>
      <c r="O8" s="189" t="s">
        <v>256</v>
      </c>
      <c r="P8" s="190" t="s">
        <v>292</v>
      </c>
      <c r="Q8" s="190" t="s">
        <v>257</v>
      </c>
      <c r="R8" s="190" t="s">
        <v>377</v>
      </c>
      <c r="S8" s="190" t="s">
        <v>378</v>
      </c>
      <c r="T8" s="190" t="s">
        <v>379</v>
      </c>
      <c r="U8" s="190" t="s">
        <v>380</v>
      </c>
      <c r="V8" s="190" t="s">
        <v>381</v>
      </c>
      <c r="W8" s="191" t="s">
        <v>433</v>
      </c>
      <c r="X8" s="190" t="s">
        <v>434</v>
      </c>
      <c r="Y8" s="190" t="s">
        <v>435</v>
      </c>
      <c r="Z8" s="190" t="s">
        <v>436</v>
      </c>
      <c r="AA8" s="190" t="s">
        <v>437</v>
      </c>
      <c r="AB8" s="191" t="str">
        <f>TEXT(B2,"mmm") &amp; " Case"</f>
        <v>Aug Case</v>
      </c>
      <c r="AC8" s="192" t="s">
        <v>258</v>
      </c>
      <c r="AD8" s="191" t="s">
        <v>259</v>
      </c>
      <c r="AE8" s="191" t="s">
        <v>260</v>
      </c>
    </row>
    <row r="9" spans="2:31" x14ac:dyDescent="0.25">
      <c r="B9" s="193" t="s">
        <v>470</v>
      </c>
      <c r="C9" s="194" t="s">
        <v>480</v>
      </c>
      <c r="D9" s="195" t="s">
        <v>516</v>
      </c>
      <c r="E9" s="196" t="s">
        <v>552</v>
      </c>
      <c r="F9" s="196" t="s">
        <v>588</v>
      </c>
      <c r="G9" s="197" t="s">
        <v>624</v>
      </c>
      <c r="H9" s="198" t="s">
        <v>654</v>
      </c>
      <c r="I9" s="199" t="s">
        <v>673</v>
      </c>
      <c r="J9" s="200" t="n">
        <v>195.0</v>
      </c>
      <c r="K9" s="201" t="n">
        <v>223.0</v>
      </c>
      <c r="L9" s="201" t="n">
        <v>31.0</v>
      </c>
      <c r="M9" s="201" t="n">
        <v>20.0</v>
      </c>
      <c r="N9" s="201" t="n">
        <v>85.0</v>
      </c>
      <c r="O9" s="202" t="n">
        <v>0.40669856459330145</v>
      </c>
      <c r="P9" s="203" t="n">
        <v>3292.776</v>
      </c>
      <c r="Q9" s="203" t="n">
        <v>6609.683</v>
      </c>
      <c r="R9" s="203" t="n">
        <v>6829.556</v>
      </c>
      <c r="S9" s="203" t="n">
        <v>5643.772</v>
      </c>
      <c r="T9" s="203" t="n">
        <v>6019.008</v>
      </c>
      <c r="U9" s="203" t="n">
        <v>10661.889</v>
      </c>
      <c r="V9" s="203" t="n">
        <v>5299.987</v>
      </c>
      <c r="W9" s="204" t="n">
        <v>5960.11</v>
      </c>
      <c r="X9" s="203"/>
      <c r="Y9" s="203"/>
      <c r="Z9" s="203"/>
      <c r="AA9" s="203"/>
      <c r="AB9" s="205" t="n">
        <v>260.0</v>
      </c>
      <c r="AC9" s="206" t="n">
        <v>50316.781</v>
      </c>
      <c r="AD9" s="207"/>
      <c r="AE9" s="208" t="n">
        <v>1.0</v>
      </c>
    </row>
    <row r="10" spans="2:31" x14ac:dyDescent="0.25">
      <c r="B10" s="209" t="s">
        <v>470</v>
      </c>
      <c r="C10" s="210" t="s">
        <v>481</v>
      </c>
      <c r="D10" s="211" t="s">
        <v>517</v>
      </c>
      <c r="E10" s="212" t="s">
        <v>553</v>
      </c>
      <c r="F10" s="212" t="s">
        <v>589</v>
      </c>
      <c r="G10" s="213" t="s">
        <v>625</v>
      </c>
      <c r="H10" s="214" t="s">
        <v>638</v>
      </c>
      <c r="I10" s="215" t="s">
        <v>682</v>
      </c>
      <c r="J10" s="216" t="n">
        <v>75.0</v>
      </c>
      <c r="K10" s="217" t="n">
        <v>75.0</v>
      </c>
      <c r="L10" s="217" t="n">
        <v>2.0</v>
      </c>
      <c r="M10" s="217" t="n">
        <v>10.0</v>
      </c>
      <c r="N10" s="217" t="n">
        <v>46.0</v>
      </c>
      <c r="O10" s="218" t="n">
        <v>0.6133333333333333</v>
      </c>
      <c r="P10" s="219" t="n">
        <v>2662.625</v>
      </c>
      <c r="Q10" s="219" t="n">
        <v>3746.09</v>
      </c>
      <c r="R10" s="219" t="n">
        <v>4580.857</v>
      </c>
      <c r="S10" s="219" t="n">
        <v>4420.73</v>
      </c>
      <c r="T10" s="219" t="n">
        <v>4465.821</v>
      </c>
      <c r="U10" s="219" t="n">
        <v>5760.128</v>
      </c>
      <c r="V10" s="219" t="n">
        <v>4361.774</v>
      </c>
      <c r="W10" s="220" t="n">
        <v>4464.349</v>
      </c>
      <c r="X10" s="219"/>
      <c r="Y10" s="219"/>
      <c r="Z10" s="219"/>
      <c r="AA10" s="219"/>
      <c r="AB10" s="221" t="n">
        <v>136.0</v>
      </c>
      <c r="AC10" s="222" t="n">
        <v>34462.374</v>
      </c>
      <c r="AD10" s="223" t="n">
        <v>0.7831666576571706</v>
      </c>
      <c r="AE10" s="224" t="n">
        <v>0.9511356829660284</v>
      </c>
    </row>
    <row r="11" spans="2:31" x14ac:dyDescent="0.25">
      <c r="B11" s="209" t="s">
        <v>471</v>
      </c>
      <c r="C11" s="210" t="s">
        <v>482</v>
      </c>
      <c r="D11" s="211" t="s">
        <v>518</v>
      </c>
      <c r="E11" s="212" t="s">
        <v>554</v>
      </c>
      <c r="F11" s="212" t="s">
        <v>590</v>
      </c>
      <c r="G11" s="213" t="s">
        <v>626</v>
      </c>
      <c r="H11" s="214" t="s">
        <v>655</v>
      </c>
      <c r="I11" s="215" t="s">
        <v>655</v>
      </c>
      <c r="J11" s="216" t="n">
        <v>319.0</v>
      </c>
      <c r="K11" s="217" t="n">
        <v>369.0</v>
      </c>
      <c r="L11" s="217" t="n">
        <v>82.0</v>
      </c>
      <c r="M11" s="217" t="n">
        <v>54.0</v>
      </c>
      <c r="N11" s="217" t="n">
        <v>106.0</v>
      </c>
      <c r="O11" s="218" t="n">
        <v>0.3081395348837209</v>
      </c>
      <c r="P11" s="219" t="n">
        <v>942.958</v>
      </c>
      <c r="Q11" s="219" t="n">
        <v>1082.45</v>
      </c>
      <c r="R11" s="219" t="n">
        <v>1587.011</v>
      </c>
      <c r="S11" s="219" t="n">
        <v>1911.234</v>
      </c>
      <c r="T11" s="219" t="n">
        <v>2048.775</v>
      </c>
      <c r="U11" s="219" t="n">
        <v>2095.157</v>
      </c>
      <c r="V11" s="219" t="n">
        <v>1257.034</v>
      </c>
      <c r="W11" s="220" t="n">
        <v>2159.063</v>
      </c>
      <c r="X11" s="219"/>
      <c r="Y11" s="219"/>
      <c r="Z11" s="219"/>
      <c r="AA11" s="219"/>
      <c r="AB11" s="221" t="n">
        <v>153.0</v>
      </c>
      <c r="AC11" s="222" t="n">
        <v>13083.682</v>
      </c>
      <c r="AD11" s="223" t="n">
        <v>0.906617509704463</v>
      </c>
      <c r="AE11" s="224" t="n">
        <v>0.9955187913260578</v>
      </c>
    </row>
    <row r="12" spans="2:31" x14ac:dyDescent="0.25">
      <c r="B12" s="209" t="s">
        <v>472</v>
      </c>
      <c r="C12" s="210" t="s">
        <v>483</v>
      </c>
      <c r="D12" s="211" t="s">
        <v>519</v>
      </c>
      <c r="E12" s="212" t="s">
        <v>555</v>
      </c>
      <c r="F12" s="212" t="s">
        <v>591</v>
      </c>
      <c r="G12" s="213" t="s">
        <v>627</v>
      </c>
      <c r="H12" s="214" t="s">
        <v>656</v>
      </c>
      <c r="I12" s="215" t="s">
        <v>683</v>
      </c>
      <c r="J12" s="216" t="n">
        <v>76.0</v>
      </c>
      <c r="K12" s="217" t="n">
        <v>81.0</v>
      </c>
      <c r="L12" s="217" t="n">
        <v>8.0</v>
      </c>
      <c r="M12" s="217" t="n">
        <v>7.0</v>
      </c>
      <c r="N12" s="217" t="n">
        <v>23.0</v>
      </c>
      <c r="O12" s="218" t="n">
        <v>0.2929936305732484</v>
      </c>
      <c r="P12" s="219" t="n">
        <v>215.793</v>
      </c>
      <c r="Q12" s="219" t="n">
        <v>448.596</v>
      </c>
      <c r="R12" s="219" t="n">
        <v>1633.075</v>
      </c>
      <c r="S12" s="219" t="n">
        <v>758.203</v>
      </c>
      <c r="T12" s="219" t="n">
        <v>1319.096</v>
      </c>
      <c r="U12" s="219" t="n">
        <v>2480.189</v>
      </c>
      <c r="V12" s="219" t="n">
        <v>1941.327</v>
      </c>
      <c r="W12" s="220" t="n">
        <v>2109.898</v>
      </c>
      <c r="X12" s="219"/>
      <c r="Y12" s="219"/>
      <c r="Z12" s="219"/>
      <c r="AA12" s="219"/>
      <c r="AB12" s="221" t="n">
        <v>98.0</v>
      </c>
      <c r="AC12" s="222" t="n">
        <v>10906.177</v>
      </c>
      <c r="AD12" s="223"/>
      <c r="AE12" s="224" t="n">
        <v>0.9324158771994657</v>
      </c>
    </row>
    <row r="13" spans="2:31" x14ac:dyDescent="0.25">
      <c r="B13" s="209" t="s">
        <v>473</v>
      </c>
      <c r="C13" s="210" t="s">
        <v>484</v>
      </c>
      <c r="D13" s="211" t="s">
        <v>520</v>
      </c>
      <c r="E13" s="212" t="s">
        <v>556</v>
      </c>
      <c r="F13" s="212" t="s">
        <v>592</v>
      </c>
      <c r="G13" s="213" t="s">
        <v>628</v>
      </c>
      <c r="H13" s="214" t="s">
        <v>657</v>
      </c>
      <c r="I13" s="215" t="s">
        <v>684</v>
      </c>
      <c r="J13" s="216" t="n">
        <v>331.0</v>
      </c>
      <c r="K13" s="217" t="n">
        <v>378.0</v>
      </c>
      <c r="L13" s="217" t="n">
        <v>80.0</v>
      </c>
      <c r="M13" s="217" t="n">
        <v>42.0</v>
      </c>
      <c r="N13" s="217" t="n">
        <v>73.0</v>
      </c>
      <c r="O13" s="218" t="n">
        <v>0.2059238363892807</v>
      </c>
      <c r="P13" s="219" t="n">
        <v>765.41</v>
      </c>
      <c r="Q13" s="219" t="n">
        <v>1180.972</v>
      </c>
      <c r="R13" s="219" t="n">
        <v>1563.673</v>
      </c>
      <c r="S13" s="219" t="n">
        <v>1637.666</v>
      </c>
      <c r="T13" s="219" t="n">
        <v>1204.428</v>
      </c>
      <c r="U13" s="219" t="n">
        <v>1867.781</v>
      </c>
      <c r="V13" s="219" t="n">
        <v>1863.592</v>
      </c>
      <c r="W13" s="220" t="n">
        <v>1522.706</v>
      </c>
      <c r="X13" s="219"/>
      <c r="Y13" s="219"/>
      <c r="Z13" s="219"/>
      <c r="AA13" s="219"/>
      <c r="AB13" s="221" t="n">
        <v>118.0</v>
      </c>
      <c r="AC13" s="222" t="n">
        <v>11606.228</v>
      </c>
      <c r="AD13" s="223" t="n">
        <v>0.4878614727538603</v>
      </c>
      <c r="AE13" s="224" t="n">
        <v>0.9706806265891947</v>
      </c>
    </row>
    <row r="14" spans="2:31" x14ac:dyDescent="0.25">
      <c r="B14" s="209" t="s">
        <v>474</v>
      </c>
      <c r="C14" s="210" t="s">
        <v>485</v>
      </c>
      <c r="D14" s="211" t="s">
        <v>521</v>
      </c>
      <c r="E14" s="212" t="s">
        <v>557</v>
      </c>
      <c r="F14" s="212" t="s">
        <v>593</v>
      </c>
      <c r="G14" s="213" t="s">
        <v>629</v>
      </c>
      <c r="H14" s="214" t="s">
        <v>658</v>
      </c>
      <c r="I14" s="215" t="s">
        <v>685</v>
      </c>
      <c r="J14" s="216" t="n">
        <v>566.0</v>
      </c>
      <c r="K14" s="217" t="n">
        <v>499.0</v>
      </c>
      <c r="L14" s="217" t="n">
        <v>99.0</v>
      </c>
      <c r="M14" s="217" t="n">
        <v>41.0</v>
      </c>
      <c r="N14" s="217" t="n">
        <v>70.0</v>
      </c>
      <c r="O14" s="218" t="n">
        <v>0.13145539906103287</v>
      </c>
      <c r="P14" s="219" t="n">
        <v>901.294</v>
      </c>
      <c r="Q14" s="219" t="n">
        <v>1371.946</v>
      </c>
      <c r="R14" s="219" t="n">
        <v>2876.96</v>
      </c>
      <c r="S14" s="219" t="n">
        <v>2433.995</v>
      </c>
      <c r="T14" s="219" t="n">
        <v>1437.119</v>
      </c>
      <c r="U14" s="219" t="n">
        <v>2019.496</v>
      </c>
      <c r="V14" s="219" t="n">
        <v>1552.143</v>
      </c>
      <c r="W14" s="220" t="n">
        <v>1409.98</v>
      </c>
      <c r="X14" s="219"/>
      <c r="Y14" s="219"/>
      <c r="Z14" s="219"/>
      <c r="AA14" s="219"/>
      <c r="AB14" s="221" t="n">
        <v>112.0</v>
      </c>
      <c r="AC14" s="222" t="n">
        <v>14002.933</v>
      </c>
      <c r="AD14" s="223" t="n">
        <v>0.8481514144707695</v>
      </c>
      <c r="AE14" s="224" t="n">
        <v>0.9848504626547548</v>
      </c>
    </row>
    <row r="15" spans="2:31" x14ac:dyDescent="0.25">
      <c r="B15" s="209" t="s">
        <v>475</v>
      </c>
      <c r="C15" s="210" t="s">
        <v>486</v>
      </c>
      <c r="D15" s="211" t="s">
        <v>522</v>
      </c>
      <c r="E15" s="212" t="s">
        <v>558</v>
      </c>
      <c r="F15" s="212" t="s">
        <v>594</v>
      </c>
      <c r="G15" s="213" t="s">
        <v>630</v>
      </c>
      <c r="H15" s="214" t="s">
        <v>659</v>
      </c>
      <c r="I15" s="215" t="s">
        <v>686</v>
      </c>
      <c r="J15" s="216" t="n">
        <v>341.0</v>
      </c>
      <c r="K15" s="217" t="n">
        <v>341.0</v>
      </c>
      <c r="L15" s="217" t="n">
        <v>59.0</v>
      </c>
      <c r="M15" s="217" t="n">
        <v>71.0</v>
      </c>
      <c r="N15" s="217" t="n">
        <v>71.0</v>
      </c>
      <c r="O15" s="218" t="n">
        <v>0.20821114369501467</v>
      </c>
      <c r="P15" s="219"/>
      <c r="Q15" s="219"/>
      <c r="R15" s="219"/>
      <c r="S15" s="219" t="n">
        <v>1002.527</v>
      </c>
      <c r="T15" s="219" t="n">
        <v>948.428</v>
      </c>
      <c r="U15" s="219" t="n">
        <v>974.83</v>
      </c>
      <c r="V15" s="219" t="n">
        <v>1079.211</v>
      </c>
      <c r="W15" s="220" t="n">
        <v>1395.048</v>
      </c>
      <c r="X15" s="219"/>
      <c r="Y15" s="219"/>
      <c r="Z15" s="219"/>
      <c r="AA15" s="219"/>
      <c r="AB15" s="221" t="n">
        <v>96.0</v>
      </c>
      <c r="AC15" s="222" t="n">
        <v>5400.044</v>
      </c>
      <c r="AD15" s="223" t="n">
        <v>0.753901759551812</v>
      </c>
      <c r="AE15" s="224" t="n">
        <v>0.8752297118088151</v>
      </c>
    </row>
    <row r="16" spans="2:31" x14ac:dyDescent="0.25">
      <c r="B16" s="209" t="s">
        <v>476</v>
      </c>
      <c r="C16" s="210" t="s">
        <v>487</v>
      </c>
      <c r="D16" s="211" t="s">
        <v>523</v>
      </c>
      <c r="E16" s="212" t="s">
        <v>559</v>
      </c>
      <c r="F16" s="212" t="s">
        <v>595</v>
      </c>
      <c r="G16" s="213" t="s">
        <v>631</v>
      </c>
      <c r="H16" s="214" t="s">
        <v>660</v>
      </c>
      <c r="I16" s="214" t="s">
        <v>687</v>
      </c>
      <c r="J16" s="216" t="n">
        <v>78.0</v>
      </c>
      <c r="K16" s="217" t="n">
        <v>113.0</v>
      </c>
      <c r="L16" s="217" t="n">
        <v>52.0</v>
      </c>
      <c r="M16" s="217" t="n">
        <v>26.0</v>
      </c>
      <c r="N16" s="217" t="n">
        <v>41.0</v>
      </c>
      <c r="O16" s="218" t="n">
        <v>0.4293193717277487</v>
      </c>
      <c r="P16" s="219" t="n">
        <v>12.092</v>
      </c>
      <c r="Q16" s="219" t="n">
        <v>298.199</v>
      </c>
      <c r="R16" s="219" t="n">
        <v>319.463</v>
      </c>
      <c r="S16" s="219" t="n">
        <v>359.458</v>
      </c>
      <c r="T16" s="219" t="n">
        <v>76.04</v>
      </c>
      <c r="U16" s="219" t="n">
        <v>333.88</v>
      </c>
      <c r="V16" s="219" t="n">
        <v>884.556</v>
      </c>
      <c r="W16" s="220" t="n">
        <v>1327.742</v>
      </c>
      <c r="X16" s="219"/>
      <c r="Y16" s="219"/>
      <c r="Z16" s="219"/>
      <c r="AA16" s="219"/>
      <c r="AB16" s="221" t="n">
        <v>81.0</v>
      </c>
      <c r="AC16" s="222" t="n">
        <v>3611.43</v>
      </c>
      <c r="AD16" s="223" t="n">
        <v>0.5964701892148296</v>
      </c>
      <c r="AE16" s="224" t="n">
        <v>0.8258743857199892</v>
      </c>
    </row>
    <row r="17" spans="2:31" x14ac:dyDescent="0.25">
      <c r="B17" s="209" t="s">
        <v>471</v>
      </c>
      <c r="C17" s="210" t="s">
        <v>488</v>
      </c>
      <c r="D17" s="211" t="s">
        <v>524</v>
      </c>
      <c r="E17" s="212" t="s">
        <v>560</v>
      </c>
      <c r="F17" s="212" t="s">
        <v>596</v>
      </c>
      <c r="G17" s="213" t="s">
        <v>632</v>
      </c>
      <c r="H17" s="214" t="s">
        <v>631</v>
      </c>
      <c r="I17" s="214" t="s">
        <v>631</v>
      </c>
      <c r="J17" s="216" t="n">
        <v>162.0</v>
      </c>
      <c r="K17" s="217" t="n">
        <v>183.0</v>
      </c>
      <c r="L17" s="217" t="n">
        <v>45.0</v>
      </c>
      <c r="M17" s="217" t="n">
        <v>36.0</v>
      </c>
      <c r="N17" s="217" t="n">
        <v>63.0</v>
      </c>
      <c r="O17" s="218" t="n">
        <v>0.3652173913043478</v>
      </c>
      <c r="P17" s="219" t="n">
        <v>767.951</v>
      </c>
      <c r="Q17" s="219" t="n">
        <v>1067.277</v>
      </c>
      <c r="R17" s="219" t="n">
        <v>1114.227</v>
      </c>
      <c r="S17" s="219" t="n">
        <v>557.137</v>
      </c>
      <c r="T17" s="219" t="n">
        <v>1265.165</v>
      </c>
      <c r="U17" s="219" t="n">
        <v>1167.67</v>
      </c>
      <c r="V17" s="219" t="n">
        <v>1107.269</v>
      </c>
      <c r="W17" s="220" t="n">
        <v>1317.657</v>
      </c>
      <c r="X17" s="219"/>
      <c r="Y17" s="219"/>
      <c r="Z17" s="219"/>
      <c r="AA17" s="219"/>
      <c r="AB17" s="221" t="n">
        <v>97.0</v>
      </c>
      <c r="AC17" s="222" t="n">
        <v>8364.353</v>
      </c>
      <c r="AD17" s="223" t="n">
        <v>0.8287331592918352</v>
      </c>
      <c r="AE17" s="224" t="n">
        <v>0.9442888622616061</v>
      </c>
    </row>
    <row r="18" spans="2:31" x14ac:dyDescent="0.25">
      <c r="B18" s="209" t="s">
        <v>473</v>
      </c>
      <c r="C18" s="210" t="s">
        <v>489</v>
      </c>
      <c r="D18" s="211" t="s">
        <v>525</v>
      </c>
      <c r="E18" s="212" t="s">
        <v>561</v>
      </c>
      <c r="F18" s="212" t="s">
        <v>597</v>
      </c>
      <c r="G18" s="213" t="s">
        <v>633</v>
      </c>
      <c r="H18" s="214" t="s">
        <v>661</v>
      </c>
      <c r="I18" s="214" t="s">
        <v>688</v>
      </c>
      <c r="J18" s="216" t="n">
        <v>282.0</v>
      </c>
      <c r="K18" s="217" t="n">
        <v>295.0</v>
      </c>
      <c r="L18" s="217" t="n">
        <v>57.0</v>
      </c>
      <c r="M18" s="217" t="n">
        <v>49.0</v>
      </c>
      <c r="N18" s="217" t="n">
        <v>77.0</v>
      </c>
      <c r="O18" s="218" t="n">
        <v>0.2668977469670711</v>
      </c>
      <c r="P18" s="219" t="n">
        <v>759.187</v>
      </c>
      <c r="Q18" s="219" t="n">
        <v>1038.06</v>
      </c>
      <c r="R18" s="219" t="n">
        <v>994.918</v>
      </c>
      <c r="S18" s="219" t="n">
        <v>966.442</v>
      </c>
      <c r="T18" s="219" t="n">
        <v>930.936</v>
      </c>
      <c r="U18" s="219" t="n">
        <v>1055.118</v>
      </c>
      <c r="V18" s="219" t="n">
        <v>813.774</v>
      </c>
      <c r="W18" s="220" t="n">
        <v>1302.86</v>
      </c>
      <c r="X18" s="219"/>
      <c r="Y18" s="219"/>
      <c r="Z18" s="219"/>
      <c r="AA18" s="219"/>
      <c r="AB18" s="221" t="n">
        <v>99.0</v>
      </c>
      <c r="AC18" s="222" t="n">
        <v>7861.295</v>
      </c>
      <c r="AD18" s="223" t="n">
        <v>0.5199237946363148</v>
      </c>
      <c r="AE18" s="224" t="n">
        <v>0.9762800054906058</v>
      </c>
    </row>
    <row r="19" spans="2:31" x14ac:dyDescent="0.25">
      <c r="B19" s="209" t="s">
        <v>474</v>
      </c>
      <c r="C19" s="210" t="s">
        <v>490</v>
      </c>
      <c r="D19" s="211" t="s">
        <v>526</v>
      </c>
      <c r="E19" s="212" t="s">
        <v>562</v>
      </c>
      <c r="F19" s="212" t="s">
        <v>598</v>
      </c>
      <c r="G19" s="213" t="s">
        <v>634</v>
      </c>
      <c r="H19" s="214" t="s">
        <v>662</v>
      </c>
      <c r="I19" s="214" t="s">
        <v>689</v>
      </c>
      <c r="J19" s="216" t="n">
        <v>204.0</v>
      </c>
      <c r="K19" s="217" t="n">
        <v>195.0</v>
      </c>
      <c r="L19" s="217" t="n">
        <v>31.0</v>
      </c>
      <c r="M19" s="217" t="n">
        <v>30.0</v>
      </c>
      <c r="N19" s="217" t="n">
        <v>57.0</v>
      </c>
      <c r="O19" s="218" t="n">
        <v>0.2857142857142857</v>
      </c>
      <c r="P19" s="219" t="n">
        <v>643.309</v>
      </c>
      <c r="Q19" s="219" t="n">
        <v>769.314</v>
      </c>
      <c r="R19" s="219" t="n">
        <v>1080.951</v>
      </c>
      <c r="S19" s="219" t="n">
        <v>1172.83</v>
      </c>
      <c r="T19" s="219" t="n">
        <v>1116.145</v>
      </c>
      <c r="U19" s="219" t="n">
        <v>907.3</v>
      </c>
      <c r="V19" s="219" t="n">
        <v>1071.62</v>
      </c>
      <c r="W19" s="220" t="n">
        <v>1276.027</v>
      </c>
      <c r="X19" s="219"/>
      <c r="Y19" s="219"/>
      <c r="Z19" s="219"/>
      <c r="AA19" s="219"/>
      <c r="AB19" s="221" t="n">
        <v>93.0</v>
      </c>
      <c r="AC19" s="222" t="n">
        <v>8037.496</v>
      </c>
      <c r="AD19" s="223" t="n">
        <v>0.4382109582428192</v>
      </c>
      <c r="AE19" s="224" t="n">
        <v>0.9444059254380086</v>
      </c>
    </row>
    <row r="20" spans="2:31" x14ac:dyDescent="0.25">
      <c r="B20" s="209" t="s">
        <v>477</v>
      </c>
      <c r="C20" s="210" t="s">
        <v>491</v>
      </c>
      <c r="D20" s="211" t="s">
        <v>527</v>
      </c>
      <c r="E20" s="212" t="s">
        <v>563</v>
      </c>
      <c r="F20" s="212" t="s">
        <v>599</v>
      </c>
      <c r="G20" s="213" t="s">
        <v>635</v>
      </c>
      <c r="H20" s="214" t="s">
        <v>663</v>
      </c>
      <c r="I20" s="214" t="s">
        <v>690</v>
      </c>
      <c r="J20" s="216" t="n">
        <v>124.0</v>
      </c>
      <c r="K20" s="217" t="n">
        <v>115.0</v>
      </c>
      <c r="L20" s="217" t="n">
        <v>17.0</v>
      </c>
      <c r="M20" s="217" t="n">
        <v>27.0</v>
      </c>
      <c r="N20" s="217" t="n">
        <v>29.0</v>
      </c>
      <c r="O20" s="218" t="n">
        <v>0.24267782426778242</v>
      </c>
      <c r="P20" s="219"/>
      <c r="Q20" s="219"/>
      <c r="R20" s="219" t="n">
        <v>206.933</v>
      </c>
      <c r="S20" s="219" t="n">
        <v>1083.281</v>
      </c>
      <c r="T20" s="219" t="n">
        <v>1647.462</v>
      </c>
      <c r="U20" s="219" t="n">
        <v>1064.321</v>
      </c>
      <c r="V20" s="219" t="n">
        <v>615.701</v>
      </c>
      <c r="W20" s="220" t="n">
        <v>1175.952</v>
      </c>
      <c r="X20" s="219"/>
      <c r="Y20" s="219"/>
      <c r="Z20" s="219"/>
      <c r="AA20" s="219"/>
      <c r="AB20" s="221" t="n">
        <v>53.0</v>
      </c>
      <c r="AC20" s="222" t="n">
        <v>5793.65</v>
      </c>
      <c r="AD20" s="223" t="n">
        <v>0.7618398262799123</v>
      </c>
      <c r="AE20" s="224" t="n">
        <v>0.8692641840955165</v>
      </c>
    </row>
    <row r="21" spans="2:31" x14ac:dyDescent="0.25">
      <c r="B21" s="209" t="s">
        <v>472</v>
      </c>
      <c r="C21" s="210" t="s">
        <v>492</v>
      </c>
      <c r="D21" s="211" t="s">
        <v>528</v>
      </c>
      <c r="E21" s="212" t="s">
        <v>564</v>
      </c>
      <c r="F21" s="212" t="s">
        <v>600</v>
      </c>
      <c r="G21" s="213" t="s">
        <v>636</v>
      </c>
      <c r="H21" s="214" t="s">
        <v>664</v>
      </c>
      <c r="I21" s="214" t="s">
        <v>691</v>
      </c>
      <c r="J21" s="216" t="n">
        <v>84.0</v>
      </c>
      <c r="K21" s="217" t="n">
        <v>89.0</v>
      </c>
      <c r="L21" s="217" t="n">
        <v>19.0</v>
      </c>
      <c r="M21" s="217" t="n">
        <v>15.0</v>
      </c>
      <c r="N21" s="217" t="n">
        <v>25.0</v>
      </c>
      <c r="O21" s="218" t="n">
        <v>0.28901734104046245</v>
      </c>
      <c r="P21" s="219"/>
      <c r="Q21" s="219"/>
      <c r="R21" s="219"/>
      <c r="S21" s="219"/>
      <c r="T21" s="219"/>
      <c r="U21" s="219"/>
      <c r="V21" s="219" t="n">
        <v>782.696</v>
      </c>
      <c r="W21" s="220" t="n">
        <v>1130.212</v>
      </c>
      <c r="X21" s="219"/>
      <c r="Y21" s="219"/>
      <c r="Z21" s="219"/>
      <c r="AA21" s="219"/>
      <c r="AB21" s="221" t="n">
        <v>44.0</v>
      </c>
      <c r="AC21" s="222" t="n">
        <v>1912.908</v>
      </c>
      <c r="AD21" s="223" t="n">
        <v>0.7137191711561367</v>
      </c>
      <c r="AE21" s="224" t="n">
        <v>0.8364742826868449</v>
      </c>
    </row>
    <row r="22" spans="2:31" x14ac:dyDescent="0.25">
      <c r="B22" s="209" t="s">
        <v>470</v>
      </c>
      <c r="C22" s="210" t="s">
        <v>493</v>
      </c>
      <c r="D22" s="211" t="s">
        <v>529</v>
      </c>
      <c r="E22" s="212" t="s">
        <v>565</v>
      </c>
      <c r="F22" s="212" t="s">
        <v>601</v>
      </c>
      <c r="G22" s="213" t="s">
        <v>637</v>
      </c>
      <c r="H22" s="214" t="s">
        <v>665</v>
      </c>
      <c r="I22" s="214" t="s">
        <v>692</v>
      </c>
      <c r="J22" s="216" t="n">
        <v>50.0</v>
      </c>
      <c r="K22" s="217" t="n">
        <v>54.0</v>
      </c>
      <c r="L22" s="217" t="n">
        <v>8.0</v>
      </c>
      <c r="M22" s="217" t="n">
        <v>17.0</v>
      </c>
      <c r="N22" s="217" t="n">
        <v>23.0</v>
      </c>
      <c r="O22" s="218" t="n">
        <v>0.4423076923076923</v>
      </c>
      <c r="P22" s="219"/>
      <c r="Q22" s="219"/>
      <c r="R22" s="219"/>
      <c r="S22" s="219"/>
      <c r="T22" s="219"/>
      <c r="U22" s="219" t="n">
        <v>683.228</v>
      </c>
      <c r="V22" s="219" t="n">
        <v>819.026</v>
      </c>
      <c r="W22" s="220" t="n">
        <v>1082.672</v>
      </c>
      <c r="X22" s="219"/>
      <c r="Y22" s="219"/>
      <c r="Z22" s="219"/>
      <c r="AA22" s="219"/>
      <c r="AB22" s="221" t="n">
        <v>58.0</v>
      </c>
      <c r="AC22" s="222" t="n">
        <v>2584.926</v>
      </c>
      <c r="AD22" s="223" t="n">
        <v>0.8459317157656325</v>
      </c>
      <c r="AE22" s="224" t="n">
        <v>0.9141917297136615</v>
      </c>
    </row>
    <row r="23" spans="2:31" x14ac:dyDescent="0.25">
      <c r="B23" s="209" t="s">
        <v>478</v>
      </c>
      <c r="C23" s="210" t="s">
        <v>494</v>
      </c>
      <c r="D23" s="211" t="s">
        <v>530</v>
      </c>
      <c r="E23" s="212" t="s">
        <v>566</v>
      </c>
      <c r="F23" s="212" t="s">
        <v>602</v>
      </c>
      <c r="G23" s="213" t="s">
        <v>638</v>
      </c>
      <c r="H23" s="214" t="s">
        <v>638</v>
      </c>
      <c r="I23" s="214" t="s">
        <v>650</v>
      </c>
      <c r="J23" s="216" t="n">
        <v>215.0</v>
      </c>
      <c r="K23" s="217" t="n">
        <v>197.0</v>
      </c>
      <c r="L23" s="217" t="n">
        <v>15.0</v>
      </c>
      <c r="M23" s="217" t="n">
        <v>32.0</v>
      </c>
      <c r="N23" s="217" t="n">
        <v>40.0</v>
      </c>
      <c r="O23" s="218" t="n">
        <v>0.1941747572815534</v>
      </c>
      <c r="P23" s="219" t="n">
        <v>1306.336</v>
      </c>
      <c r="Q23" s="219" t="n">
        <v>1399.374</v>
      </c>
      <c r="R23" s="219" t="n">
        <v>2186.508</v>
      </c>
      <c r="S23" s="219" t="n">
        <v>1390.043</v>
      </c>
      <c r="T23" s="219" t="n">
        <v>1150.863</v>
      </c>
      <c r="U23" s="219" t="n">
        <v>1124.864</v>
      </c>
      <c r="V23" s="219" t="n">
        <v>1358.427</v>
      </c>
      <c r="W23" s="220" t="n">
        <v>1079.856</v>
      </c>
      <c r="X23" s="219"/>
      <c r="Y23" s="219"/>
      <c r="Z23" s="219"/>
      <c r="AA23" s="219"/>
      <c r="AB23" s="221" t="n">
        <v>72.0</v>
      </c>
      <c r="AC23" s="222" t="n">
        <v>10996.271</v>
      </c>
      <c r="AD23" s="223" t="n">
        <v>0.6917940721129036</v>
      </c>
      <c r="AE23" s="224" t="n">
        <v>0.8898273850074471</v>
      </c>
    </row>
    <row r="24" spans="2:31" x14ac:dyDescent="0.25">
      <c r="B24" s="209" t="s">
        <v>478</v>
      </c>
      <c r="C24" s="210" t="s">
        <v>495</v>
      </c>
      <c r="D24" s="211" t="s">
        <v>531</v>
      </c>
      <c r="E24" s="212" t="s">
        <v>567</v>
      </c>
      <c r="F24" s="212" t="s">
        <v>603</v>
      </c>
      <c r="G24" s="213" t="s">
        <v>635</v>
      </c>
      <c r="H24" s="214" t="s">
        <v>666</v>
      </c>
      <c r="I24" s="214" t="s">
        <v>693</v>
      </c>
      <c r="J24" s="216" t="n">
        <v>191.0</v>
      </c>
      <c r="K24" s="217" t="n">
        <v>187.0</v>
      </c>
      <c r="L24" s="217" t="n">
        <v>25.0</v>
      </c>
      <c r="M24" s="217" t="n">
        <v>17.0</v>
      </c>
      <c r="N24" s="217" t="n">
        <v>38.0</v>
      </c>
      <c r="O24" s="218" t="n">
        <v>0.20105820105820105</v>
      </c>
      <c r="P24" s="219"/>
      <c r="Q24" s="219"/>
      <c r="R24" s="219"/>
      <c r="S24" s="219" t="n">
        <v>663.536</v>
      </c>
      <c r="T24" s="219" t="n">
        <v>836.493</v>
      </c>
      <c r="U24" s="219" t="n">
        <v>1361.953</v>
      </c>
      <c r="V24" s="219" t="n">
        <v>1085.549</v>
      </c>
      <c r="W24" s="220" t="n">
        <v>1073.985</v>
      </c>
      <c r="X24" s="219"/>
      <c r="Y24" s="219"/>
      <c r="Z24" s="219"/>
      <c r="AA24" s="219"/>
      <c r="AB24" s="221" t="n">
        <v>76.0</v>
      </c>
      <c r="AC24" s="222" t="n">
        <v>5021.516</v>
      </c>
      <c r="AD24" s="223"/>
      <c r="AE24" s="224" t="n">
        <v>1.0</v>
      </c>
    </row>
    <row r="25" spans="2:31" x14ac:dyDescent="0.25">
      <c r="B25" s="209" t="s">
        <v>474</v>
      </c>
      <c r="C25" s="210" t="s">
        <v>496</v>
      </c>
      <c r="D25" s="211" t="s">
        <v>532</v>
      </c>
      <c r="E25" s="212" t="s">
        <v>568</v>
      </c>
      <c r="F25" s="212" t="s">
        <v>604</v>
      </c>
      <c r="G25" s="213" t="s">
        <v>639</v>
      </c>
      <c r="H25" s="214" t="s">
        <v>667</v>
      </c>
      <c r="I25" s="214" t="s">
        <v>694</v>
      </c>
      <c r="J25" s="216" t="n">
        <v>159.0</v>
      </c>
      <c r="K25" s="217" t="n">
        <v>162.0</v>
      </c>
      <c r="L25" s="217" t="n">
        <v>42.0</v>
      </c>
      <c r="M25" s="217" t="n">
        <v>26.0</v>
      </c>
      <c r="N25" s="217" t="n">
        <v>43.0</v>
      </c>
      <c r="O25" s="218" t="n">
        <v>0.26791277258566976</v>
      </c>
      <c r="P25" s="219"/>
      <c r="Q25" s="219"/>
      <c r="R25" s="219"/>
      <c r="S25" s="219"/>
      <c r="T25" s="219"/>
      <c r="U25" s="219" t="n">
        <v>281.258</v>
      </c>
      <c r="V25" s="219" t="n">
        <v>978.595</v>
      </c>
      <c r="W25" s="220" t="n">
        <v>1063.581</v>
      </c>
      <c r="X25" s="219"/>
      <c r="Y25" s="219"/>
      <c r="Z25" s="219"/>
      <c r="AA25" s="219"/>
      <c r="AB25" s="221" t="n">
        <v>77.0</v>
      </c>
      <c r="AC25" s="222" t="n">
        <v>2323.434</v>
      </c>
      <c r="AD25" s="223"/>
      <c r="AE25" s="224" t="n">
        <v>1.0</v>
      </c>
    </row>
    <row r="26" spans="2:31" x14ac:dyDescent="0.25">
      <c r="B26" s="209" t="s">
        <v>477</v>
      </c>
      <c r="C26" s="210" t="s">
        <v>497</v>
      </c>
      <c r="D26" s="211" t="s">
        <v>533</v>
      </c>
      <c r="E26" s="212" t="s">
        <v>569</v>
      </c>
      <c r="F26" s="212" t="s">
        <v>605</v>
      </c>
      <c r="G26" s="213" t="s">
        <v>640</v>
      </c>
      <c r="H26" s="214" t="s">
        <v>668</v>
      </c>
      <c r="I26" s="214" t="s">
        <v>695</v>
      </c>
      <c r="J26" s="216" t="n">
        <v>70.0</v>
      </c>
      <c r="K26" s="217" t="n">
        <v>72.0</v>
      </c>
      <c r="L26" s="217" t="n">
        <v>8.0</v>
      </c>
      <c r="M26" s="217" t="n">
        <v>14.0</v>
      </c>
      <c r="N26" s="217" t="n">
        <v>12.0</v>
      </c>
      <c r="O26" s="218" t="n">
        <v>0.16901408450704225</v>
      </c>
      <c r="P26" s="219"/>
      <c r="Q26" s="219"/>
      <c r="R26" s="219"/>
      <c r="S26" s="219"/>
      <c r="T26" s="219"/>
      <c r="U26" s="219"/>
      <c r="V26" s="219" t="n">
        <v>543.3</v>
      </c>
      <c r="W26" s="220" t="n">
        <v>946.548</v>
      </c>
      <c r="X26" s="219"/>
      <c r="Y26" s="219"/>
      <c r="Z26" s="219"/>
      <c r="AA26" s="219"/>
      <c r="AB26" s="221" t="n">
        <v>16.0</v>
      </c>
      <c r="AC26" s="222" t="n">
        <v>1489.848</v>
      </c>
      <c r="AD26" s="223" t="n">
        <v>0.7378310675634034</v>
      </c>
      <c r="AE26" s="224" t="n">
        <v>0.8494224740345222</v>
      </c>
    </row>
    <row r="27" spans="2:31" x14ac:dyDescent="0.25">
      <c r="B27" s="209" t="s">
        <v>473</v>
      </c>
      <c r="C27" s="210" t="s">
        <v>498</v>
      </c>
      <c r="D27" s="211" t="s">
        <v>534</v>
      </c>
      <c r="E27" s="212" t="s">
        <v>570</v>
      </c>
      <c r="F27" s="212" t="s">
        <v>606</v>
      </c>
      <c r="G27" s="213" t="s">
        <v>641</v>
      </c>
      <c r="H27" s="214" t="s">
        <v>669</v>
      </c>
      <c r="I27" s="214" t="s">
        <v>696</v>
      </c>
      <c r="J27" s="216" t="n">
        <v>211.0</v>
      </c>
      <c r="K27" s="217" t="n">
        <v>234.0</v>
      </c>
      <c r="L27" s="217" t="n">
        <v>66.0</v>
      </c>
      <c r="M27" s="217" t="n">
        <v>31.0</v>
      </c>
      <c r="N27" s="217" t="n">
        <v>41.0</v>
      </c>
      <c r="O27" s="218" t="n">
        <v>0.1842696629213483</v>
      </c>
      <c r="P27" s="219"/>
      <c r="Q27" s="219"/>
      <c r="R27" s="219"/>
      <c r="S27" s="219"/>
      <c r="T27" s="219"/>
      <c r="U27" s="219" t="n">
        <v>729.92</v>
      </c>
      <c r="V27" s="219" t="n">
        <v>753.343</v>
      </c>
      <c r="W27" s="220" t="n">
        <v>892.464</v>
      </c>
      <c r="X27" s="219"/>
      <c r="Y27" s="219"/>
      <c r="Z27" s="219"/>
      <c r="AA27" s="219"/>
      <c r="AB27" s="221" t="n">
        <v>68.0</v>
      </c>
      <c r="AC27" s="222" t="n">
        <v>2375.727</v>
      </c>
      <c r="AD27" s="223" t="n">
        <v>1.080091533180778</v>
      </c>
      <c r="AE27" s="224" t="n">
        <v>1.000255539736429</v>
      </c>
    </row>
    <row r="28" spans="2:31" x14ac:dyDescent="0.25">
      <c r="B28" s="209" t="s">
        <v>475</v>
      </c>
      <c r="C28" s="210" t="s">
        <v>499</v>
      </c>
      <c r="D28" s="211" t="s">
        <v>535</v>
      </c>
      <c r="E28" s="212" t="s">
        <v>571</v>
      </c>
      <c r="F28" s="212" t="s">
        <v>607</v>
      </c>
      <c r="G28" s="213" t="s">
        <v>642</v>
      </c>
      <c r="H28" s="214" t="s">
        <v>670</v>
      </c>
      <c r="I28" s="214" t="s">
        <v>672</v>
      </c>
      <c r="J28" s="216" t="n">
        <v>206.0</v>
      </c>
      <c r="K28" s="217" t="n">
        <v>190.0</v>
      </c>
      <c r="L28" s="217" t="n">
        <v>21.0</v>
      </c>
      <c r="M28" s="217" t="n">
        <v>39.0</v>
      </c>
      <c r="N28" s="217" t="n">
        <v>41.0</v>
      </c>
      <c r="O28" s="218" t="n">
        <v>0.20707070707070707</v>
      </c>
      <c r="P28" s="219"/>
      <c r="Q28" s="219"/>
      <c r="R28" s="219"/>
      <c r="S28" s="219"/>
      <c r="T28" s="219"/>
      <c r="U28" s="219"/>
      <c r="V28" s="219"/>
      <c r="W28" s="220" t="n">
        <v>846.305</v>
      </c>
      <c r="X28" s="219"/>
      <c r="Y28" s="219"/>
      <c r="Z28" s="219"/>
      <c r="AA28" s="219"/>
      <c r="AB28" s="221" t="n">
        <v>63.0</v>
      </c>
      <c r="AC28" s="222" t="n">
        <v>846.305</v>
      </c>
      <c r="AD28" s="223" t="n">
        <v>0.7366301644742113</v>
      </c>
      <c r="AE28" s="224" t="n">
        <v>0.8875594399719112</v>
      </c>
    </row>
    <row r="29" spans="2:31" x14ac:dyDescent="0.25">
      <c r="B29" s="209" t="s">
        <v>477</v>
      </c>
      <c r="C29" s="210" t="s">
        <v>500</v>
      </c>
      <c r="D29" s="211" t="s">
        <v>536</v>
      </c>
      <c r="E29" s="212" t="s">
        <v>572</v>
      </c>
      <c r="F29" s="212" t="s">
        <v>608</v>
      </c>
      <c r="G29" s="213" t="s">
        <v>643</v>
      </c>
      <c r="H29" s="214" t="s">
        <v>651</v>
      </c>
      <c r="I29" s="214" t="s">
        <v>654</v>
      </c>
      <c r="J29" s="216" t="n">
        <v>83.0</v>
      </c>
      <c r="K29" s="217" t="n">
        <v>83.0</v>
      </c>
      <c r="L29" s="217" t="n">
        <v>15.0</v>
      </c>
      <c r="M29" s="217" t="n">
        <v>17.0</v>
      </c>
      <c r="N29" s="217" t="n">
        <v>18.0</v>
      </c>
      <c r="O29" s="218" t="n">
        <v>0.21686746987951808</v>
      </c>
      <c r="P29" s="219" t="n">
        <v>392.342</v>
      </c>
      <c r="Q29" s="219" t="n">
        <v>660.549</v>
      </c>
      <c r="R29" s="219" t="n">
        <v>1003.804</v>
      </c>
      <c r="S29" s="219" t="n">
        <v>851.447</v>
      </c>
      <c r="T29" s="219" t="n">
        <v>538.116</v>
      </c>
      <c r="U29" s="219" t="n">
        <v>856.449</v>
      </c>
      <c r="V29" s="219" t="n">
        <v>769.367</v>
      </c>
      <c r="W29" s="220" t="n">
        <v>840.232</v>
      </c>
      <c r="X29" s="219"/>
      <c r="Y29" s="219"/>
      <c r="Z29" s="219"/>
      <c r="AA29" s="219"/>
      <c r="AB29" s="221" t="n">
        <v>48.0</v>
      </c>
      <c r="AC29" s="222" t="n">
        <v>5912.306</v>
      </c>
      <c r="AD29" s="223" t="n">
        <v>0.6605740721626892</v>
      </c>
      <c r="AE29" s="224" t="n">
        <v>0.8596712316317431</v>
      </c>
    </row>
    <row r="30" spans="2:31" x14ac:dyDescent="0.25">
      <c r="B30" s="209" t="s">
        <v>470</v>
      </c>
      <c r="C30" s="210" t="s">
        <v>501</v>
      </c>
      <c r="D30" s="211" t="s">
        <v>537</v>
      </c>
      <c r="E30" s="212" t="s">
        <v>573</v>
      </c>
      <c r="F30" s="212" t="s">
        <v>609</v>
      </c>
      <c r="G30" s="213" t="s">
        <v>644</v>
      </c>
      <c r="H30" s="214" t="s">
        <v>671</v>
      </c>
      <c r="I30" s="214" t="s">
        <v>697</v>
      </c>
      <c r="J30" s="216" t="n">
        <v>63.0</v>
      </c>
      <c r="K30" s="217" t="n">
        <v>62.0</v>
      </c>
      <c r="L30" s="217" t="n">
        <v>5.0</v>
      </c>
      <c r="M30" s="217" t="n">
        <v>14.0</v>
      </c>
      <c r="N30" s="217" t="n">
        <v>17.0</v>
      </c>
      <c r="O30" s="218" t="n">
        <v>0.272</v>
      </c>
      <c r="P30" s="219" t="n">
        <v>258.129</v>
      </c>
      <c r="Q30" s="219" t="n">
        <v>332.621</v>
      </c>
      <c r="R30" s="219" t="n">
        <v>372.821</v>
      </c>
      <c r="S30" s="219" t="n">
        <v>715.871</v>
      </c>
      <c r="T30" s="219" t="n">
        <v>5712.03</v>
      </c>
      <c r="U30" s="219" t="n">
        <v>491.824</v>
      </c>
      <c r="V30" s="219" t="n">
        <v>383.241</v>
      </c>
      <c r="W30" s="220" t="n">
        <v>715.766</v>
      </c>
      <c r="X30" s="219"/>
      <c r="Y30" s="219"/>
      <c r="Z30" s="219"/>
      <c r="AA30" s="219"/>
      <c r="AB30" s="221" t="n">
        <v>36.0</v>
      </c>
      <c r="AC30" s="222" t="n">
        <v>8982.303</v>
      </c>
      <c r="AD30" s="223" t="n">
        <v>0.605708540222885</v>
      </c>
      <c r="AE30" s="224" t="n">
        <v>0.7846860601210036</v>
      </c>
    </row>
    <row r="31" spans="2:31" x14ac:dyDescent="0.25">
      <c r="B31" s="209" t="s">
        <v>479</v>
      </c>
      <c r="C31" s="210" t="s">
        <v>502</v>
      </c>
      <c r="D31" s="211" t="s">
        <v>538</v>
      </c>
      <c r="E31" s="212" t="s">
        <v>574</v>
      </c>
      <c r="F31" s="212" t="s">
        <v>610</v>
      </c>
      <c r="G31" s="213" t="s">
        <v>642</v>
      </c>
      <c r="H31" s="214" t="s">
        <v>672</v>
      </c>
      <c r="I31" s="214" t="s">
        <v>678</v>
      </c>
      <c r="J31" s="216" t="n">
        <v>90.0</v>
      </c>
      <c r="K31" s="217" t="n">
        <v>106.0</v>
      </c>
      <c r="L31" s="217" t="n">
        <v>22.0</v>
      </c>
      <c r="M31" s="217" t="n">
        <v>14.0</v>
      </c>
      <c r="N31" s="217" t="n">
        <v>31.0</v>
      </c>
      <c r="O31" s="218" t="n">
        <v>0.3163265306122449</v>
      </c>
      <c r="P31" s="219"/>
      <c r="Q31" s="219"/>
      <c r="R31" s="219"/>
      <c r="S31" s="219"/>
      <c r="T31" s="219"/>
      <c r="U31" s="219"/>
      <c r="V31" s="219"/>
      <c r="W31" s="220" t="n">
        <v>658.81</v>
      </c>
      <c r="X31" s="219"/>
      <c r="Y31" s="219"/>
      <c r="Z31" s="219"/>
      <c r="AA31" s="219"/>
      <c r="AB31" s="221" t="n">
        <v>40.0</v>
      </c>
      <c r="AC31" s="222" t="n">
        <v>658.81</v>
      </c>
      <c r="AD31" s="223" t="n">
        <v>0.7270154300621237</v>
      </c>
      <c r="AE31" s="224" t="n">
        <v>0.8788321278250175</v>
      </c>
    </row>
    <row r="32" spans="2:31" x14ac:dyDescent="0.25">
      <c r="B32" s="209" t="s">
        <v>474</v>
      </c>
      <c r="C32" s="210" t="s">
        <v>503</v>
      </c>
      <c r="D32" s="211" t="s">
        <v>539</v>
      </c>
      <c r="E32" s="212" t="s">
        <v>575</v>
      </c>
      <c r="F32" s="212" t="s">
        <v>611</v>
      </c>
      <c r="G32" s="213" t="s">
        <v>645</v>
      </c>
      <c r="H32" s="214" t="s">
        <v>673</v>
      </c>
      <c r="I32" s="214" t="s">
        <v>677</v>
      </c>
      <c r="J32" s="216" t="n">
        <v>262.0</v>
      </c>
      <c r="K32" s="217" t="n">
        <v>244.0</v>
      </c>
      <c r="L32" s="217" t="n">
        <v>20.0</v>
      </c>
      <c r="M32" s="217" t="n">
        <v>35.0</v>
      </c>
      <c r="N32" s="217" t="n">
        <v>24.0</v>
      </c>
      <c r="O32" s="218" t="n">
        <v>0.09486166007905138</v>
      </c>
      <c r="P32" s="219" t="n">
        <v>512.092</v>
      </c>
      <c r="Q32" s="219" t="n">
        <v>813.197</v>
      </c>
      <c r="R32" s="219" t="n">
        <v>1464.654</v>
      </c>
      <c r="S32" s="219" t="n">
        <v>1108.275</v>
      </c>
      <c r="T32" s="219" t="n">
        <v>634.608</v>
      </c>
      <c r="U32" s="219" t="n">
        <v>1553.719</v>
      </c>
      <c r="V32" s="219" t="n">
        <v>693.109</v>
      </c>
      <c r="W32" s="220" t="n">
        <v>649.035</v>
      </c>
      <c r="X32" s="219"/>
      <c r="Y32" s="219"/>
      <c r="Z32" s="219"/>
      <c r="AA32" s="219"/>
      <c r="AB32" s="221" t="n">
        <v>49.0</v>
      </c>
      <c r="AC32" s="222" t="n">
        <v>7428.689</v>
      </c>
      <c r="AD32" s="223" t="n">
        <v>0.5584340859326076</v>
      </c>
      <c r="AE32" s="224" t="n">
        <v>0.9773263461457196</v>
      </c>
    </row>
    <row r="33" spans="2:31" x14ac:dyDescent="0.25">
      <c r="B33" s="209" t="s">
        <v>475</v>
      </c>
      <c r="C33" s="210" t="s">
        <v>504</v>
      </c>
      <c r="D33" s="211" t="s">
        <v>540</v>
      </c>
      <c r="E33" s="212" t="s">
        <v>576</v>
      </c>
      <c r="F33" s="212" t="s">
        <v>612</v>
      </c>
      <c r="G33" s="213" t="s">
        <v>630</v>
      </c>
      <c r="H33" s="214" t="s">
        <v>674</v>
      </c>
      <c r="I33" s="214" t="s">
        <v>698</v>
      </c>
      <c r="J33" s="216" t="n">
        <v>124.0</v>
      </c>
      <c r="K33" s="217" t="n">
        <v>122.0</v>
      </c>
      <c r="L33" s="217" t="n">
        <v>16.0</v>
      </c>
      <c r="M33" s="217" t="n">
        <v>35.0</v>
      </c>
      <c r="N33" s="217" t="n">
        <v>36.0</v>
      </c>
      <c r="O33" s="218" t="n">
        <v>0.2926829268292683</v>
      </c>
      <c r="P33" s="219"/>
      <c r="Q33" s="219"/>
      <c r="R33" s="219"/>
      <c r="S33" s="219"/>
      <c r="T33" s="219" t="n">
        <v>768.926</v>
      </c>
      <c r="U33" s="219" t="n">
        <v>629.593</v>
      </c>
      <c r="V33" s="219" t="n">
        <v>598.625</v>
      </c>
      <c r="W33" s="220" t="n">
        <v>602.086</v>
      </c>
      <c r="X33" s="219"/>
      <c r="Y33" s="219"/>
      <c r="Z33" s="219"/>
      <c r="AA33" s="219"/>
      <c r="AB33" s="221" t="n">
        <v>46.0</v>
      </c>
      <c r="AC33" s="222" t="n">
        <v>2599.23</v>
      </c>
      <c r="AD33" s="223" t="n">
        <v>0.7535829822825338</v>
      </c>
      <c r="AE33" s="224" t="n">
        <v>0.9462342867034103</v>
      </c>
    </row>
    <row r="34" spans="2:31" x14ac:dyDescent="0.25">
      <c r="B34" s="209" t="s">
        <v>474</v>
      </c>
      <c r="C34" s="210" t="s">
        <v>505</v>
      </c>
      <c r="D34" s="211" t="s">
        <v>541</v>
      </c>
      <c r="E34" s="212" t="s">
        <v>577</v>
      </c>
      <c r="F34" s="212" t="s">
        <v>613</v>
      </c>
      <c r="G34" s="213" t="s">
        <v>646</v>
      </c>
      <c r="H34" s="214" t="s">
        <v>660</v>
      </c>
      <c r="I34" s="214" t="s">
        <v>660</v>
      </c>
      <c r="J34" s="216" t="n">
        <v>190.0</v>
      </c>
      <c r="K34" s="217" t="n">
        <v>153.0</v>
      </c>
      <c r="L34" s="217" t="n">
        <v>14.0</v>
      </c>
      <c r="M34" s="217" t="n">
        <v>26.0</v>
      </c>
      <c r="N34" s="217" t="n">
        <v>32.0</v>
      </c>
      <c r="O34" s="218" t="n">
        <v>0.18658892128279883</v>
      </c>
      <c r="P34" s="219" t="n">
        <v>362.863</v>
      </c>
      <c r="Q34" s="219" t="n">
        <v>667.521</v>
      </c>
      <c r="R34" s="219" t="n">
        <v>1282.866</v>
      </c>
      <c r="S34" s="219" t="n">
        <v>1087.773</v>
      </c>
      <c r="T34" s="219" t="n">
        <v>664.81</v>
      </c>
      <c r="U34" s="219" t="n">
        <v>991.967</v>
      </c>
      <c r="V34" s="219" t="n">
        <v>372.82</v>
      </c>
      <c r="W34" s="220" t="n">
        <v>517.569</v>
      </c>
      <c r="X34" s="219"/>
      <c r="Y34" s="219"/>
      <c r="Z34" s="219"/>
      <c r="AA34" s="219"/>
      <c r="AB34" s="221" t="n">
        <v>42.0</v>
      </c>
      <c r="AC34" s="222" t="n">
        <v>5948.189</v>
      </c>
      <c r="AD34" s="223"/>
      <c r="AE34" s="224" t="n">
        <v>0.9828296145588948</v>
      </c>
    </row>
    <row r="35" spans="2:31" x14ac:dyDescent="0.25">
      <c r="B35" s="209" t="s">
        <v>470</v>
      </c>
      <c r="C35" s="210" t="s">
        <v>506</v>
      </c>
      <c r="D35" s="211" t="s">
        <v>542</v>
      </c>
      <c r="E35" s="212" t="s">
        <v>578</v>
      </c>
      <c r="F35" s="212" t="s">
        <v>614</v>
      </c>
      <c r="G35" s="213" t="s">
        <v>647</v>
      </c>
      <c r="H35" s="214" t="s">
        <v>675</v>
      </c>
      <c r="I35" s="214" t="s">
        <v>675</v>
      </c>
      <c r="J35" s="216" t="n">
        <v>59.0</v>
      </c>
      <c r="K35" s="217" t="n">
        <v>65.0</v>
      </c>
      <c r="L35" s="217" t="n">
        <v>14.0</v>
      </c>
      <c r="M35" s="217" t="n">
        <v>18.0</v>
      </c>
      <c r="N35" s="217" t="n">
        <v>16.0</v>
      </c>
      <c r="O35" s="218" t="n">
        <v>0.25806451612903225</v>
      </c>
      <c r="P35" s="219" t="n">
        <v>227.638</v>
      </c>
      <c r="Q35" s="219" t="n">
        <v>376.09</v>
      </c>
      <c r="R35" s="219" t="n">
        <v>612.216</v>
      </c>
      <c r="S35" s="219" t="n">
        <v>653.362</v>
      </c>
      <c r="T35" s="219" t="n">
        <v>1117.916</v>
      </c>
      <c r="U35" s="219" t="n">
        <v>484.07</v>
      </c>
      <c r="V35" s="219" t="n">
        <v>465.279</v>
      </c>
      <c r="W35" s="220" t="n">
        <v>480.229</v>
      </c>
      <c r="X35" s="219"/>
      <c r="Y35" s="219"/>
      <c r="Z35" s="219"/>
      <c r="AA35" s="219"/>
      <c r="AB35" s="221" t="n">
        <v>27.0</v>
      </c>
      <c r="AC35" s="222" t="n">
        <v>4416.8</v>
      </c>
      <c r="AD35" s="223" t="n">
        <v>0.7694498784703707</v>
      </c>
      <c r="AE35" s="224" t="n">
        <v>0.8868065551423104</v>
      </c>
    </row>
    <row r="36" spans="2:31" x14ac:dyDescent="0.25">
      <c r="B36" s="209" t="s">
        <v>476</v>
      </c>
      <c r="C36" s="210" t="s">
        <v>507</v>
      </c>
      <c r="D36" s="211" t="s">
        <v>543</v>
      </c>
      <c r="E36" s="212" t="s">
        <v>579</v>
      </c>
      <c r="F36" s="212" t="s">
        <v>615</v>
      </c>
      <c r="G36" s="213" t="s">
        <v>648</v>
      </c>
      <c r="H36" s="214" t="s">
        <v>676</v>
      </c>
      <c r="I36" s="214" t="s">
        <v>676</v>
      </c>
      <c r="J36" s="216" t="n">
        <v>126.0</v>
      </c>
      <c r="K36" s="217" t="n">
        <v>124.0</v>
      </c>
      <c r="L36" s="217" t="n">
        <v>14.0</v>
      </c>
      <c r="M36" s="217" t="n">
        <v>28.0</v>
      </c>
      <c r="N36" s="217" t="n">
        <v>23.0</v>
      </c>
      <c r="O36" s="218" t="n">
        <v>0.184</v>
      </c>
      <c r="P36" s="219"/>
      <c r="Q36" s="219"/>
      <c r="R36" s="219"/>
      <c r="S36" s="219"/>
      <c r="T36" s="219"/>
      <c r="U36" s="219"/>
      <c r="V36" s="219"/>
      <c r="W36" s="220" t="n">
        <v>466.806</v>
      </c>
      <c r="X36" s="219"/>
      <c r="Y36" s="219"/>
      <c r="Z36" s="219"/>
      <c r="AA36" s="219"/>
      <c r="AB36" s="221" t="n">
        <v>32.0</v>
      </c>
      <c r="AC36" s="222" t="n">
        <v>466.806</v>
      </c>
      <c r="AD36" s="223" t="n">
        <v>0.8271597680963473</v>
      </c>
      <c r="AE36" s="224" t="n">
        <v>0.9448379532424684</v>
      </c>
    </row>
    <row r="37" spans="2:31" x14ac:dyDescent="0.25">
      <c r="B37" s="209" t="s">
        <v>479</v>
      </c>
      <c r="C37" s="210" t="s">
        <v>508</v>
      </c>
      <c r="D37" s="211" t="s">
        <v>544</v>
      </c>
      <c r="E37" s="212" t="s">
        <v>580</v>
      </c>
      <c r="F37" s="212" t="s">
        <v>616</v>
      </c>
      <c r="G37" s="213" t="s">
        <v>649</v>
      </c>
      <c r="H37" s="214" t="s">
        <v>677</v>
      </c>
      <c r="I37" s="214" t="s">
        <v>699</v>
      </c>
      <c r="J37" s="216" t="n">
        <v>217.0</v>
      </c>
      <c r="K37" s="217" t="n">
        <v>212.0</v>
      </c>
      <c r="L37" s="217" t="n">
        <v>33.0</v>
      </c>
      <c r="M37" s="217" t="n">
        <v>21.0</v>
      </c>
      <c r="N37" s="217" t="n">
        <v>35.0</v>
      </c>
      <c r="O37" s="218" t="n">
        <v>0.16317016317016317</v>
      </c>
      <c r="P37" s="219" t="n">
        <v>431.811</v>
      </c>
      <c r="Q37" s="219" t="n">
        <v>838.862</v>
      </c>
      <c r="R37" s="219" t="n">
        <v>1100.729</v>
      </c>
      <c r="S37" s="219" t="n">
        <v>866.484</v>
      </c>
      <c r="T37" s="219" t="n">
        <v>599.275</v>
      </c>
      <c r="U37" s="219" t="n">
        <v>816.891</v>
      </c>
      <c r="V37" s="219" t="n">
        <v>773.252</v>
      </c>
      <c r="W37" s="220" t="n">
        <v>449.807</v>
      </c>
      <c r="X37" s="219"/>
      <c r="Y37" s="219"/>
      <c r="Z37" s="219"/>
      <c r="AA37" s="219"/>
      <c r="AB37" s="221" t="n">
        <v>38.0</v>
      </c>
      <c r="AC37" s="222" t="n">
        <v>5877.111</v>
      </c>
      <c r="AD37" s="223" t="n">
        <v>0.6466651528225623</v>
      </c>
      <c r="AE37" s="224" t="n">
        <v>0.9570830321459082</v>
      </c>
    </row>
    <row r="38" spans="2:31" x14ac:dyDescent="0.25">
      <c r="B38" s="209" t="s">
        <v>471</v>
      </c>
      <c r="C38" s="210" t="s">
        <v>509</v>
      </c>
      <c r="D38" s="211" t="s">
        <v>545</v>
      </c>
      <c r="E38" s="212" t="s">
        <v>581</v>
      </c>
      <c r="F38" s="212" t="s">
        <v>617</v>
      </c>
      <c r="G38" s="213" t="s">
        <v>648</v>
      </c>
      <c r="H38" s="214" t="s">
        <v>678</v>
      </c>
      <c r="I38" s="214" t="s">
        <v>700</v>
      </c>
      <c r="J38" s="216" t="n">
        <v>99.0</v>
      </c>
      <c r="K38" s="217" t="n">
        <v>112.0</v>
      </c>
      <c r="L38" s="217" t="n">
        <v>26.0</v>
      </c>
      <c r="M38" s="217" t="n">
        <v>18.0</v>
      </c>
      <c r="N38" s="217" t="n">
        <v>34.0</v>
      </c>
      <c r="O38" s="218" t="n">
        <v>0.3222748815165877</v>
      </c>
      <c r="P38" s="219"/>
      <c r="Q38" s="219"/>
      <c r="R38" s="219"/>
      <c r="S38" s="219"/>
      <c r="T38" s="219"/>
      <c r="U38" s="219"/>
      <c r="V38" s="219"/>
      <c r="W38" s="220" t="n">
        <v>433.797</v>
      </c>
      <c r="X38" s="219"/>
      <c r="Y38" s="219"/>
      <c r="Z38" s="219"/>
      <c r="AA38" s="219"/>
      <c r="AB38" s="221" t="n">
        <v>34.0</v>
      </c>
      <c r="AC38" s="222" t="n">
        <v>433.797</v>
      </c>
      <c r="AD38" s="223"/>
      <c r="AE38" s="224" t="n">
        <v>0.9893755015187534</v>
      </c>
    </row>
    <row r="39" spans="2:31" x14ac:dyDescent="0.25">
      <c r="B39" s="209" t="s">
        <v>478</v>
      </c>
      <c r="C39" s="210" t="s">
        <v>510</v>
      </c>
      <c r="D39" s="211" t="s">
        <v>546</v>
      </c>
      <c r="E39" s="212" t="s">
        <v>582</v>
      </c>
      <c r="F39" s="212" t="s">
        <v>618</v>
      </c>
      <c r="G39" s="213" t="s">
        <v>650</v>
      </c>
      <c r="H39" s="214" t="s">
        <v>679</v>
      </c>
      <c r="I39" s="214" t="s">
        <v>679</v>
      </c>
      <c r="J39" s="216" t="n">
        <v>137.0</v>
      </c>
      <c r="K39" s="217" t="n">
        <v>131.0</v>
      </c>
      <c r="L39" s="217" t="n">
        <v>16.0</v>
      </c>
      <c r="M39" s="217" t="n">
        <v>22.0</v>
      </c>
      <c r="N39" s="217" t="n">
        <v>21.0</v>
      </c>
      <c r="O39" s="218" t="n">
        <v>0.15671641791044777</v>
      </c>
      <c r="P39" s="219" t="n">
        <v>191.654</v>
      </c>
      <c r="Q39" s="219" t="n">
        <v>552.744</v>
      </c>
      <c r="R39" s="219" t="n">
        <v>1072.693</v>
      </c>
      <c r="S39" s="219" t="n">
        <v>379.166</v>
      </c>
      <c r="T39" s="219" t="n">
        <v>592.475</v>
      </c>
      <c r="U39" s="219" t="n">
        <v>686.628</v>
      </c>
      <c r="V39" s="219" t="n">
        <v>684.275</v>
      </c>
      <c r="W39" s="220" t="n">
        <v>352.654</v>
      </c>
      <c r="X39" s="219"/>
      <c r="Y39" s="219"/>
      <c r="Z39" s="219"/>
      <c r="AA39" s="219"/>
      <c r="AB39" s="221" t="n">
        <v>28.0</v>
      </c>
      <c r="AC39" s="222" t="n">
        <v>4512.289</v>
      </c>
      <c r="AD39" s="223" t="n">
        <v>0.657098881016223</v>
      </c>
      <c r="AE39" s="224" t="n">
        <v>0.9465504865018739</v>
      </c>
    </row>
    <row r="40" spans="2:31" x14ac:dyDescent="0.25">
      <c r="B40" s="209" t="s">
        <v>477</v>
      </c>
      <c r="C40" s="210" t="s">
        <v>511</v>
      </c>
      <c r="D40" s="211" t="s">
        <v>547</v>
      </c>
      <c r="E40" s="212" t="s">
        <v>583</v>
      </c>
      <c r="F40" s="212" t="s">
        <v>619</v>
      </c>
      <c r="G40" s="213" t="s">
        <v>648</v>
      </c>
      <c r="H40" s="214" t="s">
        <v>680</v>
      </c>
      <c r="I40" s="214" t="s">
        <v>670</v>
      </c>
      <c r="J40" s="216" t="n">
        <v>81.0</v>
      </c>
      <c r="K40" s="217" t="n">
        <v>82.0</v>
      </c>
      <c r="L40" s="217" t="n">
        <v>9.0</v>
      </c>
      <c r="M40" s="217" t="n">
        <v>22.0</v>
      </c>
      <c r="N40" s="217" t="n">
        <v>11.0</v>
      </c>
      <c r="O40" s="218" t="n">
        <v>0.13496932515337423</v>
      </c>
      <c r="P40" s="219"/>
      <c r="Q40" s="219"/>
      <c r="R40" s="219"/>
      <c r="S40" s="219"/>
      <c r="T40" s="219"/>
      <c r="U40" s="219"/>
      <c r="V40" s="219"/>
      <c r="W40" s="220" t="n">
        <v>298.191</v>
      </c>
      <c r="X40" s="219"/>
      <c r="Y40" s="219"/>
      <c r="Z40" s="219"/>
      <c r="AA40" s="219"/>
      <c r="AB40" s="221" t="n">
        <v>18.0</v>
      </c>
      <c r="AC40" s="222" t="n">
        <v>298.191</v>
      </c>
      <c r="AD40" s="223" t="n">
        <v>0.7972979313188702</v>
      </c>
      <c r="AE40" s="224" t="n">
        <v>0.8998412335754329</v>
      </c>
    </row>
    <row r="41" spans="2:31" x14ac:dyDescent="0.25">
      <c r="B41" s="209" t="s">
        <v>477</v>
      </c>
      <c r="C41" s="210" t="s">
        <v>512</v>
      </c>
      <c r="D41" s="211" t="s">
        <v>548</v>
      </c>
      <c r="E41" s="212" t="s">
        <v>584</v>
      </c>
      <c r="F41" s="212" t="s">
        <v>620</v>
      </c>
      <c r="G41" s="213" t="s">
        <v>651</v>
      </c>
      <c r="H41" s="214" t="s">
        <v>649</v>
      </c>
      <c r="I41" s="214" t="s">
        <v>701</v>
      </c>
      <c r="J41" s="216" t="n">
        <v>118.0</v>
      </c>
      <c r="K41" s="217" t="n">
        <v>108.0</v>
      </c>
      <c r="L41" s="217" t="n">
        <v>6.0</v>
      </c>
      <c r="M41" s="217" t="n">
        <v>17.0</v>
      </c>
      <c r="N41" s="217" t="n">
        <v>10.0</v>
      </c>
      <c r="O41" s="218" t="n">
        <v>0.08849557522123894</v>
      </c>
      <c r="P41" s="219" t="n">
        <v>74.915</v>
      </c>
      <c r="Q41" s="219" t="n">
        <v>273.142</v>
      </c>
      <c r="R41" s="219" t="n">
        <v>877.749</v>
      </c>
      <c r="S41" s="219" t="n">
        <v>427.43</v>
      </c>
      <c r="T41" s="219" t="n">
        <v>843.873</v>
      </c>
      <c r="U41" s="219" t="n">
        <v>388.634</v>
      </c>
      <c r="V41" s="219" t="n">
        <v>389.292</v>
      </c>
      <c r="W41" s="220" t="n">
        <v>283.957</v>
      </c>
      <c r="X41" s="219"/>
      <c r="Y41" s="219"/>
      <c r="Z41" s="219"/>
      <c r="AA41" s="219"/>
      <c r="AB41" s="221" t="n">
        <v>15.0</v>
      </c>
      <c r="AC41" s="222" t="n">
        <v>3558.992</v>
      </c>
      <c r="AD41" s="223" t="n">
        <v>0.3972739698288954</v>
      </c>
      <c r="AE41" s="224" t="n">
        <v>0.9687852532687293</v>
      </c>
    </row>
    <row r="42" spans="2:31" x14ac:dyDescent="0.25">
      <c r="B42" s="209" t="s">
        <v>477</v>
      </c>
      <c r="C42" s="210" t="s">
        <v>513</v>
      </c>
      <c r="D42" s="211" t="s">
        <v>549</v>
      </c>
      <c r="E42" s="212" t="s">
        <v>585</v>
      </c>
      <c r="F42" s="212" t="s">
        <v>621</v>
      </c>
      <c r="G42" s="213" t="s">
        <v>629</v>
      </c>
      <c r="H42" s="214" t="s">
        <v>655</v>
      </c>
      <c r="I42" s="214" t="s">
        <v>702</v>
      </c>
      <c r="J42" s="216" t="n">
        <v>87.0</v>
      </c>
      <c r="K42" s="217" t="n">
        <v>88.0</v>
      </c>
      <c r="L42" s="217" t="n">
        <v>10.0</v>
      </c>
      <c r="M42" s="217" t="n">
        <v>17.0</v>
      </c>
      <c r="N42" s="217" t="n">
        <v>12.0</v>
      </c>
      <c r="O42" s="218" t="n">
        <v>0.13714285714285715</v>
      </c>
      <c r="P42" s="219" t="n">
        <v>-22.447</v>
      </c>
      <c r="Q42" s="219" t="n">
        <v>576.364</v>
      </c>
      <c r="R42" s="219" t="n">
        <v>568.69</v>
      </c>
      <c r="S42" s="219" t="n">
        <v>224.518</v>
      </c>
      <c r="T42" s="219" t="n">
        <v>623.166</v>
      </c>
      <c r="U42" s="219" t="n">
        <v>871.257</v>
      </c>
      <c r="V42" s="219" t="n">
        <v>887.457</v>
      </c>
      <c r="W42" s="220" t="n">
        <v>283.274</v>
      </c>
      <c r="X42" s="219"/>
      <c r="Y42" s="219"/>
      <c r="Z42" s="219"/>
      <c r="AA42" s="219"/>
      <c r="AB42" s="221" t="n">
        <v>18.0</v>
      </c>
      <c r="AC42" s="222" t="n">
        <v>4012.279</v>
      </c>
      <c r="AD42" s="223" t="n">
        <v>0.7528800630361043</v>
      </c>
      <c r="AE42" s="224" t="n">
        <v>0.8797792456821499</v>
      </c>
    </row>
    <row r="43" spans="2:31" x14ac:dyDescent="0.25">
      <c r="B43" s="209" t="s">
        <v>478</v>
      </c>
      <c r="C43" s="210" t="s">
        <v>514</v>
      </c>
      <c r="D43" s="211" t="s">
        <v>550</v>
      </c>
      <c r="E43" s="212" t="s">
        <v>586</v>
      </c>
      <c r="F43" s="212" t="s">
        <v>622</v>
      </c>
      <c r="G43" s="213" t="s">
        <v>652</v>
      </c>
      <c r="H43" s="214" t="s">
        <v>680</v>
      </c>
      <c r="I43" s="214" t="s">
        <v>703</v>
      </c>
      <c r="J43" s="216" t="n">
        <v>82.0</v>
      </c>
      <c r="K43" s="217" t="n">
        <v>73.0</v>
      </c>
      <c r="L43" s="217" t="n">
        <v>8.0</v>
      </c>
      <c r="M43" s="217" t="n">
        <v>13.0</v>
      </c>
      <c r="N43" s="217" t="n">
        <v>8.0</v>
      </c>
      <c r="O43" s="218" t="n">
        <v>0.1032258064516129</v>
      </c>
      <c r="P43" s="219"/>
      <c r="Q43" s="219"/>
      <c r="R43" s="219"/>
      <c r="S43" s="219"/>
      <c r="T43" s="219"/>
      <c r="U43" s="219"/>
      <c r="V43" s="219"/>
      <c r="W43" s="220" t="n">
        <v>270.338</v>
      </c>
      <c r="X43" s="219"/>
      <c r="Y43" s="219"/>
      <c r="Z43" s="219"/>
      <c r="AA43" s="219"/>
      <c r="AB43" s="221" t="n">
        <v>14.0</v>
      </c>
      <c r="AC43" s="222" t="n">
        <v>270.338</v>
      </c>
      <c r="AD43" s="223"/>
      <c r="AE43" s="224" t="n">
        <v>1.0</v>
      </c>
    </row>
    <row r="44" spans="2:31" x14ac:dyDescent="0.25">
      <c r="B44" s="209" t="s">
        <v>479</v>
      </c>
      <c r="C44" s="210" t="s">
        <v>515</v>
      </c>
      <c r="D44" s="211" t="s">
        <v>551</v>
      </c>
      <c r="E44" s="212" t="s">
        <v>587</v>
      </c>
      <c r="F44" s="212" t="s">
        <v>623</v>
      </c>
      <c r="G44" s="213" t="s">
        <v>653</v>
      </c>
      <c r="H44" s="214" t="s">
        <v>681</v>
      </c>
      <c r="I44" s="214" t="s">
        <v>681</v>
      </c>
      <c r="J44" s="216" t="n">
        <v>133.0</v>
      </c>
      <c r="K44" s="217" t="n">
        <v>130.0</v>
      </c>
      <c r="L44" s="217" t="n">
        <v>25.0</v>
      </c>
      <c r="M44" s="217" t="n">
        <v>19.0</v>
      </c>
      <c r="N44" s="217" t="n">
        <v>13.0</v>
      </c>
      <c r="O44" s="218" t="n">
        <v>0.09885931558935361</v>
      </c>
      <c r="P44" s="219"/>
      <c r="Q44" s="219"/>
      <c r="R44" s="219"/>
      <c r="S44" s="219"/>
      <c r="T44" s="219"/>
      <c r="U44" s="219"/>
      <c r="V44" s="219"/>
      <c r="W44" s="220" t="n">
        <v>238.182</v>
      </c>
      <c r="X44" s="219"/>
      <c r="Y44" s="219"/>
      <c r="Z44" s="219"/>
      <c r="AA44" s="219"/>
      <c r="AB44" s="221" t="n">
        <v>19.0</v>
      </c>
      <c r="AC44" s="222" t="n">
        <v>238.182</v>
      </c>
      <c r="AD44" s="223"/>
      <c r="AE44" s="224" t="n">
        <v>0.9834124256924898</v>
      </c>
    </row>
    <row r="45" spans="2:31" x14ac:dyDescent="0.25">
      <c r="B45" s="209"/>
      <c r="C45" s="210"/>
      <c r="D45" s="211"/>
      <c r="E45" s="212"/>
      <c r="F45" s="212"/>
      <c r="G45" s="213"/>
      <c r="H45" s="214"/>
      <c r="I45" s="214"/>
      <c r="J45" s="216"/>
      <c r="K45" s="217"/>
      <c r="L45" s="217"/>
      <c r="M45" s="217"/>
      <c r="N45" s="217"/>
      <c r="O45" s="218"/>
      <c r="P45" s="219"/>
      <c r="Q45" s="219"/>
      <c r="R45" s="219"/>
      <c r="S45" s="219"/>
      <c r="T45" s="219"/>
      <c r="U45" s="219"/>
      <c r="V45" s="219"/>
      <c r="W45" s="220"/>
      <c r="X45" s="219"/>
      <c r="Y45" s="219"/>
      <c r="Z45" s="219"/>
      <c r="AA45" s="219"/>
      <c r="AB45" s="221"/>
      <c r="AC45" s="222"/>
      <c r="AD45" s="223"/>
      <c r="AE45" s="224"/>
    </row>
    <row r="46" spans="2:31" x14ac:dyDescent="0.25">
      <c r="B46" s="209"/>
      <c r="C46" s="210"/>
      <c r="D46" s="211"/>
      <c r="E46" s="212"/>
      <c r="F46" s="212"/>
      <c r="G46" s="213"/>
      <c r="H46" s="214"/>
      <c r="I46" s="214"/>
      <c r="J46" s="216"/>
      <c r="K46" s="217"/>
      <c r="L46" s="217"/>
      <c r="M46" s="217"/>
      <c r="N46" s="217"/>
      <c r="O46" s="218"/>
      <c r="P46" s="219"/>
      <c r="Q46" s="219"/>
      <c r="R46" s="219"/>
      <c r="S46" s="219"/>
      <c r="T46" s="219"/>
      <c r="U46" s="219"/>
      <c r="V46" s="219"/>
      <c r="W46" s="220"/>
      <c r="X46" s="219"/>
      <c r="Y46" s="219"/>
      <c r="Z46" s="219"/>
      <c r="AA46" s="219"/>
      <c r="AB46" s="221"/>
      <c r="AC46" s="222"/>
      <c r="AD46" s="223"/>
      <c r="AE46" s="224"/>
    </row>
    <row r="47" spans="2:31" x14ac:dyDescent="0.25">
      <c r="B47" s="209"/>
      <c r="C47" s="210"/>
      <c r="D47" s="211"/>
      <c r="E47" s="212"/>
      <c r="F47" s="212"/>
      <c r="G47" s="213"/>
      <c r="H47" s="214"/>
      <c r="I47" s="214"/>
      <c r="J47" s="216"/>
      <c r="K47" s="217"/>
      <c r="L47" s="217"/>
      <c r="M47" s="217"/>
      <c r="N47" s="217"/>
      <c r="O47" s="218"/>
      <c r="P47" s="219"/>
      <c r="Q47" s="219"/>
      <c r="R47" s="219"/>
      <c r="S47" s="219"/>
      <c r="T47" s="219"/>
      <c r="U47" s="219"/>
      <c r="V47" s="219"/>
      <c r="W47" s="220"/>
      <c r="X47" s="219"/>
      <c r="Y47" s="219"/>
      <c r="Z47" s="219"/>
      <c r="AA47" s="219"/>
      <c r="AB47" s="221"/>
      <c r="AC47" s="222"/>
      <c r="AD47" s="223"/>
      <c r="AE47" s="224"/>
    </row>
    <row r="48" spans="2:31" x14ac:dyDescent="0.25">
      <c r="B48" s="225"/>
      <c r="C48" s="226"/>
      <c r="D48" s="227"/>
      <c r="E48" s="228"/>
      <c r="F48" s="228"/>
      <c r="G48" s="229"/>
      <c r="H48" s="214"/>
      <c r="I48" s="214"/>
      <c r="J48" s="230"/>
      <c r="K48" s="231"/>
      <c r="L48" s="231"/>
      <c r="M48" s="231"/>
      <c r="N48" s="231"/>
      <c r="O48" s="232"/>
      <c r="P48" s="233"/>
      <c r="Q48" s="233"/>
      <c r="R48" s="233"/>
      <c r="S48" s="233"/>
      <c r="T48" s="233"/>
      <c r="U48" s="233"/>
      <c r="V48" s="233"/>
      <c r="W48" s="234"/>
      <c r="X48" s="233"/>
      <c r="Y48" s="233"/>
      <c r="Z48" s="233"/>
      <c r="AA48" s="233"/>
      <c r="AB48" s="235"/>
      <c r="AC48" s="236"/>
      <c r="AD48" s="237"/>
      <c r="AE48" s="238"/>
    </row>
    <row r="49" spans="2:31" ht="15.75" thickBot="1" x14ac:dyDescent="0.3">
      <c r="B49" s="239"/>
      <c r="C49" s="240" t="s">
        <v>261</v>
      </c>
      <c r="D49" s="241"/>
      <c r="E49" s="241"/>
      <c r="F49" s="241"/>
      <c r="G49" s="241"/>
      <c r="H49" s="241"/>
      <c r="I49" s="241"/>
      <c r="J49" s="242">
        <f>SUM(J9:J48)</f>
        <v>0</v>
      </c>
      <c r="K49" s="243">
        <f>SUM(K9:K48)</f>
        <v>0</v>
      </c>
      <c r="L49" s="243">
        <f>SUM(L9:L48)</f>
        <v>0</v>
      </c>
      <c r="M49" s="243">
        <f>SUM(M9:M48)</f>
        <v>0</v>
      </c>
      <c r="N49" s="243">
        <f>SUM(N9:N48)</f>
        <v>0</v>
      </c>
      <c r="O49" s="244" t="e">
        <f>N49/AVERAGE(J49,K49)</f>
        <v>#DIV/0!</v>
      </c>
      <c r="P49" s="245">
        <f t="shared" ref="P49:AC49" si="0">SUM(P9:P48)</f>
        <v>0</v>
      </c>
      <c r="Q49" s="245">
        <f t="shared" si="0"/>
        <v>0</v>
      </c>
      <c r="R49" s="245">
        <f t="shared" si="0"/>
        <v>0</v>
      </c>
      <c r="S49" s="245"/>
      <c r="T49" s="245"/>
      <c r="U49" s="245"/>
      <c r="V49" s="245">
        <f>SUM(V9:V48)</f>
        <v>0</v>
      </c>
      <c r="W49" s="246"/>
      <c r="X49" s="245"/>
      <c r="Y49" s="245"/>
      <c r="Z49" s="245"/>
      <c r="AA49" s="245"/>
      <c r="AB49" s="246">
        <f t="shared" si="0"/>
        <v>0</v>
      </c>
      <c r="AC49" s="247">
        <f t="shared" si="0"/>
        <v>0</v>
      </c>
      <c r="AD49" s="248"/>
      <c r="AE49" s="249"/>
    </row>
    <row r="51" spans="2:31" x14ac:dyDescent="0.25">
      <c r="C51" s="250" t="s">
        <v>262</v>
      </c>
      <c r="P51" s="251" t="s">
        <v>263</v>
      </c>
      <c r="Q51" s="252" t="s">
        <v>264</v>
      </c>
      <c r="R51" s="253" t="s">
        <v>265</v>
      </c>
    </row>
    <row r="52" spans="2:31" x14ac:dyDescent="0.25">
      <c r="C52" s="254" t="s">
        <v>266</v>
      </c>
    </row>
  </sheetData>
  <conditionalFormatting sqref="W9:W12 W15:W48">
    <cfRule type="iconSet" priority="7">
      <iconSet iconSet="3Flags">
        <cfvo type="percent" val="0"/>
        <cfvo type="num" val="500"/>
        <cfvo type="num" val="1000"/>
      </iconSet>
    </cfRule>
  </conditionalFormatting>
  <conditionalFormatting sqref="W24:W27">
    <cfRule type="iconSet" priority="6">
      <iconSet iconSet="3Flags">
        <cfvo type="percent" val="0"/>
        <cfvo type="num" val="500"/>
        <cfvo type="num" val="1000"/>
      </iconSet>
    </cfRule>
  </conditionalFormatting>
  <conditionalFormatting sqref="W21:W23">
    <cfRule type="iconSet" priority="5">
      <iconSet iconSet="3Flags">
        <cfvo type="percent" val="0"/>
        <cfvo type="num" val="500"/>
        <cfvo type="num" val="1000"/>
      </iconSet>
    </cfRule>
  </conditionalFormatting>
  <conditionalFormatting sqref="W45">
    <cfRule type="iconSet" priority="4">
      <iconSet iconSet="3Flags">
        <cfvo type="percent" val="0"/>
        <cfvo type="num" val="500"/>
        <cfvo type="num" val="1000"/>
      </iconSet>
    </cfRule>
  </conditionalFormatting>
  <conditionalFormatting sqref="W34">
    <cfRule type="iconSet" priority="3">
      <iconSet iconSet="3Flags">
        <cfvo type="percent" val="0"/>
        <cfvo type="num" val="500"/>
        <cfvo type="num" val="1000"/>
      </iconSet>
    </cfRule>
  </conditionalFormatting>
  <conditionalFormatting sqref="W27">
    <cfRule type="iconSet" priority="2">
      <iconSet iconSet="3Flags">
        <cfvo type="percent" val="0"/>
        <cfvo type="num" val="500"/>
        <cfvo type="num" val="1000"/>
      </iconSet>
    </cfRule>
  </conditionalFormatting>
  <conditionalFormatting sqref="W13:W14">
    <cfRule type="iconSet" priority="1">
      <iconSet iconSet="3Flags">
        <cfvo type="percent" val="0"/>
        <cfvo type="num" val="500"/>
        <cfvo type="num" val="1000"/>
      </iconSet>
    </cfRule>
  </conditionalFormatting>
  <hyperlinks>
    <hyperlink ref="M1" location="Cover!A1" display="Back to cover page"/>
    <hyperlink ref="C1" location="Cover!A1" display="Back to cover page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W3"/>
  <sheetViews>
    <sheetView showGridLines="0" zoomScale="80" zoomScaleNormal="8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B1" sqref="B1"/>
    </sheetView>
  </sheetViews>
  <sheetFormatPr defaultRowHeight="12.75" outlineLevelCol="1" x14ac:dyDescent="0.2"/>
  <cols>
    <col min="1" max="1" bestFit="true" customWidth="true" style="60" width="10.875" collapsed="true"/>
    <col min="2" max="2" bestFit="true" customWidth="true" style="60" width="10.375" collapsed="true"/>
    <col min="3" max="3" bestFit="true" customWidth="true" style="60" width="10.625" collapsed="true"/>
    <col min="4" max="4" bestFit="true" customWidth="true" style="60" width="11.75" collapsed="true"/>
    <col min="5" max="5" style="60" width="9.0" collapsed="true"/>
    <col min="6" max="6" customWidth="true" hidden="true" style="60" width="10.75" collapsed="true" outlineLevel="1"/>
    <col min="7" max="7" customWidth="true" style="60" width="13.5" collapsed="true"/>
    <col min="8" max="8" customWidth="true" hidden="true" style="60" width="9.125" collapsed="true" outlineLevel="1"/>
    <col min="9" max="19" customWidth="true" hidden="true" style="60" width="9.0" collapsed="true" outlineLevel="1"/>
    <col min="20" max="20" style="60" width="9.0" collapsed="true"/>
    <col min="21" max="44" style="60" width="9.0" collapsed="true"/>
    <col min="45" max="46" bestFit="true" customWidth="true" style="91" width="11.125" collapsed="true"/>
    <col min="47" max="49" style="91" width="9.0" collapsed="true"/>
    <col min="50" max="16384" style="60" width="9.0" collapsed="true"/>
  </cols>
  <sheetData>
    <row r="1" spans="1:49" s="177" customFormat="1" x14ac:dyDescent="0.2">
      <c r="A1" s="177" t="s">
        <v>416</v>
      </c>
      <c r="B1" s="177" t="s">
        <v>420</v>
      </c>
      <c r="C1" s="177" t="s">
        <v>419</v>
      </c>
      <c r="D1" s="177" t="s">
        <v>418</v>
      </c>
      <c r="E1" s="261" t="s">
        <v>414</v>
      </c>
      <c r="F1" s="177" t="s">
        <v>417</v>
      </c>
      <c r="G1" s="261" t="s">
        <v>415</v>
      </c>
      <c r="H1" s="176">
        <v>201501</v>
      </c>
      <c r="I1" s="176">
        <v>201502</v>
      </c>
      <c r="J1" s="176">
        <v>201503</v>
      </c>
      <c r="K1" s="176">
        <v>201504</v>
      </c>
      <c r="L1" s="176">
        <v>201505</v>
      </c>
      <c r="M1" s="176">
        <v>201506</v>
      </c>
      <c r="N1" s="176">
        <v>201507</v>
      </c>
      <c r="O1" s="176">
        <v>201508</v>
      </c>
      <c r="P1" s="176">
        <v>201509</v>
      </c>
      <c r="Q1" s="176">
        <v>201510</v>
      </c>
      <c r="R1" s="176">
        <v>201511</v>
      </c>
      <c r="S1" s="176">
        <v>201512</v>
      </c>
      <c r="T1" s="176">
        <v>201601</v>
      </c>
      <c r="U1" s="176">
        <v>201602</v>
      </c>
      <c r="V1" s="176">
        <v>201603</v>
      </c>
      <c r="W1" s="176">
        <v>201604</v>
      </c>
      <c r="X1" s="176">
        <v>201605</v>
      </c>
      <c r="Y1" s="176">
        <v>201606</v>
      </c>
      <c r="Z1" s="176">
        <v>201607</v>
      </c>
      <c r="AA1" s="176">
        <v>201608</v>
      </c>
      <c r="AB1" s="176">
        <v>201609</v>
      </c>
      <c r="AC1" s="176">
        <v>201610</v>
      </c>
      <c r="AD1" s="176">
        <v>201611</v>
      </c>
      <c r="AE1" s="176">
        <v>201612</v>
      </c>
      <c r="AF1" s="176">
        <v>201701</v>
      </c>
      <c r="AG1" s="176">
        <v>201702</v>
      </c>
      <c r="AH1" s="176">
        <v>201703</v>
      </c>
      <c r="AI1" s="176">
        <v>201704</v>
      </c>
      <c r="AJ1" s="176">
        <v>201705</v>
      </c>
      <c r="AK1" s="176">
        <v>201706</v>
      </c>
      <c r="AL1" s="176">
        <v>201707</v>
      </c>
      <c r="AM1" s="176">
        <v>201708</v>
      </c>
      <c r="AN1" s="176">
        <v>201709</v>
      </c>
      <c r="AO1" s="176">
        <v>201710</v>
      </c>
      <c r="AP1" s="176">
        <v>201711</v>
      </c>
      <c r="AQ1" s="176">
        <v>201712</v>
      </c>
      <c r="AS1" s="268">
        <v>2016</v>
      </c>
      <c r="AT1" s="268">
        <v>2017</v>
      </c>
      <c r="AU1" s="269"/>
      <c r="AV1" s="269"/>
      <c r="AW1" s="269"/>
    </row>
    <row r="2" spans="1:49" x14ac:dyDescent="0.2">
      <c r="G2" s="155" t="s">
        <v>269</v>
      </c>
    </row>
    <row r="3" spans="1:49" s="89" customFormat="1" x14ac:dyDescent="0.2">
      <c r="A3" s="89" t="s">
        <v>232</v>
      </c>
      <c r="B3" s="89" t="s">
        <v>233</v>
      </c>
      <c r="C3" s="89" t="s">
        <v>234</v>
      </c>
      <c r="D3" s="89" t="s">
        <v>235</v>
      </c>
      <c r="E3" s="89" t="s">
        <v>236</v>
      </c>
      <c r="F3" s="89" t="s">
        <v>237</v>
      </c>
      <c r="G3" s="89" t="s">
        <v>238</v>
      </c>
      <c r="H3" s="89">
        <v>201501</v>
      </c>
      <c r="I3" s="89">
        <v>201502</v>
      </c>
      <c r="J3" s="89">
        <v>201503</v>
      </c>
      <c r="K3" s="89">
        <v>201504</v>
      </c>
      <c r="L3" s="89">
        <v>201505</v>
      </c>
      <c r="M3" s="89">
        <v>201506</v>
      </c>
      <c r="N3" s="89">
        <v>201507</v>
      </c>
      <c r="O3" s="89">
        <v>201508</v>
      </c>
      <c r="P3" s="89">
        <v>201509</v>
      </c>
      <c r="Q3" s="89">
        <v>201510</v>
      </c>
      <c r="R3" s="89">
        <v>201511</v>
      </c>
      <c r="S3" s="89">
        <v>201512</v>
      </c>
      <c r="T3" s="89">
        <v>201601</v>
      </c>
      <c r="U3" s="89">
        <v>201602</v>
      </c>
      <c r="V3" s="89">
        <v>201603</v>
      </c>
      <c r="W3" s="89">
        <v>201604</v>
      </c>
      <c r="X3" s="89">
        <v>201605</v>
      </c>
      <c r="Y3" s="89">
        <v>201606</v>
      </c>
      <c r="Z3" s="89">
        <v>201607</v>
      </c>
      <c r="AA3" s="89">
        <v>201608</v>
      </c>
      <c r="AB3" s="89">
        <v>201609</v>
      </c>
      <c r="AC3" s="89">
        <v>201610</v>
      </c>
      <c r="AD3" s="89">
        <v>201611</v>
      </c>
      <c r="AE3" s="89">
        <v>201612</v>
      </c>
      <c r="AF3" s="89">
        <v>201701</v>
      </c>
      <c r="AG3" s="89">
        <v>201702</v>
      </c>
      <c r="AH3" s="89">
        <v>201703</v>
      </c>
      <c r="AI3" s="89">
        <v>201704</v>
      </c>
      <c r="AJ3" s="89">
        <v>201705</v>
      </c>
      <c r="AK3" s="89">
        <v>201706</v>
      </c>
      <c r="AL3" s="89">
        <v>201707</v>
      </c>
      <c r="AM3" s="89">
        <v>201708</v>
      </c>
      <c r="AN3" s="89">
        <v>201709</v>
      </c>
      <c r="AO3" s="89">
        <v>201710</v>
      </c>
      <c r="AP3" s="89">
        <v>201711</v>
      </c>
      <c r="AQ3" s="89">
        <v>201712</v>
      </c>
      <c r="AS3" s="89" t="s">
        <v>239</v>
      </c>
      <c r="AT3" s="89" t="s">
        <v>240</v>
      </c>
      <c r="AV3" s="89" t="s">
        <v>203</v>
      </c>
      <c r="AW3" s="89" t="s">
        <v>0</v>
      </c>
    </row>
    <row r="4">
      <c r="A4" s="22701" t="s">
        <v>891</v>
      </c>
      <c r="B4" s="24060" t="s">
        <v>894</v>
      </c>
      <c r="C4" s="25419" t="s">
        <v>704</v>
      </c>
      <c r="D4" s="26778" t="s">
        <v>474</v>
      </c>
      <c r="E4" s="28137" t="s">
        <v>879</v>
      </c>
      <c r="G4" s="29496" t="s">
        <v>922</v>
      </c>
      <c r="T4" s="30855" t="n">
        <v>8.0</v>
      </c>
      <c r="U4" s="32214" t="n">
        <v>8.0</v>
      </c>
      <c r="V4" s="33573" t="n">
        <v>5.0</v>
      </c>
      <c r="W4" s="34932" t="n">
        <v>7.0</v>
      </c>
      <c r="X4" s="36291" t="n">
        <v>13.0</v>
      </c>
      <c r="Y4" s="37650"/>
      <c r="Z4" s="39009"/>
      <c r="AA4" s="40368"/>
      <c r="AB4" s="41727"/>
      <c r="AC4" s="43086"/>
      <c r="AD4" s="44445"/>
      <c r="AE4" s="45804"/>
      <c r="AF4" s="47163"/>
      <c r="AG4" s="48522"/>
      <c r="AH4" s="49881"/>
      <c r="AI4" s="51240"/>
      <c r="AJ4" s="52599"/>
      <c r="AK4" s="53958"/>
      <c r="AL4" s="55317"/>
      <c r="AM4" s="56676"/>
    </row>
    <row r="5">
      <c r="A5" s="22704" t="s">
        <v>891</v>
      </c>
      <c r="B5" s="24063" t="s">
        <v>895</v>
      </c>
      <c r="C5" s="25422" t="s">
        <v>704</v>
      </c>
      <c r="D5" s="26781" t="s">
        <v>474</v>
      </c>
      <c r="E5" s="28140" t="s">
        <v>879</v>
      </c>
      <c r="G5" s="29499" t="s">
        <v>922</v>
      </c>
      <c r="T5" s="30858"/>
      <c r="U5" s="32217"/>
      <c r="V5" s="33576" t="n">
        <v>2.0</v>
      </c>
      <c r="W5" s="34935" t="n">
        <v>7.0</v>
      </c>
      <c r="X5" s="36294" t="n">
        <v>11.0</v>
      </c>
      <c r="Y5" s="37653" t="n">
        <v>91.0</v>
      </c>
      <c r="Z5" s="39012" t="n">
        <v>58.0</v>
      </c>
      <c r="AA5" s="40371" t="n">
        <v>104.0</v>
      </c>
      <c r="AB5" s="41730"/>
      <c r="AC5" s="43089"/>
      <c r="AD5" s="44448"/>
      <c r="AE5" s="45807"/>
      <c r="AF5" s="47166"/>
      <c r="AG5" s="48525"/>
      <c r="AH5" s="49884"/>
      <c r="AI5" s="51243"/>
      <c r="AJ5" s="52602"/>
      <c r="AK5" s="53961"/>
      <c r="AL5" s="55320"/>
      <c r="AM5" s="56679"/>
    </row>
    <row r="6">
      <c r="A6" s="22707" t="s">
        <v>891</v>
      </c>
      <c r="B6" s="24066" t="s">
        <v>728</v>
      </c>
      <c r="C6" s="25425" t="s">
        <v>704</v>
      </c>
      <c r="D6" s="26784" t="s">
        <v>474</v>
      </c>
      <c r="E6" s="28143" t="s">
        <v>879</v>
      </c>
      <c r="G6" s="29502" t="s">
        <v>922</v>
      </c>
      <c r="T6" s="30861"/>
      <c r="U6" s="32220"/>
      <c r="V6" s="33579"/>
      <c r="W6" s="34938"/>
      <c r="X6" s="36297"/>
      <c r="Y6" s="37656"/>
      <c r="Z6" s="39015"/>
      <c r="AA6" s="40374"/>
      <c r="AB6" s="41733"/>
      <c r="AC6" s="43092"/>
      <c r="AD6" s="44451"/>
      <c r="AE6" s="45810"/>
      <c r="AF6" s="47169"/>
      <c r="AG6" s="48528"/>
      <c r="AH6" s="49887" t="n">
        <v>7.0</v>
      </c>
      <c r="AI6" s="51246" t="n">
        <v>58.0</v>
      </c>
      <c r="AJ6" s="52605" t="n">
        <v>47.0</v>
      </c>
      <c r="AK6" s="53964" t="n">
        <v>49.0</v>
      </c>
      <c r="AL6" s="55323" t="n">
        <v>66.0</v>
      </c>
      <c r="AM6" s="56682" t="n">
        <v>74.0</v>
      </c>
    </row>
    <row r="7">
      <c r="A7" s="22710" t="s">
        <v>891</v>
      </c>
      <c r="B7" s="24069" t="s">
        <v>729</v>
      </c>
      <c r="C7" s="25428" t="s">
        <v>704</v>
      </c>
      <c r="D7" s="26787" t="s">
        <v>474</v>
      </c>
      <c r="E7" s="28146" t="s">
        <v>879</v>
      </c>
      <c r="G7" s="29505" t="s">
        <v>922</v>
      </c>
      <c r="T7" s="30864"/>
      <c r="U7" s="32223"/>
      <c r="V7" s="33582"/>
      <c r="W7" s="34941"/>
      <c r="X7" s="36300"/>
      <c r="Y7" s="37659"/>
      <c r="Z7" s="39018"/>
      <c r="AA7" s="40377"/>
      <c r="AB7" s="41736"/>
      <c r="AC7" s="43095"/>
      <c r="AD7" s="44454"/>
      <c r="AE7" s="45813"/>
      <c r="AF7" s="47172"/>
      <c r="AG7" s="48531"/>
      <c r="AH7" s="49890"/>
      <c r="AI7" s="51249" t="n">
        <v>189.0</v>
      </c>
      <c r="AJ7" s="52608" t="n">
        <v>104.0</v>
      </c>
      <c r="AK7" s="53967" t="n">
        <v>151.0</v>
      </c>
      <c r="AL7" s="55326" t="n">
        <v>116.0</v>
      </c>
      <c r="AM7" s="56685" t="n">
        <v>107.0</v>
      </c>
    </row>
    <row r="8">
      <c r="A8" s="22713" t="s">
        <v>891</v>
      </c>
      <c r="B8" s="24072" t="s">
        <v>737</v>
      </c>
      <c r="C8" s="25431" t="s">
        <v>704</v>
      </c>
      <c r="D8" s="26790" t="s">
        <v>474</v>
      </c>
      <c r="E8" s="28149" t="s">
        <v>879</v>
      </c>
      <c r="G8" s="29508" t="s">
        <v>922</v>
      </c>
      <c r="T8" s="30867"/>
      <c r="U8" s="32226"/>
      <c r="V8" s="33585"/>
      <c r="W8" s="34944"/>
      <c r="X8" s="36303" t="n">
        <v>12.0</v>
      </c>
      <c r="Y8" s="37662" t="n">
        <v>22.0</v>
      </c>
      <c r="Z8" s="39021" t="n">
        <v>36.0</v>
      </c>
      <c r="AA8" s="40380" t="n">
        <v>40.0</v>
      </c>
      <c r="AB8" s="41739" t="n">
        <v>71.0</v>
      </c>
      <c r="AC8" s="43098" t="n">
        <v>54.0</v>
      </c>
      <c r="AD8" s="44457" t="n">
        <v>112.0</v>
      </c>
      <c r="AE8" s="45816" t="n">
        <v>147.0</v>
      </c>
      <c r="AF8" s="47175" t="n">
        <v>56.0</v>
      </c>
      <c r="AG8" s="48534" t="n">
        <v>78.0</v>
      </c>
      <c r="AH8" s="49893" t="n">
        <v>121.0</v>
      </c>
      <c r="AI8" s="51252"/>
      <c r="AJ8" s="52611"/>
      <c r="AK8" s="53970"/>
      <c r="AL8" s="55329"/>
      <c r="AM8" s="56688"/>
    </row>
    <row r="9">
      <c r="A9" s="22716" t="s">
        <v>891</v>
      </c>
      <c r="B9" s="24075" t="s">
        <v>730</v>
      </c>
      <c r="C9" s="25434" t="s">
        <v>704</v>
      </c>
      <c r="D9" s="26793" t="s">
        <v>474</v>
      </c>
      <c r="E9" s="28152" t="s">
        <v>879</v>
      </c>
      <c r="G9" s="29511" t="s">
        <v>922</v>
      </c>
      <c r="T9" s="30870"/>
      <c r="U9" s="32229"/>
      <c r="V9" s="33588"/>
      <c r="W9" s="34947"/>
      <c r="X9" s="36306"/>
      <c r="Y9" s="37665"/>
      <c r="Z9" s="39024"/>
      <c r="AA9" s="40383"/>
      <c r="AB9" s="41742"/>
      <c r="AC9" s="43101"/>
      <c r="AD9" s="44460"/>
      <c r="AE9" s="45819" t="n">
        <v>89.0</v>
      </c>
      <c r="AF9" s="47178" t="n">
        <v>13.0</v>
      </c>
      <c r="AG9" s="48537" t="n">
        <v>43.0</v>
      </c>
      <c r="AH9" s="49896" t="n">
        <v>78.0</v>
      </c>
      <c r="AI9" s="51255" t="n">
        <v>70.0</v>
      </c>
      <c r="AJ9" s="52614" t="n">
        <v>42.0</v>
      </c>
      <c r="AK9" s="53973" t="n">
        <v>68.0</v>
      </c>
      <c r="AL9" s="55332" t="n">
        <v>29.0</v>
      </c>
      <c r="AM9" s="56691" t="n">
        <v>41.0</v>
      </c>
    </row>
    <row r="10">
      <c r="A10" s="22719" t="s">
        <v>891</v>
      </c>
      <c r="B10" s="24078" t="s">
        <v>731</v>
      </c>
      <c r="C10" s="25437" t="s">
        <v>704</v>
      </c>
      <c r="D10" s="26796" t="s">
        <v>474</v>
      </c>
      <c r="E10" s="28155" t="s">
        <v>879</v>
      </c>
      <c r="G10" s="29514" t="s">
        <v>922</v>
      </c>
      <c r="T10" s="30873"/>
      <c r="U10" s="32232"/>
      <c r="V10" s="33591"/>
      <c r="W10" s="34950"/>
      <c r="X10" s="36309"/>
      <c r="Y10" s="37668"/>
      <c r="Z10" s="39027"/>
      <c r="AA10" s="40386"/>
      <c r="AB10" s="41745"/>
      <c r="AC10" s="43104"/>
      <c r="AD10" s="44463"/>
      <c r="AE10" s="45822"/>
      <c r="AF10" s="47181"/>
      <c r="AG10" s="48540"/>
      <c r="AH10" s="49899"/>
      <c r="AI10" s="51258" t="n">
        <v>34.0</v>
      </c>
      <c r="AJ10" s="52617" t="n">
        <v>22.0</v>
      </c>
      <c r="AK10" s="53976" t="n">
        <v>27.0</v>
      </c>
      <c r="AL10" s="55335" t="n">
        <v>37.0</v>
      </c>
      <c r="AM10" s="56694" t="n">
        <v>24.0</v>
      </c>
    </row>
    <row r="11">
      <c r="A11" s="22722" t="s">
        <v>891</v>
      </c>
      <c r="B11" s="24081" t="s">
        <v>792</v>
      </c>
      <c r="C11" s="25440" t="s">
        <v>704</v>
      </c>
      <c r="D11" s="26799" t="s">
        <v>474</v>
      </c>
      <c r="E11" s="28158" t="s">
        <v>879</v>
      </c>
      <c r="G11" s="29517" t="s">
        <v>922</v>
      </c>
      <c r="T11" s="30876" t="n">
        <v>11.0</v>
      </c>
      <c r="U11" s="32235" t="n">
        <v>24.0</v>
      </c>
      <c r="V11" s="33594" t="n">
        <v>51.0</v>
      </c>
      <c r="W11" s="34953" t="n">
        <v>35.0</v>
      </c>
      <c r="X11" s="36312" t="n">
        <v>54.0</v>
      </c>
      <c r="Y11" s="37671" t="n">
        <v>64.0</v>
      </c>
      <c r="Z11" s="39030" t="n">
        <v>46.0</v>
      </c>
      <c r="AA11" s="40389" t="n">
        <v>45.0</v>
      </c>
      <c r="AB11" s="41748"/>
      <c r="AC11" s="43107"/>
      <c r="AD11" s="44466"/>
      <c r="AE11" s="45825"/>
      <c r="AF11" s="47184"/>
      <c r="AG11" s="48543"/>
      <c r="AH11" s="49902"/>
      <c r="AI11" s="51261"/>
      <c r="AJ11" s="52620"/>
      <c r="AK11" s="53979"/>
      <c r="AL11" s="55338"/>
      <c r="AM11" s="56697"/>
    </row>
    <row r="12">
      <c r="A12" s="22725" t="s">
        <v>891</v>
      </c>
      <c r="B12" s="24084" t="s">
        <v>896</v>
      </c>
      <c r="C12" s="25443" t="s">
        <v>704</v>
      </c>
      <c r="D12" s="26802" t="s">
        <v>474</v>
      </c>
      <c r="E12" s="28161" t="s">
        <v>879</v>
      </c>
      <c r="G12" s="29520" t="s">
        <v>922</v>
      </c>
      <c r="T12" s="30879" t="n">
        <v>36.0</v>
      </c>
      <c r="U12" s="32238" t="n">
        <v>17.0</v>
      </c>
      <c r="V12" s="33597" t="n">
        <v>32.0</v>
      </c>
      <c r="W12" s="34956" t="n">
        <v>27.0</v>
      </c>
      <c r="X12" s="36315" t="n">
        <v>27.0</v>
      </c>
      <c r="Y12" s="37674" t="n">
        <v>47.0</v>
      </c>
      <c r="Z12" s="39033" t="n">
        <v>25.0</v>
      </c>
      <c r="AA12" s="40392" t="n">
        <v>24.0</v>
      </c>
      <c r="AB12" s="41751" t="n">
        <v>50.0</v>
      </c>
      <c r="AC12" s="43110" t="n">
        <v>58.0</v>
      </c>
      <c r="AD12" s="44469" t="n">
        <v>69.0</v>
      </c>
      <c r="AE12" s="45828" t="n">
        <v>21.0</v>
      </c>
      <c r="AF12" s="47187" t="n">
        <v>1.0</v>
      </c>
      <c r="AG12" s="48546" t="n">
        <v>-1.0</v>
      </c>
      <c r="AH12" s="49905" t="n">
        <v>0.0</v>
      </c>
      <c r="AI12" s="51264"/>
      <c r="AJ12" s="52623" t="n">
        <v>-1.0</v>
      </c>
      <c r="AK12" s="53982"/>
      <c r="AL12" s="55341"/>
      <c r="AM12" s="56700"/>
    </row>
    <row r="13">
      <c r="A13" s="22728" t="s">
        <v>891</v>
      </c>
      <c r="B13" s="24087" t="s">
        <v>804</v>
      </c>
      <c r="C13" s="25446" t="s">
        <v>724</v>
      </c>
      <c r="D13" s="26805" t="s">
        <v>474</v>
      </c>
      <c r="E13" s="28164" t="s">
        <v>879</v>
      </c>
      <c r="G13" s="29523" t="s">
        <v>922</v>
      </c>
      <c r="T13" s="30882" t="n">
        <v>16.0</v>
      </c>
      <c r="U13" s="32241" t="n">
        <v>27.0</v>
      </c>
      <c r="V13" s="33600" t="n">
        <v>33.0</v>
      </c>
      <c r="W13" s="34959" t="n">
        <v>16.0</v>
      </c>
      <c r="X13" s="36318" t="n">
        <v>32.0</v>
      </c>
      <c r="Y13" s="37677" t="n">
        <v>71.0</v>
      </c>
      <c r="Z13" s="39036" t="n">
        <v>38.0</v>
      </c>
      <c r="AA13" s="40395" t="n">
        <v>47.0</v>
      </c>
      <c r="AB13" s="41754"/>
      <c r="AC13" s="43113"/>
      <c r="AD13" s="44472"/>
      <c r="AE13" s="45831"/>
      <c r="AF13" s="47190"/>
      <c r="AG13" s="48549"/>
      <c r="AH13" s="49908"/>
      <c r="AI13" s="51267"/>
      <c r="AJ13" s="52626"/>
      <c r="AK13" s="53985"/>
      <c r="AL13" s="55344"/>
      <c r="AM13" s="56703"/>
    </row>
    <row r="14">
      <c r="A14" s="22731" t="s">
        <v>891</v>
      </c>
      <c r="B14" s="24090" t="s">
        <v>791</v>
      </c>
      <c r="C14" s="25449" t="s">
        <v>724</v>
      </c>
      <c r="D14" s="26808" t="s">
        <v>474</v>
      </c>
      <c r="E14" s="28167" t="s">
        <v>879</v>
      </c>
      <c r="G14" s="29526" t="s">
        <v>922</v>
      </c>
      <c r="T14" s="30885" t="n">
        <v>31.0</v>
      </c>
      <c r="U14" s="32244" t="n">
        <v>27.0</v>
      </c>
      <c r="V14" s="33603" t="n">
        <v>45.0</v>
      </c>
      <c r="W14" s="34962" t="n">
        <v>29.0</v>
      </c>
      <c r="X14" s="36321" t="n">
        <v>46.0</v>
      </c>
      <c r="Y14" s="37680" t="n">
        <v>33.0</v>
      </c>
      <c r="Z14" s="39039" t="n">
        <v>17.0</v>
      </c>
      <c r="AA14" s="40398" t="n">
        <v>31.0</v>
      </c>
      <c r="AB14" s="41757" t="n">
        <v>34.0</v>
      </c>
      <c r="AC14" s="43116" t="n">
        <v>10.0</v>
      </c>
      <c r="AD14" s="44475" t="n">
        <v>44.0</v>
      </c>
      <c r="AE14" s="45834" t="n">
        <v>82.0</v>
      </c>
      <c r="AF14" s="47193" t="n">
        <v>24.0</v>
      </c>
      <c r="AG14" s="48552" t="n">
        <v>35.0</v>
      </c>
      <c r="AH14" s="49911" t="n">
        <v>62.0</v>
      </c>
      <c r="AI14" s="51270"/>
      <c r="AJ14" s="52629"/>
      <c r="AK14" s="53988"/>
      <c r="AL14" s="55347"/>
      <c r="AM14" s="56706"/>
    </row>
    <row r="15">
      <c r="A15" s="22734" t="s">
        <v>891</v>
      </c>
      <c r="B15" s="24093" t="s">
        <v>803</v>
      </c>
      <c r="C15" s="25452" t="s">
        <v>724</v>
      </c>
      <c r="D15" s="26811" t="s">
        <v>474</v>
      </c>
      <c r="E15" s="28170" t="s">
        <v>879</v>
      </c>
      <c r="G15" s="29529" t="s">
        <v>922</v>
      </c>
      <c r="T15" s="30888"/>
      <c r="U15" s="32247"/>
      <c r="V15" s="33606"/>
      <c r="W15" s="34965"/>
      <c r="X15" s="36324"/>
      <c r="Y15" s="37683"/>
      <c r="Z15" s="39042"/>
      <c r="AA15" s="40401"/>
      <c r="AB15" s="41760" t="n">
        <v>31.0</v>
      </c>
      <c r="AC15" s="43119" t="n">
        <v>45.0</v>
      </c>
      <c r="AD15" s="44478" t="n">
        <v>36.0</v>
      </c>
      <c r="AE15" s="45837" t="n">
        <v>83.0</v>
      </c>
      <c r="AF15" s="47196" t="n">
        <v>28.0</v>
      </c>
      <c r="AG15" s="48555" t="n">
        <v>59.0</v>
      </c>
      <c r="AH15" s="49914" t="n">
        <v>67.0</v>
      </c>
      <c r="AI15" s="51273"/>
      <c r="AJ15" s="52632"/>
      <c r="AK15" s="53991"/>
      <c r="AL15" s="55350"/>
      <c r="AM15" s="56709"/>
    </row>
    <row r="16">
      <c r="A16" s="22737" t="s">
        <v>891</v>
      </c>
      <c r="B16" s="24096" t="s">
        <v>897</v>
      </c>
      <c r="C16" s="25455" t="s">
        <v>724</v>
      </c>
      <c r="D16" s="26814" t="s">
        <v>474</v>
      </c>
      <c r="E16" s="28173" t="s">
        <v>879</v>
      </c>
      <c r="G16" s="29532" t="s">
        <v>922</v>
      </c>
      <c r="T16" s="30891" t="n">
        <v>7.0</v>
      </c>
      <c r="U16" s="32250" t="n">
        <v>29.0</v>
      </c>
      <c r="V16" s="33609" t="n">
        <v>28.0</v>
      </c>
      <c r="W16" s="34968" t="n">
        <v>36.0</v>
      </c>
      <c r="X16" s="36327" t="n">
        <v>44.0</v>
      </c>
      <c r="Y16" s="37686" t="n">
        <v>41.0</v>
      </c>
      <c r="Z16" s="39045" t="n">
        <v>36.0</v>
      </c>
      <c r="AA16" s="40404" t="n">
        <v>35.0</v>
      </c>
      <c r="AB16" s="41763" t="n">
        <v>54.0</v>
      </c>
      <c r="AC16" s="43122" t="n">
        <v>15.0</v>
      </c>
      <c r="AD16" s="44481" t="n">
        <v>16.0</v>
      </c>
      <c r="AE16" s="45840"/>
      <c r="AF16" s="47199"/>
      <c r="AG16" s="48558"/>
      <c r="AH16" s="49917"/>
      <c r="AI16" s="51276"/>
      <c r="AJ16" s="52635"/>
      <c r="AK16" s="53994"/>
      <c r="AL16" s="55353"/>
      <c r="AM16" s="56712"/>
    </row>
    <row r="17">
      <c r="A17" s="22740" t="s">
        <v>891</v>
      </c>
      <c r="B17" s="24099" t="s">
        <v>895</v>
      </c>
      <c r="C17" s="25458" t="s">
        <v>705</v>
      </c>
      <c r="D17" s="26817" t="s">
        <v>474</v>
      </c>
      <c r="E17" s="28176" t="s">
        <v>879</v>
      </c>
      <c r="G17" s="29535" t="s">
        <v>922</v>
      </c>
      <c r="T17" s="30894"/>
      <c r="U17" s="32253"/>
      <c r="V17" s="33612"/>
      <c r="W17" s="34971"/>
      <c r="X17" s="36330"/>
      <c r="Y17" s="37689"/>
      <c r="Z17" s="39048"/>
      <c r="AA17" s="40407"/>
      <c r="AB17" s="41766" t="n">
        <v>24.0</v>
      </c>
      <c r="AC17" s="43125" t="n">
        <v>14.0</v>
      </c>
      <c r="AD17" s="44484" t="n">
        <v>18.0</v>
      </c>
      <c r="AE17" s="45843" t="n">
        <v>19.0</v>
      </c>
      <c r="AF17" s="47202" t="n">
        <v>12.0</v>
      </c>
      <c r="AG17" s="48561" t="n">
        <v>13.0</v>
      </c>
      <c r="AH17" s="49920" t="n">
        <v>22.0</v>
      </c>
      <c r="AI17" s="51279"/>
      <c r="AJ17" s="52638"/>
      <c r="AK17" s="53997"/>
      <c r="AL17" s="55356"/>
      <c r="AM17" s="56715"/>
    </row>
    <row r="18">
      <c r="A18" s="22743" t="s">
        <v>891</v>
      </c>
      <c r="B18" s="24102" t="s">
        <v>732</v>
      </c>
      <c r="C18" s="25461" t="s">
        <v>705</v>
      </c>
      <c r="D18" s="26820" t="s">
        <v>474</v>
      </c>
      <c r="E18" s="28179" t="s">
        <v>879</v>
      </c>
      <c r="G18" s="29538" t="s">
        <v>922</v>
      </c>
      <c r="T18" s="30897"/>
      <c r="U18" s="32256"/>
      <c r="V18" s="33615"/>
      <c r="W18" s="34974"/>
      <c r="X18" s="36333"/>
      <c r="Y18" s="37692"/>
      <c r="Z18" s="39051"/>
      <c r="AA18" s="40410"/>
      <c r="AB18" s="41769" t="n">
        <v>66.0</v>
      </c>
      <c r="AC18" s="43128" t="n">
        <v>51.0</v>
      </c>
      <c r="AD18" s="44487" t="n">
        <v>47.0</v>
      </c>
      <c r="AE18" s="45846" t="n">
        <v>111.0</v>
      </c>
      <c r="AF18" s="47205" t="n">
        <v>37.0</v>
      </c>
      <c r="AG18" s="48564" t="n">
        <v>54.0</v>
      </c>
      <c r="AH18" s="49923" t="n">
        <v>84.0</v>
      </c>
      <c r="AI18" s="51282" t="n">
        <v>63.0</v>
      </c>
      <c r="AJ18" s="52641" t="n">
        <v>47.0</v>
      </c>
      <c r="AK18" s="54000" t="n">
        <v>108.0</v>
      </c>
      <c r="AL18" s="55359" t="n">
        <v>51.0</v>
      </c>
      <c r="AM18" s="56718" t="n">
        <v>46.0</v>
      </c>
    </row>
    <row r="19">
      <c r="A19" s="22746" t="s">
        <v>891</v>
      </c>
      <c r="B19" s="24105" t="s">
        <v>733</v>
      </c>
      <c r="C19" s="25464" t="s">
        <v>705</v>
      </c>
      <c r="D19" s="26823" t="s">
        <v>474</v>
      </c>
      <c r="E19" s="28182" t="s">
        <v>879</v>
      </c>
      <c r="G19" s="29541" t="s">
        <v>922</v>
      </c>
      <c r="T19" s="30900"/>
      <c r="U19" s="32259"/>
      <c r="V19" s="33618"/>
      <c r="W19" s="34977"/>
      <c r="X19" s="36336"/>
      <c r="Y19" s="37695"/>
      <c r="Z19" s="39054"/>
      <c r="AA19" s="40413"/>
      <c r="AB19" s="41772" t="n">
        <v>39.0</v>
      </c>
      <c r="AC19" s="43131" t="n">
        <v>47.0</v>
      </c>
      <c r="AD19" s="44490" t="n">
        <v>74.0</v>
      </c>
      <c r="AE19" s="45849" t="n">
        <v>67.0</v>
      </c>
      <c r="AF19" s="47208" t="n">
        <v>49.0</v>
      </c>
      <c r="AG19" s="48567" t="n">
        <v>61.0</v>
      </c>
      <c r="AH19" s="49926" t="n">
        <v>83.0</v>
      </c>
      <c r="AI19" s="51285" t="n">
        <v>80.0</v>
      </c>
      <c r="AJ19" s="52644" t="n">
        <v>88.0</v>
      </c>
      <c r="AK19" s="54003" t="n">
        <v>69.0</v>
      </c>
      <c r="AL19" s="55362" t="n">
        <v>77.0</v>
      </c>
      <c r="AM19" s="56721" t="n">
        <v>91.0</v>
      </c>
    </row>
    <row r="20">
      <c r="A20" s="22749" t="s">
        <v>891</v>
      </c>
      <c r="B20" s="24108" t="s">
        <v>897</v>
      </c>
      <c r="C20" s="25467" t="s">
        <v>705</v>
      </c>
      <c r="D20" s="26826" t="s">
        <v>474</v>
      </c>
      <c r="E20" s="28185" t="s">
        <v>879</v>
      </c>
      <c r="G20" s="29544" t="s">
        <v>922</v>
      </c>
      <c r="T20" s="30903"/>
      <c r="U20" s="32262"/>
      <c r="V20" s="33621"/>
      <c r="W20" s="34980"/>
      <c r="X20" s="36339"/>
      <c r="Y20" s="37698"/>
      <c r="Z20" s="39057"/>
      <c r="AA20" s="40416"/>
      <c r="AB20" s="41775"/>
      <c r="AC20" s="43134"/>
      <c r="AD20" s="44493"/>
      <c r="AE20" s="45852" t="n">
        <v>45.0</v>
      </c>
      <c r="AF20" s="47211" t="n">
        <v>17.0</v>
      </c>
      <c r="AG20" s="48570" t="n">
        <v>18.0</v>
      </c>
      <c r="AH20" s="49929" t="n">
        <v>23.0</v>
      </c>
      <c r="AI20" s="51288"/>
      <c r="AJ20" s="52647"/>
      <c r="AK20" s="54006"/>
      <c r="AL20" s="55365"/>
      <c r="AM20" s="56724"/>
    </row>
    <row r="21">
      <c r="A21" s="22752" t="s">
        <v>891</v>
      </c>
      <c r="B21" s="24111" t="s">
        <v>762</v>
      </c>
      <c r="C21" s="25470" t="s">
        <v>713</v>
      </c>
      <c r="D21" s="26829" t="s">
        <v>474</v>
      </c>
      <c r="E21" s="28188" t="s">
        <v>879</v>
      </c>
      <c r="G21" s="29547" t="s">
        <v>922</v>
      </c>
      <c r="T21" s="30906" t="n">
        <v>10.0</v>
      </c>
      <c r="U21" s="32265" t="n">
        <v>13.0</v>
      </c>
      <c r="V21" s="33624" t="n">
        <v>35.0</v>
      </c>
      <c r="W21" s="34983" t="n">
        <v>41.0</v>
      </c>
      <c r="X21" s="36342" t="n">
        <v>30.0</v>
      </c>
      <c r="Y21" s="37701" t="n">
        <v>59.0</v>
      </c>
      <c r="Z21" s="39060" t="n">
        <v>36.0</v>
      </c>
      <c r="AA21" s="40419" t="n">
        <v>35.0</v>
      </c>
      <c r="AB21" s="41778" t="n">
        <v>58.0</v>
      </c>
      <c r="AC21" s="43137" t="n">
        <v>39.0</v>
      </c>
      <c r="AD21" s="44496" t="n">
        <v>48.0</v>
      </c>
      <c r="AE21" s="45855" t="n">
        <v>67.0</v>
      </c>
      <c r="AF21" s="47214" t="n">
        <v>17.0</v>
      </c>
      <c r="AG21" s="48573" t="n">
        <v>33.0</v>
      </c>
      <c r="AH21" s="49932" t="n">
        <v>48.0</v>
      </c>
      <c r="AI21" s="51291"/>
      <c r="AJ21" s="52650"/>
      <c r="AK21" s="54009"/>
      <c r="AL21" s="55368"/>
      <c r="AM21" s="56727"/>
    </row>
    <row r="22">
      <c r="A22" s="22755" t="s">
        <v>891</v>
      </c>
      <c r="B22" s="24114" t="s">
        <v>898</v>
      </c>
      <c r="C22" s="25473" t="s">
        <v>713</v>
      </c>
      <c r="D22" s="26832" t="s">
        <v>474</v>
      </c>
      <c r="E22" s="28191" t="s">
        <v>879</v>
      </c>
      <c r="G22" s="29550" t="s">
        <v>922</v>
      </c>
      <c r="T22" s="30909" t="n">
        <v>1.0</v>
      </c>
      <c r="U22" s="32268" t="n">
        <v>1.0</v>
      </c>
      <c r="V22" s="33627" t="n">
        <v>4.0</v>
      </c>
      <c r="W22" s="34986" t="n">
        <v>3.0</v>
      </c>
      <c r="X22" s="36345" t="n">
        <v>3.0</v>
      </c>
      <c r="Y22" s="37704"/>
      <c r="Z22" s="39063" t="n">
        <v>2.0</v>
      </c>
      <c r="AA22" s="40422" t="n">
        <v>0.0</v>
      </c>
      <c r="AB22" s="41781" t="n">
        <v>26.0</v>
      </c>
      <c r="AC22" s="43140" t="n">
        <v>19.0</v>
      </c>
      <c r="AD22" s="44499" t="n">
        <v>29.0</v>
      </c>
      <c r="AE22" s="45858" t="n">
        <v>39.0</v>
      </c>
      <c r="AF22" s="47217" t="n">
        <v>3.0</v>
      </c>
      <c r="AG22" s="48576" t="n">
        <v>10.0</v>
      </c>
      <c r="AH22" s="49935" t="n">
        <v>35.0</v>
      </c>
      <c r="AI22" s="51294"/>
      <c r="AJ22" s="52653"/>
      <c r="AK22" s="54012"/>
      <c r="AL22" s="55371"/>
      <c r="AM22" s="56730"/>
    </row>
    <row r="23">
      <c r="A23" s="22758" t="s">
        <v>891</v>
      </c>
      <c r="B23" s="24117" t="s">
        <v>763</v>
      </c>
      <c r="C23" s="25476" t="s">
        <v>713</v>
      </c>
      <c r="D23" s="26835" t="s">
        <v>474</v>
      </c>
      <c r="E23" s="28194" t="s">
        <v>879</v>
      </c>
      <c r="G23" s="29553" t="s">
        <v>922</v>
      </c>
      <c r="T23" s="30912" t="n">
        <v>14.0</v>
      </c>
      <c r="U23" s="32271" t="n">
        <v>9.0</v>
      </c>
      <c r="V23" s="33630" t="n">
        <v>31.0</v>
      </c>
      <c r="W23" s="34989" t="n">
        <v>14.0</v>
      </c>
      <c r="X23" s="36348" t="n">
        <v>32.0</v>
      </c>
      <c r="Y23" s="37707" t="n">
        <v>50.0</v>
      </c>
      <c r="Z23" s="39066" t="n">
        <v>20.0</v>
      </c>
      <c r="AA23" s="40425" t="n">
        <v>25.0</v>
      </c>
      <c r="AB23" s="41784" t="n">
        <v>44.0</v>
      </c>
      <c r="AC23" s="43143" t="n">
        <v>24.0</v>
      </c>
      <c r="AD23" s="44502" t="n">
        <v>49.0</v>
      </c>
      <c r="AE23" s="45861" t="n">
        <v>61.0</v>
      </c>
      <c r="AF23" s="47220" t="n">
        <v>19.0</v>
      </c>
      <c r="AG23" s="48579" t="n">
        <v>36.0</v>
      </c>
      <c r="AH23" s="49938" t="n">
        <v>41.0</v>
      </c>
      <c r="AI23" s="51297"/>
      <c r="AJ23" s="52656"/>
      <c r="AK23" s="54015"/>
      <c r="AL23" s="55374"/>
      <c r="AM23" s="56733"/>
    </row>
    <row r="24">
      <c r="A24" s="22761" t="s">
        <v>891</v>
      </c>
      <c r="B24" s="24120" t="s">
        <v>899</v>
      </c>
      <c r="C24" s="25479" t="s">
        <v>713</v>
      </c>
      <c r="D24" s="26838" t="s">
        <v>474</v>
      </c>
      <c r="E24" s="28197" t="s">
        <v>879</v>
      </c>
      <c r="G24" s="29556" t="s">
        <v>922</v>
      </c>
      <c r="T24" s="30915" t="n">
        <v>15.0</v>
      </c>
      <c r="U24" s="32274" t="n">
        <v>7.0</v>
      </c>
      <c r="V24" s="33633" t="n">
        <v>30.0</v>
      </c>
      <c r="W24" s="34992" t="n">
        <v>21.0</v>
      </c>
      <c r="X24" s="36351" t="n">
        <v>20.0</v>
      </c>
      <c r="Y24" s="37710" t="n">
        <v>33.0</v>
      </c>
      <c r="Z24" s="39069" t="n">
        <v>27.0</v>
      </c>
      <c r="AA24" s="40428" t="n">
        <v>25.0</v>
      </c>
      <c r="AB24" s="41787" t="n">
        <v>51.0</v>
      </c>
      <c r="AC24" s="43146" t="n">
        <v>32.0</v>
      </c>
      <c r="AD24" s="44505" t="n">
        <v>36.0</v>
      </c>
      <c r="AE24" s="45864" t="n">
        <v>57.0</v>
      </c>
      <c r="AF24" s="47223" t="n">
        <v>24.0</v>
      </c>
      <c r="AG24" s="48582" t="n">
        <v>23.0</v>
      </c>
      <c r="AH24" s="49941" t="n">
        <v>36.0</v>
      </c>
      <c r="AI24" s="51300"/>
      <c r="AJ24" s="52659"/>
      <c r="AK24" s="54018"/>
      <c r="AL24" s="55377"/>
      <c r="AM24" s="56736"/>
    </row>
    <row r="25">
      <c r="A25" s="22764" t="s">
        <v>891</v>
      </c>
      <c r="B25" s="24123" t="s">
        <v>804</v>
      </c>
      <c r="C25" s="25482" t="s">
        <v>722</v>
      </c>
      <c r="D25" s="26841" t="s">
        <v>474</v>
      </c>
      <c r="E25" s="28200" t="s">
        <v>879</v>
      </c>
      <c r="G25" s="29559" t="s">
        <v>922</v>
      </c>
      <c r="T25" s="30918"/>
      <c r="U25" s="32277"/>
      <c r="V25" s="33636"/>
      <c r="W25" s="34995"/>
      <c r="X25" s="36354"/>
      <c r="Y25" s="37713"/>
      <c r="Z25" s="39072"/>
      <c r="AA25" s="40431"/>
      <c r="AB25" s="41790" t="n">
        <v>85.0</v>
      </c>
      <c r="AC25" s="43149" t="n">
        <v>69.0</v>
      </c>
      <c r="AD25" s="44508" t="n">
        <v>43.0</v>
      </c>
      <c r="AE25" s="45867" t="n">
        <v>67.0</v>
      </c>
      <c r="AF25" s="47226" t="n">
        <v>21.0</v>
      </c>
      <c r="AG25" s="48585" t="n">
        <v>44.0</v>
      </c>
      <c r="AH25" s="49944" t="n">
        <v>41.0</v>
      </c>
      <c r="AI25" s="51303"/>
      <c r="AJ25" s="52662"/>
      <c r="AK25" s="54021"/>
      <c r="AL25" s="55380"/>
      <c r="AM25" s="56739"/>
    </row>
    <row r="26">
      <c r="A26" s="22767" t="s">
        <v>891</v>
      </c>
      <c r="B26" s="24126" t="s">
        <v>792</v>
      </c>
      <c r="C26" s="25485" t="s">
        <v>722</v>
      </c>
      <c r="D26" s="26844" t="s">
        <v>474</v>
      </c>
      <c r="E26" s="28203" t="s">
        <v>879</v>
      </c>
      <c r="G26" s="29562" t="s">
        <v>922</v>
      </c>
      <c r="T26" s="30921"/>
      <c r="U26" s="32280"/>
      <c r="V26" s="33639"/>
      <c r="W26" s="34998"/>
      <c r="X26" s="36357"/>
      <c r="Y26" s="37716"/>
      <c r="Z26" s="39075"/>
      <c r="AA26" s="40434"/>
      <c r="AB26" s="41793" t="n">
        <v>49.0</v>
      </c>
      <c r="AC26" s="43152" t="n">
        <v>41.0</v>
      </c>
      <c r="AD26" s="44511" t="n">
        <v>48.0</v>
      </c>
      <c r="AE26" s="45870" t="n">
        <v>77.0</v>
      </c>
      <c r="AF26" s="47229" t="n">
        <v>31.0</v>
      </c>
      <c r="AG26" s="48588" t="n">
        <v>26.0</v>
      </c>
      <c r="AH26" s="49947" t="n">
        <v>33.0</v>
      </c>
      <c r="AI26" s="51306"/>
      <c r="AJ26" s="52665"/>
      <c r="AK26" s="54024"/>
      <c r="AL26" s="55383"/>
      <c r="AM26" s="56742"/>
    </row>
    <row r="27">
      <c r="A27" s="22770" t="s">
        <v>891</v>
      </c>
      <c r="B27" s="24129" t="s">
        <v>739</v>
      </c>
      <c r="C27" s="25488" t="s">
        <v>707</v>
      </c>
      <c r="D27" s="26847" t="s">
        <v>473</v>
      </c>
      <c r="E27" s="28206" t="s">
        <v>879</v>
      </c>
      <c r="G27" s="29565" t="s">
        <v>922</v>
      </c>
      <c r="T27" s="30924"/>
      <c r="U27" s="32283"/>
      <c r="V27" s="33642"/>
      <c r="W27" s="35001"/>
      <c r="X27" s="36360"/>
      <c r="Y27" s="37719" t="n">
        <v>2.0</v>
      </c>
      <c r="Z27" s="39078" t="n">
        <v>22.0</v>
      </c>
      <c r="AA27" s="40437" t="n">
        <v>14.0</v>
      </c>
      <c r="AB27" s="41796" t="n">
        <v>19.0</v>
      </c>
      <c r="AC27" s="43155" t="n">
        <v>9.0</v>
      </c>
      <c r="AD27" s="44514" t="n">
        <v>4.0</v>
      </c>
      <c r="AE27" s="45873" t="n">
        <v>10.0</v>
      </c>
      <c r="AF27" s="47232"/>
      <c r="AG27" s="48591"/>
      <c r="AH27" s="49950"/>
      <c r="AI27" s="51309"/>
      <c r="AJ27" s="52668"/>
      <c r="AK27" s="54027"/>
      <c r="AL27" s="55386"/>
      <c r="AM27" s="56745"/>
    </row>
    <row r="28">
      <c r="A28" s="22773" t="s">
        <v>891</v>
      </c>
      <c r="B28" s="24132" t="s">
        <v>741</v>
      </c>
      <c r="C28" s="25491" t="s">
        <v>707</v>
      </c>
      <c r="D28" s="26850" t="s">
        <v>473</v>
      </c>
      <c r="E28" s="28209" t="s">
        <v>879</v>
      </c>
      <c r="G28" s="29568" t="s">
        <v>922</v>
      </c>
      <c r="T28" s="30927"/>
      <c r="U28" s="32286"/>
      <c r="V28" s="33645"/>
      <c r="W28" s="35004"/>
      <c r="X28" s="36363"/>
      <c r="Y28" s="37722" t="n">
        <v>142.0</v>
      </c>
      <c r="Z28" s="39081" t="n">
        <v>58.0</v>
      </c>
      <c r="AA28" s="40440" t="n">
        <v>51.0</v>
      </c>
      <c r="AB28" s="41799" t="n">
        <v>117.0</v>
      </c>
      <c r="AC28" s="43158" t="n">
        <v>63.0</v>
      </c>
      <c r="AD28" s="44517" t="n">
        <v>93.0</v>
      </c>
      <c r="AE28" s="45876" t="n">
        <v>177.0</v>
      </c>
      <c r="AF28" s="47235" t="n">
        <v>86.0</v>
      </c>
      <c r="AG28" s="48594" t="n">
        <v>76.0</v>
      </c>
      <c r="AH28" s="49953" t="n">
        <v>126.0</v>
      </c>
      <c r="AI28" s="51312"/>
      <c r="AJ28" s="52671"/>
      <c r="AK28" s="54030"/>
      <c r="AL28" s="55389"/>
      <c r="AM28" s="56748"/>
    </row>
    <row r="29">
      <c r="A29" s="22776" t="s">
        <v>891</v>
      </c>
      <c r="B29" s="24135" t="s">
        <v>758</v>
      </c>
      <c r="C29" s="25494" t="s">
        <v>707</v>
      </c>
      <c r="D29" s="26853" t="s">
        <v>473</v>
      </c>
      <c r="E29" s="28212" t="s">
        <v>879</v>
      </c>
      <c r="G29" s="29571" t="s">
        <v>922</v>
      </c>
      <c r="T29" s="30930"/>
      <c r="U29" s="32289"/>
      <c r="V29" s="33648"/>
      <c r="W29" s="35007"/>
      <c r="X29" s="36366"/>
      <c r="Y29" s="37725"/>
      <c r="Z29" s="39084"/>
      <c r="AA29" s="40443" t="n">
        <v>37.0</v>
      </c>
      <c r="AB29" s="41802" t="n">
        <v>60.0</v>
      </c>
      <c r="AC29" s="43161" t="n">
        <v>44.0</v>
      </c>
      <c r="AD29" s="44520" t="n">
        <v>30.0</v>
      </c>
      <c r="AE29" s="45879" t="n">
        <v>91.0</v>
      </c>
      <c r="AF29" s="47238" t="n">
        <v>23.0</v>
      </c>
      <c r="AG29" s="48597" t="n">
        <v>51.0</v>
      </c>
      <c r="AH29" s="49956" t="n">
        <v>61.0</v>
      </c>
      <c r="AI29" s="51315"/>
      <c r="AJ29" s="52674"/>
      <c r="AK29" s="54033"/>
      <c r="AL29" s="55392"/>
      <c r="AM29" s="56751"/>
    </row>
    <row r="30">
      <c r="A30" s="22779" t="s">
        <v>891</v>
      </c>
      <c r="B30" s="24138" t="s">
        <v>783</v>
      </c>
      <c r="C30" s="25497" t="s">
        <v>707</v>
      </c>
      <c r="D30" s="26856" t="s">
        <v>473</v>
      </c>
      <c r="E30" s="28215" t="s">
        <v>879</v>
      </c>
      <c r="G30" s="29574" t="s">
        <v>922</v>
      </c>
      <c r="T30" s="30933"/>
      <c r="U30" s="32292"/>
      <c r="V30" s="33651"/>
      <c r="W30" s="35010"/>
      <c r="X30" s="36369"/>
      <c r="Y30" s="37728" t="n">
        <v>5.0</v>
      </c>
      <c r="Z30" s="39087" t="n">
        <v>2.0</v>
      </c>
      <c r="AA30" s="40446"/>
      <c r="AB30" s="41805"/>
      <c r="AC30" s="43164"/>
      <c r="AD30" s="44523"/>
      <c r="AE30" s="45882"/>
      <c r="AF30" s="47241"/>
      <c r="AG30" s="48600"/>
      <c r="AH30" s="49959"/>
      <c r="AI30" s="51318"/>
      <c r="AJ30" s="52677"/>
      <c r="AK30" s="54036"/>
      <c r="AL30" s="55395"/>
      <c r="AM30" s="56754"/>
    </row>
    <row r="31">
      <c r="A31" s="22782" t="s">
        <v>891</v>
      </c>
      <c r="B31" s="24141" t="s">
        <v>742</v>
      </c>
      <c r="C31" s="25500" t="s">
        <v>707</v>
      </c>
      <c r="D31" s="26859" t="s">
        <v>473</v>
      </c>
      <c r="E31" s="28218" t="s">
        <v>879</v>
      </c>
      <c r="G31" s="29577" t="s">
        <v>922</v>
      </c>
      <c r="T31" s="30936"/>
      <c r="U31" s="32295"/>
      <c r="V31" s="33654"/>
      <c r="W31" s="35013"/>
      <c r="X31" s="36372"/>
      <c r="Y31" s="37731"/>
      <c r="Z31" s="39090"/>
      <c r="AA31" s="40449"/>
      <c r="AB31" s="41808"/>
      <c r="AC31" s="43167"/>
      <c r="AD31" s="44526" t="n">
        <v>7.0</v>
      </c>
      <c r="AE31" s="45885" t="n">
        <v>14.0</v>
      </c>
      <c r="AF31" s="47244" t="n">
        <v>16.0</v>
      </c>
      <c r="AG31" s="48603" t="n">
        <v>13.0</v>
      </c>
      <c r="AH31" s="49962" t="n">
        <v>49.0</v>
      </c>
      <c r="AI31" s="51321"/>
      <c r="AJ31" s="52680"/>
      <c r="AK31" s="54039"/>
      <c r="AL31" s="55398"/>
      <c r="AM31" s="56757"/>
    </row>
    <row r="32">
      <c r="A32" s="22785" t="s">
        <v>891</v>
      </c>
      <c r="B32" s="24144" t="s">
        <v>783</v>
      </c>
      <c r="C32" s="25503" t="s">
        <v>720</v>
      </c>
      <c r="D32" s="26862" t="s">
        <v>473</v>
      </c>
      <c r="E32" s="28221" t="s">
        <v>879</v>
      </c>
      <c r="G32" s="29580" t="s">
        <v>922</v>
      </c>
      <c r="T32" s="30939"/>
      <c r="U32" s="32298"/>
      <c r="V32" s="33657"/>
      <c r="W32" s="35016"/>
      <c r="X32" s="36375"/>
      <c r="Y32" s="37734"/>
      <c r="Z32" s="39093"/>
      <c r="AA32" s="40452"/>
      <c r="AB32" s="41811"/>
      <c r="AC32" s="43170"/>
      <c r="AD32" s="44529" t="n">
        <v>16.0</v>
      </c>
      <c r="AE32" s="45888" t="n">
        <v>12.0</v>
      </c>
      <c r="AF32" s="47247" t="n">
        <v>7.0</v>
      </c>
      <c r="AG32" s="48606" t="n">
        <v>12.0</v>
      </c>
      <c r="AH32" s="49965" t="n">
        <v>39.0</v>
      </c>
      <c r="AI32" s="51324"/>
      <c r="AJ32" s="52683"/>
      <c r="AK32" s="54042"/>
      <c r="AL32" s="55401"/>
      <c r="AM32" s="56760"/>
    </row>
    <row r="33">
      <c r="A33" s="22788" t="s">
        <v>891</v>
      </c>
      <c r="B33" s="24147" t="s">
        <v>784</v>
      </c>
      <c r="C33" s="25506" t="s">
        <v>720</v>
      </c>
      <c r="D33" s="26865" t="s">
        <v>473</v>
      </c>
      <c r="E33" s="28224" t="s">
        <v>879</v>
      </c>
      <c r="G33" s="29583" t="s">
        <v>922</v>
      </c>
      <c r="T33" s="30942"/>
      <c r="U33" s="32301"/>
      <c r="V33" s="33660"/>
      <c r="W33" s="35019"/>
      <c r="X33" s="36378"/>
      <c r="Y33" s="37737" t="n">
        <v>16.0</v>
      </c>
      <c r="Z33" s="39096" t="n">
        <v>22.0</v>
      </c>
      <c r="AA33" s="40455" t="n">
        <v>19.0</v>
      </c>
      <c r="AB33" s="41814" t="n">
        <v>26.0</v>
      </c>
      <c r="AC33" s="43173" t="n">
        <v>18.0</v>
      </c>
      <c r="AD33" s="44532" t="n">
        <v>27.0</v>
      </c>
      <c r="AE33" s="45891" t="n">
        <v>28.0</v>
      </c>
      <c r="AF33" s="47250" t="n">
        <v>17.0</v>
      </c>
      <c r="AG33" s="48609" t="n">
        <v>20.0</v>
      </c>
      <c r="AH33" s="49968" t="n">
        <v>26.0</v>
      </c>
      <c r="AI33" s="51327"/>
      <c r="AJ33" s="52686"/>
      <c r="AK33" s="54045"/>
      <c r="AL33" s="55404"/>
      <c r="AM33" s="56763"/>
    </row>
    <row r="34">
      <c r="A34" s="22791" t="s">
        <v>891</v>
      </c>
      <c r="B34" s="24150" t="s">
        <v>900</v>
      </c>
      <c r="C34" s="25509" t="s">
        <v>720</v>
      </c>
      <c r="D34" s="26868" t="s">
        <v>473</v>
      </c>
      <c r="E34" s="28227" t="s">
        <v>879</v>
      </c>
      <c r="G34" s="29586" t="s">
        <v>922</v>
      </c>
      <c r="T34" s="30945"/>
      <c r="U34" s="32304"/>
      <c r="V34" s="33663"/>
      <c r="W34" s="35022"/>
      <c r="X34" s="36381"/>
      <c r="Y34" s="37740" t="n">
        <v>51.0</v>
      </c>
      <c r="Z34" s="39099" t="n">
        <v>37.0</v>
      </c>
      <c r="AA34" s="40458" t="n">
        <v>28.0</v>
      </c>
      <c r="AB34" s="41817" t="n">
        <v>42.0</v>
      </c>
      <c r="AC34" s="43176" t="n">
        <v>31.0</v>
      </c>
      <c r="AD34" s="44535" t="n">
        <v>33.0</v>
      </c>
      <c r="AE34" s="45894" t="n">
        <v>83.0</v>
      </c>
      <c r="AF34" s="47253" t="n">
        <v>31.0</v>
      </c>
      <c r="AG34" s="48612" t="n">
        <v>37.0</v>
      </c>
      <c r="AH34" s="49971" t="n">
        <v>35.0</v>
      </c>
      <c r="AI34" s="51330"/>
      <c r="AJ34" s="52689"/>
      <c r="AK34" s="54048"/>
      <c r="AL34" s="55407"/>
      <c r="AM34" s="56766"/>
    </row>
    <row r="35">
      <c r="A35" s="22794" t="s">
        <v>891</v>
      </c>
      <c r="B35" s="24153" t="s">
        <v>901</v>
      </c>
      <c r="C35" s="25512" t="s">
        <v>721</v>
      </c>
      <c r="D35" s="26871" t="s">
        <v>473</v>
      </c>
      <c r="E35" s="28230" t="s">
        <v>879</v>
      </c>
      <c r="G35" s="29589" t="s">
        <v>922</v>
      </c>
      <c r="T35" s="30948"/>
      <c r="U35" s="32307"/>
      <c r="V35" s="33666"/>
      <c r="W35" s="35025"/>
      <c r="X35" s="36384"/>
      <c r="Y35" s="37743" t="n">
        <v>226.0</v>
      </c>
      <c r="Z35" s="39102" t="n">
        <v>124.0</v>
      </c>
      <c r="AA35" s="40461" t="n">
        <v>38.0</v>
      </c>
      <c r="AB35" s="41820" t="n">
        <v>43.0</v>
      </c>
      <c r="AC35" s="43179" t="n">
        <v>26.0</v>
      </c>
      <c r="AD35" s="44538" t="n">
        <v>44.0</v>
      </c>
      <c r="AE35" s="45897" t="n">
        <v>64.0</v>
      </c>
      <c r="AF35" s="47256" t="n">
        <v>17.0</v>
      </c>
      <c r="AG35" s="48615" t="n">
        <v>20.0</v>
      </c>
      <c r="AH35" s="49974" t="n">
        <v>0.0</v>
      </c>
      <c r="AI35" s="51333"/>
      <c r="AJ35" s="52692"/>
      <c r="AK35" s="54051"/>
      <c r="AL35" s="55410"/>
      <c r="AM35" s="56769"/>
    </row>
    <row r="36">
      <c r="A36" s="22797" t="s">
        <v>891</v>
      </c>
      <c r="B36" s="24156" t="s">
        <v>785</v>
      </c>
      <c r="C36" s="25515" t="s">
        <v>721</v>
      </c>
      <c r="D36" s="26874" t="s">
        <v>473</v>
      </c>
      <c r="E36" s="28233" t="s">
        <v>879</v>
      </c>
      <c r="G36" s="29592" t="s">
        <v>922</v>
      </c>
      <c r="T36" s="30951"/>
      <c r="U36" s="32310"/>
      <c r="V36" s="33669"/>
      <c r="W36" s="35028"/>
      <c r="X36" s="36387"/>
      <c r="Y36" s="37746" t="n">
        <v>39.0</v>
      </c>
      <c r="Z36" s="39105" t="n">
        <v>24.0</v>
      </c>
      <c r="AA36" s="40464" t="n">
        <v>21.0</v>
      </c>
      <c r="AB36" s="41823" t="n">
        <v>39.0</v>
      </c>
      <c r="AC36" s="43182" t="n">
        <v>34.0</v>
      </c>
      <c r="AD36" s="44541" t="n">
        <v>35.0</v>
      </c>
      <c r="AE36" s="45900" t="n">
        <v>91.0</v>
      </c>
      <c r="AF36" s="47259" t="n">
        <v>16.0</v>
      </c>
      <c r="AG36" s="48618" t="n">
        <v>32.0</v>
      </c>
      <c r="AH36" s="49977" t="n">
        <v>33.0</v>
      </c>
      <c r="AI36" s="51336"/>
      <c r="AJ36" s="52695"/>
      <c r="AK36" s="54054"/>
      <c r="AL36" s="55413"/>
      <c r="AM36" s="56772"/>
    </row>
    <row r="37">
      <c r="A37" s="22800" t="s">
        <v>891</v>
      </c>
      <c r="B37" s="24159" t="s">
        <v>786</v>
      </c>
      <c r="C37" s="25518" t="s">
        <v>721</v>
      </c>
      <c r="D37" s="26877" t="s">
        <v>473</v>
      </c>
      <c r="E37" s="28236" t="s">
        <v>879</v>
      </c>
      <c r="G37" s="29595" t="s">
        <v>922</v>
      </c>
      <c r="T37" s="30954"/>
      <c r="U37" s="32313"/>
      <c r="V37" s="33672"/>
      <c r="W37" s="35031"/>
      <c r="X37" s="36390"/>
      <c r="Y37" s="37749" t="n">
        <v>47.0</v>
      </c>
      <c r="Z37" s="39108" t="n">
        <v>34.0</v>
      </c>
      <c r="AA37" s="40467" t="n">
        <v>28.0</v>
      </c>
      <c r="AB37" s="41826" t="n">
        <v>53.0</v>
      </c>
      <c r="AC37" s="43185" t="n">
        <v>31.0</v>
      </c>
      <c r="AD37" s="44544" t="n">
        <v>24.0</v>
      </c>
      <c r="AE37" s="45903" t="n">
        <v>91.0</v>
      </c>
      <c r="AF37" s="47262" t="n">
        <v>8.0</v>
      </c>
      <c r="AG37" s="48621" t="n">
        <v>19.0</v>
      </c>
      <c r="AH37" s="49980" t="n">
        <v>23.0</v>
      </c>
      <c r="AI37" s="51339"/>
      <c r="AJ37" s="52698"/>
      <c r="AK37" s="54057"/>
      <c r="AL37" s="55416"/>
      <c r="AM37" s="56775"/>
    </row>
    <row r="38">
      <c r="A38" s="22803" t="s">
        <v>891</v>
      </c>
      <c r="B38" s="24162" t="s">
        <v>787</v>
      </c>
      <c r="C38" s="25521" t="s">
        <v>721</v>
      </c>
      <c r="D38" s="26880" t="s">
        <v>473</v>
      </c>
      <c r="E38" s="28239" t="s">
        <v>879</v>
      </c>
      <c r="G38" s="29598" t="s">
        <v>922</v>
      </c>
      <c r="T38" s="30957"/>
      <c r="U38" s="32316"/>
      <c r="V38" s="33675"/>
      <c r="W38" s="35034"/>
      <c r="X38" s="36393"/>
      <c r="Y38" s="37752" t="n">
        <v>12.0</v>
      </c>
      <c r="Z38" s="39111" t="n">
        <v>3.0</v>
      </c>
      <c r="AA38" s="40470" t="n">
        <v>4.0</v>
      </c>
      <c r="AB38" s="41829" t="n">
        <v>16.0</v>
      </c>
      <c r="AC38" s="43188" t="n">
        <v>11.0</v>
      </c>
      <c r="AD38" s="44547" t="n">
        <v>9.0</v>
      </c>
      <c r="AE38" s="45906" t="n">
        <v>24.0</v>
      </c>
      <c r="AF38" s="47265" t="n">
        <v>1.0</v>
      </c>
      <c r="AG38" s="48624" t="n">
        <v>13.0</v>
      </c>
      <c r="AH38" s="49983" t="n">
        <v>11.0</v>
      </c>
      <c r="AI38" s="51342"/>
      <c r="AJ38" s="52701"/>
      <c r="AK38" s="54060"/>
      <c r="AL38" s="55419"/>
      <c r="AM38" s="56778"/>
    </row>
    <row r="39">
      <c r="A39" s="22806" t="s">
        <v>891</v>
      </c>
      <c r="B39" s="24165" t="s">
        <v>735</v>
      </c>
      <c r="C39" s="25524" t="s">
        <v>721</v>
      </c>
      <c r="D39" s="26883" t="s">
        <v>473</v>
      </c>
      <c r="E39" s="28242" t="s">
        <v>879</v>
      </c>
      <c r="G39" s="29601" t="s">
        <v>922</v>
      </c>
      <c r="T39" s="30960"/>
      <c r="U39" s="32319"/>
      <c r="V39" s="33678"/>
      <c r="W39" s="35037"/>
      <c r="X39" s="36396"/>
      <c r="Y39" s="37755"/>
      <c r="Z39" s="39114"/>
      <c r="AA39" s="40473"/>
      <c r="AB39" s="41832"/>
      <c r="AC39" s="43191"/>
      <c r="AD39" s="44550"/>
      <c r="AE39" s="45909"/>
      <c r="AF39" s="47268"/>
      <c r="AG39" s="48627" t="n">
        <v>9.0</v>
      </c>
      <c r="AH39" s="49986" t="n">
        <v>36.0</v>
      </c>
      <c r="AI39" s="51345"/>
      <c r="AJ39" s="52704"/>
      <c r="AK39" s="54063"/>
      <c r="AL39" s="55422"/>
      <c r="AM39" s="56781"/>
    </row>
    <row r="40">
      <c r="A40" s="22809" t="s">
        <v>891</v>
      </c>
      <c r="B40" s="24168" t="s">
        <v>790</v>
      </c>
      <c r="C40" s="25527" t="s">
        <v>721</v>
      </c>
      <c r="D40" s="26886" t="s">
        <v>473</v>
      </c>
      <c r="E40" s="28245" t="s">
        <v>879</v>
      </c>
      <c r="G40" s="29604" t="s">
        <v>922</v>
      </c>
      <c r="T40" s="30963"/>
      <c r="U40" s="32322"/>
      <c r="V40" s="33681"/>
      <c r="W40" s="35040"/>
      <c r="X40" s="36399"/>
      <c r="Y40" s="37758"/>
      <c r="Z40" s="39117"/>
      <c r="AA40" s="40476"/>
      <c r="AB40" s="41835"/>
      <c r="AC40" s="43194"/>
      <c r="AD40" s="44553"/>
      <c r="AE40" s="45912"/>
      <c r="AF40" s="47271"/>
      <c r="AG40" s="48630"/>
      <c r="AH40" s="49989" t="n">
        <v>30.0</v>
      </c>
      <c r="AI40" s="51348"/>
      <c r="AJ40" s="52707"/>
      <c r="AK40" s="54066"/>
      <c r="AL40" s="55425"/>
      <c r="AM40" s="56784"/>
    </row>
    <row r="41">
      <c r="A41" s="22812" t="s">
        <v>891</v>
      </c>
      <c r="B41" s="24171" t="s">
        <v>729</v>
      </c>
      <c r="C41" s="25530" t="s">
        <v>721</v>
      </c>
      <c r="D41" s="26889" t="s">
        <v>473</v>
      </c>
      <c r="E41" s="28248" t="s">
        <v>879</v>
      </c>
      <c r="G41" s="29607" t="s">
        <v>922</v>
      </c>
      <c r="T41" s="30966"/>
      <c r="U41" s="32325"/>
      <c r="V41" s="33684"/>
      <c r="W41" s="35043"/>
      <c r="X41" s="36402"/>
      <c r="Y41" s="37761"/>
      <c r="Z41" s="39120"/>
      <c r="AA41" s="40479"/>
      <c r="AB41" s="41838"/>
      <c r="AC41" s="43197"/>
      <c r="AD41" s="44556"/>
      <c r="AE41" s="45915" t="n">
        <v>235.0</v>
      </c>
      <c r="AF41" s="47274" t="n">
        <v>71.0</v>
      </c>
      <c r="AG41" s="48633" t="n">
        <v>95.0</v>
      </c>
      <c r="AH41" s="49992" t="n">
        <v>216.0</v>
      </c>
      <c r="AI41" s="51351"/>
      <c r="AJ41" s="52710"/>
      <c r="AK41" s="54069"/>
      <c r="AL41" s="55428"/>
      <c r="AM41" s="56787"/>
    </row>
    <row r="42">
      <c r="A42" s="22815" t="s">
        <v>891</v>
      </c>
      <c r="B42" s="24174" t="s">
        <v>736</v>
      </c>
      <c r="C42" s="25533" t="s">
        <v>721</v>
      </c>
      <c r="D42" s="26892" t="s">
        <v>473</v>
      </c>
      <c r="E42" s="28251" t="s">
        <v>879</v>
      </c>
      <c r="G42" s="29610" t="s">
        <v>922</v>
      </c>
      <c r="T42" s="30969"/>
      <c r="U42" s="32328"/>
      <c r="V42" s="33687"/>
      <c r="W42" s="35046"/>
      <c r="X42" s="36405"/>
      <c r="Y42" s="37764"/>
      <c r="Z42" s="39123"/>
      <c r="AA42" s="40482" t="n">
        <v>54.0</v>
      </c>
      <c r="AB42" s="41841" t="n">
        <v>98.0</v>
      </c>
      <c r="AC42" s="43200" t="n">
        <v>60.0</v>
      </c>
      <c r="AD42" s="44559" t="n">
        <v>59.0</v>
      </c>
      <c r="AE42" s="45918" t="n">
        <v>122.0</v>
      </c>
      <c r="AF42" s="47277" t="n">
        <v>56.0</v>
      </c>
      <c r="AG42" s="48636" t="n">
        <v>65.0</v>
      </c>
      <c r="AH42" s="49995" t="n">
        <v>64.0</v>
      </c>
      <c r="AI42" s="51354"/>
      <c r="AJ42" s="52713"/>
      <c r="AK42" s="54072"/>
      <c r="AL42" s="55431"/>
      <c r="AM42" s="56790"/>
    </row>
    <row r="43">
      <c r="A43" s="22818" t="s">
        <v>891</v>
      </c>
      <c r="B43" s="24177" t="s">
        <v>745</v>
      </c>
      <c r="C43" s="25536" t="s">
        <v>721</v>
      </c>
      <c r="D43" s="26895" t="s">
        <v>473</v>
      </c>
      <c r="E43" s="28254" t="s">
        <v>879</v>
      </c>
      <c r="G43" s="29613" t="s">
        <v>922</v>
      </c>
      <c r="T43" s="30972"/>
      <c r="U43" s="32331"/>
      <c r="V43" s="33690"/>
      <c r="W43" s="35049"/>
      <c r="X43" s="36408"/>
      <c r="Y43" s="37767"/>
      <c r="Z43" s="39126"/>
      <c r="AA43" s="40485"/>
      <c r="AB43" s="41844" t="n">
        <v>23.0</v>
      </c>
      <c r="AC43" s="43203" t="n">
        <v>19.0</v>
      </c>
      <c r="AD43" s="44562" t="n">
        <v>22.0</v>
      </c>
      <c r="AE43" s="45921" t="n">
        <v>20.0</v>
      </c>
      <c r="AF43" s="47280" t="n">
        <v>6.0</v>
      </c>
      <c r="AG43" s="48639" t="n">
        <v>27.0</v>
      </c>
      <c r="AH43" s="49998" t="n">
        <v>24.0</v>
      </c>
      <c r="AI43" s="51357"/>
      <c r="AJ43" s="52716"/>
      <c r="AK43" s="54075"/>
      <c r="AL43" s="55434"/>
      <c r="AM43" s="56793"/>
    </row>
    <row r="44">
      <c r="A44" s="22821" t="s">
        <v>891</v>
      </c>
      <c r="B44" s="24180" t="s">
        <v>902</v>
      </c>
      <c r="C44" s="25539" t="s">
        <v>721</v>
      </c>
      <c r="D44" s="26898" t="s">
        <v>473</v>
      </c>
      <c r="E44" s="28257" t="s">
        <v>879</v>
      </c>
      <c r="G44" s="29616" t="s">
        <v>922</v>
      </c>
      <c r="T44" s="30975"/>
      <c r="U44" s="32334"/>
      <c r="V44" s="33693"/>
      <c r="W44" s="35052"/>
      <c r="X44" s="36411"/>
      <c r="Y44" s="37770" t="n">
        <v>5.0</v>
      </c>
      <c r="Z44" s="39129" t="n">
        <v>5.0</v>
      </c>
      <c r="AA44" s="40488" t="n">
        <v>6.0</v>
      </c>
      <c r="AB44" s="41847" t="n">
        <v>4.0</v>
      </c>
      <c r="AC44" s="43206" t="n">
        <v>2.0</v>
      </c>
      <c r="AD44" s="44565" t="n">
        <v>1.0</v>
      </c>
      <c r="AE44" s="45924" t="n">
        <v>7.0</v>
      </c>
      <c r="AF44" s="47283" t="n">
        <v>5.0</v>
      </c>
      <c r="AG44" s="48642" t="n">
        <v>1.0</v>
      </c>
      <c r="AH44" s="50001" t="n">
        <v>8.0</v>
      </c>
      <c r="AI44" s="51360"/>
      <c r="AJ44" s="52719"/>
      <c r="AK44" s="54078"/>
      <c r="AL44" s="55437"/>
      <c r="AM44" s="56796"/>
    </row>
    <row r="45">
      <c r="A45" s="22824" t="s">
        <v>891</v>
      </c>
      <c r="B45" s="24183" t="s">
        <v>731</v>
      </c>
      <c r="C45" s="25542" t="s">
        <v>721</v>
      </c>
      <c r="D45" s="26901" t="s">
        <v>473</v>
      </c>
      <c r="E45" s="28260" t="s">
        <v>879</v>
      </c>
      <c r="G45" s="29619" t="s">
        <v>922</v>
      </c>
      <c r="T45" s="30978"/>
      <c r="U45" s="32337"/>
      <c r="V45" s="33696"/>
      <c r="W45" s="35055"/>
      <c r="X45" s="36414"/>
      <c r="Y45" s="37773"/>
      <c r="Z45" s="39132"/>
      <c r="AA45" s="40491" t="n">
        <v>102.0</v>
      </c>
      <c r="AB45" s="41850" t="n">
        <v>142.0</v>
      </c>
      <c r="AC45" s="43209" t="n">
        <v>101.0</v>
      </c>
      <c r="AD45" s="44568" t="n">
        <v>84.0</v>
      </c>
      <c r="AE45" s="45927" t="n">
        <v>77.0</v>
      </c>
      <c r="AF45" s="47286" t="n">
        <v>26.0</v>
      </c>
      <c r="AG45" s="48645" t="n">
        <v>27.0</v>
      </c>
      <c r="AH45" s="50004" t="n">
        <v>35.0</v>
      </c>
      <c r="AI45" s="51363"/>
      <c r="AJ45" s="52722"/>
      <c r="AK45" s="54081"/>
      <c r="AL45" s="55440"/>
      <c r="AM45" s="56799"/>
    </row>
    <row r="46">
      <c r="A46" s="22827" t="s">
        <v>891</v>
      </c>
      <c r="B46" s="24186" t="s">
        <v>901</v>
      </c>
      <c r="C46" s="25545" t="s">
        <v>703</v>
      </c>
      <c r="D46" s="26904" t="s">
        <v>473</v>
      </c>
      <c r="E46" s="28263" t="s">
        <v>879</v>
      </c>
      <c r="G46" s="29622" t="s">
        <v>922</v>
      </c>
      <c r="T46" s="30981" t="n">
        <v>30.0</v>
      </c>
      <c r="U46" s="32340" t="n">
        <v>15.0</v>
      </c>
      <c r="V46" s="33699" t="n">
        <v>74.0</v>
      </c>
      <c r="W46" s="35058" t="n">
        <v>28.0</v>
      </c>
      <c r="X46" s="36417" t="n">
        <v>77.0</v>
      </c>
      <c r="Y46" s="37776"/>
      <c r="Z46" s="39135"/>
      <c r="AA46" s="40494"/>
      <c r="AB46" s="41853"/>
      <c r="AC46" s="43212"/>
      <c r="AD46" s="44571"/>
      <c r="AE46" s="45930"/>
      <c r="AF46" s="47289"/>
      <c r="AG46" s="48648"/>
      <c r="AH46" s="50007"/>
      <c r="AI46" s="51366"/>
      <c r="AJ46" s="52725"/>
      <c r="AK46" s="54084"/>
      <c r="AL46" s="55443"/>
      <c r="AM46" s="56802"/>
    </row>
    <row r="47">
      <c r="A47" s="22830" t="s">
        <v>891</v>
      </c>
      <c r="B47" s="24189" t="s">
        <v>785</v>
      </c>
      <c r="C47" s="25548" t="s">
        <v>703</v>
      </c>
      <c r="D47" s="26907" t="s">
        <v>473</v>
      </c>
      <c r="E47" s="28266" t="s">
        <v>879</v>
      </c>
      <c r="G47" s="29625" t="s">
        <v>922</v>
      </c>
      <c r="T47" s="30984" t="n">
        <v>12.0</v>
      </c>
      <c r="U47" s="32343" t="n">
        <v>13.0</v>
      </c>
      <c r="V47" s="33702" t="n">
        <v>31.0</v>
      </c>
      <c r="W47" s="35061" t="n">
        <v>3.0</v>
      </c>
      <c r="X47" s="36420" t="n">
        <v>22.0</v>
      </c>
      <c r="Y47" s="37779"/>
      <c r="Z47" s="39138"/>
      <c r="AA47" s="40497"/>
      <c r="AB47" s="41856"/>
      <c r="AC47" s="43215"/>
      <c r="AD47" s="44574"/>
      <c r="AE47" s="45933"/>
      <c r="AF47" s="47292"/>
      <c r="AG47" s="48651"/>
      <c r="AH47" s="50010"/>
      <c r="AI47" s="51369"/>
      <c r="AJ47" s="52728"/>
      <c r="AK47" s="54087"/>
      <c r="AL47" s="55446"/>
      <c r="AM47" s="56805"/>
    </row>
    <row r="48">
      <c r="A48" s="22833" t="s">
        <v>891</v>
      </c>
      <c r="B48" s="24192" t="s">
        <v>741</v>
      </c>
      <c r="C48" s="25551" t="s">
        <v>703</v>
      </c>
      <c r="D48" s="26910" t="s">
        <v>473</v>
      </c>
      <c r="E48" s="28269" t="s">
        <v>879</v>
      </c>
      <c r="G48" s="29628" t="s">
        <v>922</v>
      </c>
      <c r="T48" s="30987" t="n">
        <v>19.0</v>
      </c>
      <c r="U48" s="32346" t="n">
        <v>33.0</v>
      </c>
      <c r="V48" s="33705" t="n">
        <v>70.0</v>
      </c>
      <c r="W48" s="35064" t="n">
        <v>52.0</v>
      </c>
      <c r="X48" s="36423" t="n">
        <v>64.0</v>
      </c>
      <c r="Y48" s="37782"/>
      <c r="Z48" s="39141"/>
      <c r="AA48" s="40500"/>
      <c r="AB48" s="41859"/>
      <c r="AC48" s="43218"/>
      <c r="AD48" s="44577"/>
      <c r="AE48" s="45936"/>
      <c r="AF48" s="47295"/>
      <c r="AG48" s="48654"/>
      <c r="AH48" s="50013"/>
      <c r="AI48" s="51372"/>
      <c r="AJ48" s="52731"/>
      <c r="AK48" s="54090"/>
      <c r="AL48" s="55449"/>
      <c r="AM48" s="56808"/>
    </row>
    <row r="49">
      <c r="A49" s="22836" t="s">
        <v>891</v>
      </c>
      <c r="B49" s="24195" t="s">
        <v>786</v>
      </c>
      <c r="C49" s="25554" t="s">
        <v>703</v>
      </c>
      <c r="D49" s="26913" t="s">
        <v>473</v>
      </c>
      <c r="E49" s="28272" t="s">
        <v>879</v>
      </c>
      <c r="G49" s="29631" t="s">
        <v>922</v>
      </c>
      <c r="T49" s="30990" t="n">
        <v>37.0</v>
      </c>
      <c r="U49" s="32349" t="n">
        <v>28.0</v>
      </c>
      <c r="V49" s="33708" t="n">
        <v>55.0</v>
      </c>
      <c r="W49" s="35067" t="n">
        <v>26.0</v>
      </c>
      <c r="X49" s="36426" t="n">
        <v>37.0</v>
      </c>
      <c r="Y49" s="37785"/>
      <c r="Z49" s="39144"/>
      <c r="AA49" s="40503"/>
      <c r="AB49" s="41862"/>
      <c r="AC49" s="43221"/>
      <c r="AD49" s="44580"/>
      <c r="AE49" s="45939"/>
      <c r="AF49" s="47298"/>
      <c r="AG49" s="48657"/>
      <c r="AH49" s="50016"/>
      <c r="AI49" s="51375"/>
      <c r="AJ49" s="52734"/>
      <c r="AK49" s="54093"/>
      <c r="AL49" s="55452"/>
      <c r="AM49" s="56811"/>
    </row>
    <row r="50">
      <c r="A50" s="22839" t="s">
        <v>891</v>
      </c>
      <c r="B50" s="24198" t="s">
        <v>784</v>
      </c>
      <c r="C50" s="25557" t="s">
        <v>703</v>
      </c>
      <c r="D50" s="26916" t="s">
        <v>473</v>
      </c>
      <c r="E50" s="28275" t="s">
        <v>879</v>
      </c>
      <c r="G50" s="29634" t="s">
        <v>922</v>
      </c>
      <c r="T50" s="30993" t="n">
        <v>6.0</v>
      </c>
      <c r="U50" s="32352" t="n">
        <v>17.0</v>
      </c>
      <c r="V50" s="33711" t="n">
        <v>25.0</v>
      </c>
      <c r="W50" s="35070" t="n">
        <v>23.0</v>
      </c>
      <c r="X50" s="36429" t="n">
        <v>22.0</v>
      </c>
      <c r="Y50" s="37788"/>
      <c r="Z50" s="39147"/>
      <c r="AA50" s="40506"/>
      <c r="AB50" s="41865"/>
      <c r="AC50" s="43224"/>
      <c r="AD50" s="44583"/>
      <c r="AE50" s="45942"/>
      <c r="AF50" s="47301"/>
      <c r="AG50" s="48660"/>
      <c r="AH50" s="50019"/>
      <c r="AI50" s="51378"/>
      <c r="AJ50" s="52737"/>
      <c r="AK50" s="54096"/>
      <c r="AL50" s="55455"/>
      <c r="AM50" s="56814"/>
    </row>
    <row r="51">
      <c r="A51" s="22842" t="s">
        <v>891</v>
      </c>
      <c r="B51" s="24201" t="s">
        <v>760</v>
      </c>
      <c r="C51" s="25560" t="s">
        <v>703</v>
      </c>
      <c r="D51" s="26919" t="s">
        <v>473</v>
      </c>
      <c r="E51" s="28278" t="s">
        <v>879</v>
      </c>
      <c r="G51" s="29637" t="s">
        <v>922</v>
      </c>
      <c r="T51" s="30996" t="n">
        <v>20.0</v>
      </c>
      <c r="U51" s="32355" t="n">
        <v>16.0</v>
      </c>
      <c r="V51" s="33714" t="n">
        <v>43.0</v>
      </c>
      <c r="W51" s="35073" t="n">
        <v>24.0</v>
      </c>
      <c r="X51" s="36432" t="n">
        <v>22.0</v>
      </c>
      <c r="Y51" s="37791"/>
      <c r="Z51" s="39150"/>
      <c r="AA51" s="40509"/>
      <c r="AB51" s="41868"/>
      <c r="AC51" s="43227"/>
      <c r="AD51" s="44586"/>
      <c r="AE51" s="45945"/>
      <c r="AF51" s="47304"/>
      <c r="AG51" s="48663"/>
      <c r="AH51" s="50022"/>
      <c r="AI51" s="51381"/>
      <c r="AJ51" s="52740"/>
      <c r="AK51" s="54099"/>
      <c r="AL51" s="55458"/>
      <c r="AM51" s="56817"/>
    </row>
    <row r="52">
      <c r="A52" s="22845" t="s">
        <v>891</v>
      </c>
      <c r="B52" s="24204" t="s">
        <v>902</v>
      </c>
      <c r="C52" s="25563" t="s">
        <v>703</v>
      </c>
      <c r="D52" s="26922" t="s">
        <v>473</v>
      </c>
      <c r="E52" s="28281" t="s">
        <v>879</v>
      </c>
      <c r="G52" s="29640" t="s">
        <v>922</v>
      </c>
      <c r="T52" s="30999" t="n">
        <v>3.0</v>
      </c>
      <c r="U52" s="32358" t="n">
        <v>8.0</v>
      </c>
      <c r="V52" s="33717" t="n">
        <v>11.0</v>
      </c>
      <c r="W52" s="35076" t="n">
        <v>4.0</v>
      </c>
      <c r="X52" s="36435" t="n">
        <v>7.0</v>
      </c>
      <c r="Y52" s="37794"/>
      <c r="Z52" s="39153"/>
      <c r="AA52" s="40512"/>
      <c r="AB52" s="41871"/>
      <c r="AC52" s="43230"/>
      <c r="AD52" s="44589"/>
      <c r="AE52" s="45948"/>
      <c r="AF52" s="47307"/>
      <c r="AG52" s="48666"/>
      <c r="AH52" s="50025"/>
      <c r="AI52" s="51384"/>
      <c r="AJ52" s="52743"/>
      <c r="AK52" s="54102"/>
      <c r="AL52" s="55461"/>
      <c r="AM52" s="56820"/>
    </row>
    <row r="53">
      <c r="A53" s="22848" t="s">
        <v>891</v>
      </c>
      <c r="B53" s="24207" t="s">
        <v>806</v>
      </c>
      <c r="C53" s="25566" t="s">
        <v>703</v>
      </c>
      <c r="D53" s="26925" t="s">
        <v>473</v>
      </c>
      <c r="E53" s="28284" t="s">
        <v>879</v>
      </c>
      <c r="G53" s="29643" t="s">
        <v>922</v>
      </c>
      <c r="T53" s="31002" t="n">
        <v>17.0</v>
      </c>
      <c r="U53" s="32361" t="n">
        <v>8.0</v>
      </c>
      <c r="V53" s="33720" t="n">
        <v>18.0</v>
      </c>
      <c r="W53" s="35079" t="n">
        <v>30.0</v>
      </c>
      <c r="X53" s="36438" t="n">
        <v>28.0</v>
      </c>
      <c r="Y53" s="37797"/>
      <c r="Z53" s="39156"/>
      <c r="AA53" s="40515"/>
      <c r="AB53" s="41874"/>
      <c r="AC53" s="43233"/>
      <c r="AD53" s="44592"/>
      <c r="AE53" s="45951"/>
      <c r="AF53" s="47310"/>
      <c r="AG53" s="48669"/>
      <c r="AH53" s="50028"/>
      <c r="AI53" s="51387"/>
      <c r="AJ53" s="52746"/>
      <c r="AK53" s="54105"/>
      <c r="AL53" s="55464"/>
      <c r="AM53" s="56823"/>
    </row>
    <row r="54">
      <c r="A54" s="22851" t="s">
        <v>891</v>
      </c>
      <c r="B54" s="24210" t="s">
        <v>900</v>
      </c>
      <c r="C54" s="25569" t="s">
        <v>703</v>
      </c>
      <c r="D54" s="26928" t="s">
        <v>473</v>
      </c>
      <c r="E54" s="28287" t="s">
        <v>879</v>
      </c>
      <c r="G54" s="29646" t="s">
        <v>922</v>
      </c>
      <c r="T54" s="31005" t="n">
        <v>34.0</v>
      </c>
      <c r="U54" s="32364" t="n">
        <v>29.0</v>
      </c>
      <c r="V54" s="33723" t="n">
        <v>55.0</v>
      </c>
      <c r="W54" s="35082" t="n">
        <v>45.0</v>
      </c>
      <c r="X54" s="36441" t="n">
        <v>50.0</v>
      </c>
      <c r="Y54" s="37800"/>
      <c r="Z54" s="39159"/>
      <c r="AA54" s="40518"/>
      <c r="AB54" s="41877"/>
      <c r="AC54" s="43236"/>
      <c r="AD54" s="44595"/>
      <c r="AE54" s="45954"/>
      <c r="AF54" s="47313"/>
      <c r="AG54" s="48672"/>
      <c r="AH54" s="50031"/>
      <c r="AI54" s="51390"/>
      <c r="AJ54" s="52749"/>
      <c r="AK54" s="54108"/>
      <c r="AL54" s="55467"/>
      <c r="AM54" s="56826"/>
    </row>
    <row r="55">
      <c r="A55" s="22854" t="s">
        <v>891</v>
      </c>
      <c r="B55" s="24213" t="s">
        <v>903</v>
      </c>
      <c r="C55" s="25572" t="s">
        <v>703</v>
      </c>
      <c r="D55" s="26931" t="s">
        <v>473</v>
      </c>
      <c r="E55" s="28290" t="s">
        <v>879</v>
      </c>
      <c r="G55" s="29649" t="s">
        <v>922</v>
      </c>
      <c r="T55" s="31008"/>
      <c r="U55" s="32367"/>
      <c r="V55" s="33726" t="n">
        <v>3.0</v>
      </c>
      <c r="W55" s="35085" t="n">
        <v>14.0</v>
      </c>
      <c r="X55" s="36444" t="n">
        <v>32.0</v>
      </c>
      <c r="Y55" s="37803"/>
      <c r="Z55" s="39162"/>
      <c r="AA55" s="40521"/>
      <c r="AB55" s="41880"/>
      <c r="AC55" s="43239"/>
      <c r="AD55" s="44598"/>
      <c r="AE55" s="45957"/>
      <c r="AF55" s="47316"/>
      <c r="AG55" s="48675"/>
      <c r="AH55" s="50034"/>
      <c r="AI55" s="51393"/>
      <c r="AJ55" s="52752"/>
      <c r="AK55" s="54111"/>
      <c r="AL55" s="55470"/>
      <c r="AM55" s="56829"/>
    </row>
    <row r="56">
      <c r="A56" s="22857" t="s">
        <v>891</v>
      </c>
      <c r="B56" s="24216" t="s">
        <v>743</v>
      </c>
      <c r="C56" s="25575" t="s">
        <v>708</v>
      </c>
      <c r="D56" s="26934" t="s">
        <v>473</v>
      </c>
      <c r="E56" s="28293" t="s">
        <v>879</v>
      </c>
      <c r="G56" s="29652" t="s">
        <v>922</v>
      </c>
      <c r="T56" s="31011"/>
      <c r="U56" s="32370"/>
      <c r="V56" s="33729"/>
      <c r="W56" s="35088"/>
      <c r="X56" s="36447"/>
      <c r="Y56" s="37806"/>
      <c r="Z56" s="39165"/>
      <c r="AA56" s="40524"/>
      <c r="AB56" s="41883" t="n">
        <v>36.0</v>
      </c>
      <c r="AC56" s="43242" t="n">
        <v>23.0</v>
      </c>
      <c r="AD56" s="44601" t="n">
        <v>14.0</v>
      </c>
      <c r="AE56" s="45960" t="n">
        <v>64.0</v>
      </c>
      <c r="AF56" s="47319" t="n">
        <v>3.0</v>
      </c>
      <c r="AG56" s="48678" t="n">
        <v>14.0</v>
      </c>
      <c r="AH56" s="50037" t="n">
        <v>35.0</v>
      </c>
      <c r="AI56" s="51396"/>
      <c r="AJ56" s="52755"/>
      <c r="AK56" s="54114"/>
      <c r="AL56" s="55473"/>
      <c r="AM56" s="56832"/>
    </row>
    <row r="57">
      <c r="A57" s="22860" t="s">
        <v>891</v>
      </c>
      <c r="B57" s="24219" t="s">
        <v>805</v>
      </c>
      <c r="C57" s="25578" t="s">
        <v>708</v>
      </c>
      <c r="D57" s="26937" t="s">
        <v>473</v>
      </c>
      <c r="E57" s="28296" t="s">
        <v>879</v>
      </c>
      <c r="G57" s="29655" t="s">
        <v>922</v>
      </c>
      <c r="T57" s="31014"/>
      <c r="U57" s="32373"/>
      <c r="V57" s="33732"/>
      <c r="W57" s="35091"/>
      <c r="X57" s="36450"/>
      <c r="Y57" s="37809"/>
      <c r="Z57" s="39168"/>
      <c r="AA57" s="40527"/>
      <c r="AB57" s="41886" t="n">
        <v>29.0</v>
      </c>
      <c r="AC57" s="43245" t="n">
        <v>32.0</v>
      </c>
      <c r="AD57" s="44604" t="n">
        <v>23.0</v>
      </c>
      <c r="AE57" s="45963" t="n">
        <v>17.0</v>
      </c>
      <c r="AF57" s="47322" t="n">
        <v>7.0</v>
      </c>
      <c r="AG57" s="48681" t="n">
        <v>12.0</v>
      </c>
      <c r="AH57" s="50040" t="n">
        <v>17.0</v>
      </c>
      <c r="AI57" s="51399"/>
      <c r="AJ57" s="52758"/>
      <c r="AK57" s="54117"/>
      <c r="AL57" s="55476"/>
      <c r="AM57" s="56835"/>
    </row>
    <row r="58">
      <c r="A58" s="22863" t="s">
        <v>891</v>
      </c>
      <c r="B58" s="24222" t="s">
        <v>759</v>
      </c>
      <c r="C58" s="25581" t="s">
        <v>708</v>
      </c>
      <c r="D58" s="26940" t="s">
        <v>473</v>
      </c>
      <c r="E58" s="28299" t="s">
        <v>879</v>
      </c>
      <c r="G58" s="29658" t="s">
        <v>922</v>
      </c>
      <c r="T58" s="31017"/>
      <c r="U58" s="32376"/>
      <c r="V58" s="33735"/>
      <c r="W58" s="35094"/>
      <c r="X58" s="36453"/>
      <c r="Y58" s="37812"/>
      <c r="Z58" s="39171"/>
      <c r="AA58" s="40530"/>
      <c r="AB58" s="41889" t="n">
        <v>6.0</v>
      </c>
      <c r="AC58" s="43248" t="n">
        <v>3.0</v>
      </c>
      <c r="AD58" s="44607" t="n">
        <v>37.0</v>
      </c>
      <c r="AE58" s="45966" t="n">
        <v>81.0</v>
      </c>
      <c r="AF58" s="47325" t="n">
        <v>0.0</v>
      </c>
      <c r="AG58" s="48684" t="n">
        <v>20.0</v>
      </c>
      <c r="AH58" s="50043" t="n">
        <v>22.0</v>
      </c>
      <c r="AI58" s="51402"/>
      <c r="AJ58" s="52761"/>
      <c r="AK58" s="54120"/>
      <c r="AL58" s="55479"/>
      <c r="AM58" s="56838"/>
    </row>
    <row r="59">
      <c r="A59" s="22866" t="s">
        <v>891</v>
      </c>
      <c r="B59" s="24225" t="s">
        <v>760</v>
      </c>
      <c r="C59" s="25584" t="s">
        <v>708</v>
      </c>
      <c r="D59" s="26943" t="s">
        <v>473</v>
      </c>
      <c r="E59" s="28302" t="s">
        <v>879</v>
      </c>
      <c r="G59" s="29661" t="s">
        <v>922</v>
      </c>
      <c r="T59" s="31020"/>
      <c r="U59" s="32379"/>
      <c r="V59" s="33738"/>
      <c r="W59" s="35097"/>
      <c r="X59" s="36456"/>
      <c r="Y59" s="37815" t="n">
        <v>65.0</v>
      </c>
      <c r="Z59" s="39174" t="n">
        <v>34.0</v>
      </c>
      <c r="AA59" s="40533" t="n">
        <v>48.0</v>
      </c>
      <c r="AB59" s="41892" t="n">
        <v>51.0</v>
      </c>
      <c r="AC59" s="43251" t="n">
        <v>41.0</v>
      </c>
      <c r="AD59" s="44610" t="n">
        <v>35.0</v>
      </c>
      <c r="AE59" s="45969" t="n">
        <v>77.0</v>
      </c>
      <c r="AF59" s="47328" t="n">
        <v>11.0</v>
      </c>
      <c r="AG59" s="48687" t="n">
        <v>12.0</v>
      </c>
      <c r="AH59" s="50046" t="n">
        <v>22.0</v>
      </c>
      <c r="AI59" s="51405"/>
      <c r="AJ59" s="52764"/>
      <c r="AK59" s="54123"/>
      <c r="AL59" s="55482"/>
      <c r="AM59" s="56841"/>
    </row>
    <row r="60">
      <c r="A60" s="22869" t="s">
        <v>891</v>
      </c>
      <c r="B60" s="24228" t="s">
        <v>806</v>
      </c>
      <c r="C60" s="25587" t="s">
        <v>708</v>
      </c>
      <c r="D60" s="26946" t="s">
        <v>473</v>
      </c>
      <c r="E60" s="28305" t="s">
        <v>879</v>
      </c>
      <c r="G60" s="29664" t="s">
        <v>922</v>
      </c>
      <c r="T60" s="31023"/>
      <c r="U60" s="32382"/>
      <c r="V60" s="33741"/>
      <c r="W60" s="35100"/>
      <c r="X60" s="36459"/>
      <c r="Y60" s="37818" t="n">
        <v>77.0</v>
      </c>
      <c r="Z60" s="39177" t="n">
        <v>34.0</v>
      </c>
      <c r="AA60" s="40536" t="n">
        <v>43.0</v>
      </c>
      <c r="AB60" s="41895" t="n">
        <v>43.0</v>
      </c>
      <c r="AC60" s="43254" t="n">
        <v>16.0</v>
      </c>
      <c r="AD60" s="44613" t="n">
        <v>24.0</v>
      </c>
      <c r="AE60" s="45972" t="n">
        <v>39.0</v>
      </c>
      <c r="AF60" s="47331" t="n">
        <v>6.0</v>
      </c>
      <c r="AG60" s="48690" t="n">
        <v>10.0</v>
      </c>
      <c r="AH60" s="50049" t="n">
        <v>24.0</v>
      </c>
      <c r="AI60" s="51408"/>
      <c r="AJ60" s="52767"/>
      <c r="AK60" s="54126"/>
      <c r="AL60" s="55485"/>
      <c r="AM60" s="56844"/>
    </row>
    <row r="61">
      <c r="A61" s="22872" t="s">
        <v>891</v>
      </c>
      <c r="B61" s="24231" t="s">
        <v>903</v>
      </c>
      <c r="C61" s="25590" t="s">
        <v>708</v>
      </c>
      <c r="D61" s="26949" t="s">
        <v>473</v>
      </c>
      <c r="E61" s="28308" t="s">
        <v>879</v>
      </c>
      <c r="G61" s="29667" t="s">
        <v>922</v>
      </c>
      <c r="T61" s="31026"/>
      <c r="U61" s="32385"/>
      <c r="V61" s="33744"/>
      <c r="W61" s="35103"/>
      <c r="X61" s="36462"/>
      <c r="Y61" s="37821" t="n">
        <v>40.0</v>
      </c>
      <c r="Z61" s="39180" t="n">
        <v>45.0</v>
      </c>
      <c r="AA61" s="40539" t="n">
        <v>23.0</v>
      </c>
      <c r="AB61" s="41898"/>
      <c r="AC61" s="43257"/>
      <c r="AD61" s="44616"/>
      <c r="AE61" s="45975"/>
      <c r="AF61" s="47334"/>
      <c r="AG61" s="48693"/>
      <c r="AH61" s="50052"/>
      <c r="AI61" s="51411"/>
      <c r="AJ61" s="52770"/>
      <c r="AK61" s="54129"/>
      <c r="AL61" s="55488"/>
      <c r="AM61" s="56847"/>
    </row>
    <row r="62">
      <c r="A62" s="22875" t="s">
        <v>891</v>
      </c>
      <c r="B62" s="24234" t="s">
        <v>783</v>
      </c>
      <c r="C62" s="25593" t="s">
        <v>706</v>
      </c>
      <c r="D62" s="26952" t="s">
        <v>473</v>
      </c>
      <c r="E62" s="28311" t="s">
        <v>879</v>
      </c>
      <c r="G62" s="29670" t="s">
        <v>922</v>
      </c>
      <c r="T62" s="31029"/>
      <c r="U62" s="32388"/>
      <c r="V62" s="33747"/>
      <c r="W62" s="35106"/>
      <c r="X62" s="36465"/>
      <c r="Y62" s="37824"/>
      <c r="Z62" s="39183"/>
      <c r="AA62" s="40542" t="n">
        <v>6.0</v>
      </c>
      <c r="AB62" s="41901" t="n">
        <v>12.0</v>
      </c>
      <c r="AC62" s="43260" t="n">
        <v>5.0</v>
      </c>
      <c r="AD62" s="44619"/>
      <c r="AE62" s="45978"/>
      <c r="AF62" s="47337"/>
      <c r="AG62" s="48696"/>
      <c r="AH62" s="50055"/>
      <c r="AI62" s="51414"/>
      <c r="AJ62" s="52773"/>
      <c r="AK62" s="54132"/>
      <c r="AL62" s="55491"/>
      <c r="AM62" s="56850"/>
    </row>
    <row r="63">
      <c r="A63" s="22878" t="s">
        <v>891</v>
      </c>
      <c r="B63" s="24237" t="s">
        <v>735</v>
      </c>
      <c r="C63" s="25596" t="s">
        <v>706</v>
      </c>
      <c r="D63" s="26955" t="s">
        <v>473</v>
      </c>
      <c r="E63" s="28314" t="s">
        <v>879</v>
      </c>
      <c r="G63" s="29673" t="s">
        <v>922</v>
      </c>
      <c r="T63" s="31032"/>
      <c r="U63" s="32391"/>
      <c r="V63" s="33750"/>
      <c r="W63" s="35109"/>
      <c r="X63" s="36468"/>
      <c r="Y63" s="37827"/>
      <c r="Z63" s="39186"/>
      <c r="AA63" s="40545"/>
      <c r="AB63" s="41904"/>
      <c r="AC63" s="43263"/>
      <c r="AD63" s="44622"/>
      <c r="AE63" s="45981"/>
      <c r="AF63" s="47340"/>
      <c r="AG63" s="48699"/>
      <c r="AH63" s="50058"/>
      <c r="AI63" s="51417" t="n">
        <v>38.0</v>
      </c>
      <c r="AJ63" s="52776" t="n">
        <v>13.0</v>
      </c>
      <c r="AK63" s="54135" t="n">
        <v>56.0</v>
      </c>
      <c r="AL63" s="55494" t="n">
        <v>58.0</v>
      </c>
      <c r="AM63" s="56853" t="n">
        <v>68.0</v>
      </c>
    </row>
    <row r="64">
      <c r="A64" s="22881" t="s">
        <v>891</v>
      </c>
      <c r="B64" s="24240" t="s">
        <v>736</v>
      </c>
      <c r="C64" s="25599" t="s">
        <v>706</v>
      </c>
      <c r="D64" s="26958" t="s">
        <v>473</v>
      </c>
      <c r="E64" s="28317" t="s">
        <v>879</v>
      </c>
      <c r="G64" s="29676" t="s">
        <v>922</v>
      </c>
      <c r="T64" s="31035"/>
      <c r="U64" s="32394"/>
      <c r="V64" s="33753"/>
      <c r="W64" s="35112"/>
      <c r="X64" s="36471"/>
      <c r="Y64" s="37830"/>
      <c r="Z64" s="39189"/>
      <c r="AA64" s="40548"/>
      <c r="AB64" s="41907"/>
      <c r="AC64" s="43266"/>
      <c r="AD64" s="44625"/>
      <c r="AE64" s="45984"/>
      <c r="AF64" s="47343"/>
      <c r="AG64" s="48702"/>
      <c r="AH64" s="50061"/>
      <c r="AI64" s="51420" t="n">
        <v>58.0</v>
      </c>
      <c r="AJ64" s="52779" t="n">
        <v>66.0</v>
      </c>
      <c r="AK64" s="54138" t="n">
        <v>76.0</v>
      </c>
      <c r="AL64" s="55497" t="n">
        <v>61.0</v>
      </c>
      <c r="AM64" s="56856" t="n">
        <v>97.0</v>
      </c>
    </row>
    <row r="65">
      <c r="A65" s="22884" t="s">
        <v>891</v>
      </c>
      <c r="B65" s="24243" t="s">
        <v>737</v>
      </c>
      <c r="C65" s="25602" t="s">
        <v>706</v>
      </c>
      <c r="D65" s="26961" t="s">
        <v>473</v>
      </c>
      <c r="E65" s="28320" t="s">
        <v>879</v>
      </c>
      <c r="G65" s="29679" t="s">
        <v>922</v>
      </c>
      <c r="T65" s="31038"/>
      <c r="U65" s="32397"/>
      <c r="V65" s="33756"/>
      <c r="W65" s="35115"/>
      <c r="X65" s="36474"/>
      <c r="Y65" s="37833"/>
      <c r="Z65" s="39192"/>
      <c r="AA65" s="40551"/>
      <c r="AB65" s="41910"/>
      <c r="AC65" s="43269"/>
      <c r="AD65" s="44628"/>
      <c r="AE65" s="45987"/>
      <c r="AF65" s="47346"/>
      <c r="AG65" s="48705"/>
      <c r="AH65" s="50064"/>
      <c r="AI65" s="51423" t="n">
        <v>123.0</v>
      </c>
      <c r="AJ65" s="52782" t="n">
        <v>79.0</v>
      </c>
      <c r="AK65" s="54141" t="n">
        <v>149.0</v>
      </c>
      <c r="AL65" s="55500" t="n">
        <v>151.0</v>
      </c>
      <c r="AM65" s="56859" t="n">
        <v>114.0</v>
      </c>
    </row>
    <row r="66">
      <c r="A66" s="22887" t="s">
        <v>891</v>
      </c>
      <c r="B66" s="24246" t="s">
        <v>739</v>
      </c>
      <c r="C66" s="25605" t="s">
        <v>707</v>
      </c>
      <c r="D66" s="26964" t="s">
        <v>478</v>
      </c>
      <c r="E66" s="28323" t="s">
        <v>879</v>
      </c>
      <c r="G66" s="29682" t="s">
        <v>922</v>
      </c>
      <c r="T66" s="31041"/>
      <c r="U66" s="32400"/>
      <c r="V66" s="33759"/>
      <c r="W66" s="35118"/>
      <c r="X66" s="36477"/>
      <c r="Y66" s="37836"/>
      <c r="Z66" s="39195"/>
      <c r="AA66" s="40554"/>
      <c r="AB66" s="41913"/>
      <c r="AC66" s="43272"/>
      <c r="AD66" s="44631"/>
      <c r="AE66" s="45990"/>
      <c r="AF66" s="47349"/>
      <c r="AG66" s="48708"/>
      <c r="AH66" s="50067"/>
      <c r="AI66" s="51426"/>
      <c r="AJ66" s="52785"/>
      <c r="AK66" s="54144" t="n">
        <v>0.0</v>
      </c>
      <c r="AL66" s="55503" t="n">
        <v>0.0</v>
      </c>
      <c r="AM66" s="56862" t="n">
        <v>0.0</v>
      </c>
    </row>
    <row r="67">
      <c r="A67" s="22890" t="s">
        <v>891</v>
      </c>
      <c r="B67" s="24249" t="s">
        <v>740</v>
      </c>
      <c r="C67" s="25608" t="s">
        <v>707</v>
      </c>
      <c r="D67" s="26967" t="s">
        <v>478</v>
      </c>
      <c r="E67" s="28326" t="s">
        <v>879</v>
      </c>
      <c r="G67" s="29685" t="s">
        <v>922</v>
      </c>
      <c r="T67" s="31044"/>
      <c r="U67" s="32403"/>
      <c r="V67" s="33762"/>
      <c r="W67" s="35121"/>
      <c r="X67" s="36480"/>
      <c r="Y67" s="37839"/>
      <c r="Z67" s="39198"/>
      <c r="AA67" s="40557"/>
      <c r="AB67" s="41916"/>
      <c r="AC67" s="43275"/>
      <c r="AD67" s="44634"/>
      <c r="AE67" s="45993"/>
      <c r="AF67" s="47352"/>
      <c r="AG67" s="48711"/>
      <c r="AH67" s="50070"/>
      <c r="AI67" s="51429"/>
      <c r="AJ67" s="52788"/>
      <c r="AK67" s="54147"/>
      <c r="AL67" s="55506"/>
      <c r="AM67" s="56865" t="n">
        <v>6.0</v>
      </c>
    </row>
    <row r="68">
      <c r="A68" s="22893" t="s">
        <v>891</v>
      </c>
      <c r="B68" s="24252" t="s">
        <v>741</v>
      </c>
      <c r="C68" s="25611" t="s">
        <v>707</v>
      </c>
      <c r="D68" s="26970" t="s">
        <v>478</v>
      </c>
      <c r="E68" s="28329" t="s">
        <v>879</v>
      </c>
      <c r="G68" s="29688" t="s">
        <v>922</v>
      </c>
      <c r="T68" s="31047"/>
      <c r="U68" s="32406"/>
      <c r="V68" s="33765"/>
      <c r="W68" s="35124"/>
      <c r="X68" s="36483"/>
      <c r="Y68" s="37842"/>
      <c r="Z68" s="39201"/>
      <c r="AA68" s="40560"/>
      <c r="AB68" s="41919"/>
      <c r="AC68" s="43278"/>
      <c r="AD68" s="44637"/>
      <c r="AE68" s="45996"/>
      <c r="AF68" s="47355"/>
      <c r="AG68" s="48714"/>
      <c r="AH68" s="50073"/>
      <c r="AI68" s="51432" t="n">
        <v>94.0</v>
      </c>
      <c r="AJ68" s="52791" t="n">
        <v>77.0</v>
      </c>
      <c r="AK68" s="54150" t="n">
        <v>80.0</v>
      </c>
      <c r="AL68" s="55509" t="n">
        <v>92.0</v>
      </c>
      <c r="AM68" s="56868" t="n">
        <v>69.0</v>
      </c>
    </row>
    <row r="69">
      <c r="A69" s="22896" t="s">
        <v>891</v>
      </c>
      <c r="B69" s="24255" t="s">
        <v>742</v>
      </c>
      <c r="C69" s="25614" t="s">
        <v>707</v>
      </c>
      <c r="D69" s="26973" t="s">
        <v>478</v>
      </c>
      <c r="E69" s="28332" t="s">
        <v>879</v>
      </c>
      <c r="G69" s="29691" t="s">
        <v>922</v>
      </c>
      <c r="T69" s="31050"/>
      <c r="U69" s="32409"/>
      <c r="V69" s="33768"/>
      <c r="W69" s="35127"/>
      <c r="X69" s="36486"/>
      <c r="Y69" s="37845"/>
      <c r="Z69" s="39204"/>
      <c r="AA69" s="40563"/>
      <c r="AB69" s="41922"/>
      <c r="AC69" s="43281"/>
      <c r="AD69" s="44640"/>
      <c r="AE69" s="45999"/>
      <c r="AF69" s="47358"/>
      <c r="AG69" s="48717"/>
      <c r="AH69" s="50076"/>
      <c r="AI69" s="51435" t="n">
        <v>38.0</v>
      </c>
      <c r="AJ69" s="52794" t="n">
        <v>57.0</v>
      </c>
      <c r="AK69" s="54153" t="n">
        <v>100.0</v>
      </c>
      <c r="AL69" s="55512" t="n">
        <v>69.0</v>
      </c>
      <c r="AM69" s="56871" t="n">
        <v>75.0</v>
      </c>
    </row>
    <row r="70">
      <c r="A70" s="22899" t="s">
        <v>891</v>
      </c>
      <c r="B70" s="24258" t="s">
        <v>743</v>
      </c>
      <c r="C70" s="25617" t="s">
        <v>708</v>
      </c>
      <c r="D70" s="26976" t="s">
        <v>478</v>
      </c>
      <c r="E70" s="28335" t="s">
        <v>879</v>
      </c>
      <c r="G70" s="29694" t="s">
        <v>922</v>
      </c>
      <c r="T70" s="31053"/>
      <c r="U70" s="32412"/>
      <c r="V70" s="33771"/>
      <c r="W70" s="35130"/>
      <c r="X70" s="36489"/>
      <c r="Y70" s="37848"/>
      <c r="Z70" s="39207"/>
      <c r="AA70" s="40566"/>
      <c r="AB70" s="41925"/>
      <c r="AC70" s="43284"/>
      <c r="AD70" s="44643"/>
      <c r="AE70" s="46002"/>
      <c r="AF70" s="47361"/>
      <c r="AG70" s="48720"/>
      <c r="AH70" s="50079"/>
      <c r="AI70" s="51438" t="n">
        <v>16.0</v>
      </c>
      <c r="AJ70" s="52797" t="n">
        <v>39.0</v>
      </c>
      <c r="AK70" s="54156" t="n">
        <v>46.0</v>
      </c>
      <c r="AL70" s="55515" t="n">
        <v>42.0</v>
      </c>
      <c r="AM70" s="56874" t="n">
        <v>29.0</v>
      </c>
    </row>
    <row r="71">
      <c r="A71" s="22902" t="s">
        <v>891</v>
      </c>
      <c r="B71" s="24261" t="s">
        <v>744</v>
      </c>
      <c r="C71" s="25620" t="s">
        <v>708</v>
      </c>
      <c r="D71" s="26979" t="s">
        <v>478</v>
      </c>
      <c r="E71" s="28338" t="s">
        <v>879</v>
      </c>
      <c r="G71" s="29697" t="s">
        <v>922</v>
      </c>
      <c r="T71" s="31056"/>
      <c r="U71" s="32415"/>
      <c r="V71" s="33774"/>
      <c r="W71" s="35133"/>
      <c r="X71" s="36492"/>
      <c r="Y71" s="37851"/>
      <c r="Z71" s="39210"/>
      <c r="AA71" s="40569"/>
      <c r="AB71" s="41928"/>
      <c r="AC71" s="43287"/>
      <c r="AD71" s="44646"/>
      <c r="AE71" s="46005"/>
      <c r="AF71" s="47364"/>
      <c r="AG71" s="48723"/>
      <c r="AH71" s="50082"/>
      <c r="AI71" s="51441" t="n">
        <v>29.0</v>
      </c>
      <c r="AJ71" s="52800" t="n">
        <v>16.0</v>
      </c>
      <c r="AK71" s="54159" t="n">
        <v>45.0</v>
      </c>
      <c r="AL71" s="55518" t="n">
        <v>20.0</v>
      </c>
      <c r="AM71" s="56877" t="n">
        <v>15.0</v>
      </c>
    </row>
    <row r="72">
      <c r="A72" s="22905" t="s">
        <v>891</v>
      </c>
      <c r="B72" s="24264" t="s">
        <v>745</v>
      </c>
      <c r="C72" s="25623" t="s">
        <v>708</v>
      </c>
      <c r="D72" s="26982" t="s">
        <v>478</v>
      </c>
      <c r="E72" s="28341" t="s">
        <v>879</v>
      </c>
      <c r="G72" s="29700" t="s">
        <v>922</v>
      </c>
      <c r="T72" s="31059"/>
      <c r="U72" s="32418"/>
      <c r="V72" s="33777"/>
      <c r="W72" s="35136"/>
      <c r="X72" s="36495"/>
      <c r="Y72" s="37854"/>
      <c r="Z72" s="39213"/>
      <c r="AA72" s="40572"/>
      <c r="AB72" s="41931"/>
      <c r="AC72" s="43290"/>
      <c r="AD72" s="44649"/>
      <c r="AE72" s="46008"/>
      <c r="AF72" s="47367"/>
      <c r="AG72" s="48726"/>
      <c r="AH72" s="50085"/>
      <c r="AI72" s="51444" t="n">
        <v>18.0</v>
      </c>
      <c r="AJ72" s="52803" t="n">
        <v>11.0</v>
      </c>
      <c r="AK72" s="54162" t="n">
        <v>30.0</v>
      </c>
      <c r="AL72" s="55521" t="n">
        <v>9.0</v>
      </c>
      <c r="AM72" s="56880" t="n">
        <v>17.0</v>
      </c>
    </row>
    <row r="73">
      <c r="A73" s="22908" t="s">
        <v>891</v>
      </c>
      <c r="B73" s="24267" t="s">
        <v>758</v>
      </c>
      <c r="C73" s="25626" t="s">
        <v>712</v>
      </c>
      <c r="D73" s="26985" t="s">
        <v>475</v>
      </c>
      <c r="E73" s="28344" t="s">
        <v>879</v>
      </c>
      <c r="G73" s="29703" t="s">
        <v>922</v>
      </c>
      <c r="T73" s="31062"/>
      <c r="U73" s="32421"/>
      <c r="V73" s="33780"/>
      <c r="W73" s="35139"/>
      <c r="X73" s="36498"/>
      <c r="Y73" s="37857"/>
      <c r="Z73" s="39216"/>
      <c r="AA73" s="40575"/>
      <c r="AB73" s="41934"/>
      <c r="AC73" s="43293"/>
      <c r="AD73" s="44652"/>
      <c r="AE73" s="46011"/>
      <c r="AF73" s="47370"/>
      <c r="AG73" s="48729"/>
      <c r="AH73" s="50088"/>
      <c r="AI73" s="51447" t="n">
        <v>49.0</v>
      </c>
      <c r="AJ73" s="52806" t="n">
        <v>47.0</v>
      </c>
      <c r="AK73" s="54165" t="n">
        <v>78.0</v>
      </c>
      <c r="AL73" s="55524" t="n">
        <v>41.0</v>
      </c>
      <c r="AM73" s="56883" t="n">
        <v>67.0</v>
      </c>
    </row>
    <row r="74">
      <c r="A74" s="22911" t="s">
        <v>891</v>
      </c>
      <c r="B74" s="24270" t="s">
        <v>759</v>
      </c>
      <c r="C74" s="25629" t="s">
        <v>712</v>
      </c>
      <c r="D74" s="26988" t="s">
        <v>475</v>
      </c>
      <c r="E74" s="28347" t="s">
        <v>879</v>
      </c>
      <c r="G74" s="29706" t="s">
        <v>922</v>
      </c>
      <c r="T74" s="31065"/>
      <c r="U74" s="32424"/>
      <c r="V74" s="33783"/>
      <c r="W74" s="35142"/>
      <c r="X74" s="36501"/>
      <c r="Y74" s="37860"/>
      <c r="Z74" s="39219"/>
      <c r="AA74" s="40578"/>
      <c r="AB74" s="41937"/>
      <c r="AC74" s="43296"/>
      <c r="AD74" s="44655"/>
      <c r="AE74" s="46014"/>
      <c r="AF74" s="47373"/>
      <c r="AG74" s="48732"/>
      <c r="AH74" s="50091"/>
      <c r="AI74" s="51450" t="n">
        <v>30.0</v>
      </c>
      <c r="AJ74" s="52809" t="n">
        <v>43.0</v>
      </c>
      <c r="AK74" s="54168" t="n">
        <v>43.0</v>
      </c>
      <c r="AL74" s="55527" t="n">
        <v>28.0</v>
      </c>
      <c r="AM74" s="56886" t="n">
        <v>41.0</v>
      </c>
    </row>
    <row r="75">
      <c r="A75" s="22914" t="s">
        <v>891</v>
      </c>
      <c r="B75" s="24273" t="s">
        <v>760</v>
      </c>
      <c r="C75" s="25632" t="s">
        <v>712</v>
      </c>
      <c r="D75" s="26991" t="s">
        <v>475</v>
      </c>
      <c r="E75" s="28350" t="s">
        <v>879</v>
      </c>
      <c r="G75" s="29709" t="s">
        <v>922</v>
      </c>
      <c r="T75" s="31068"/>
      <c r="U75" s="32427"/>
      <c r="V75" s="33786"/>
      <c r="W75" s="35145"/>
      <c r="X75" s="36504"/>
      <c r="Y75" s="37863"/>
      <c r="Z75" s="39222"/>
      <c r="AA75" s="40581"/>
      <c r="AB75" s="41940"/>
      <c r="AC75" s="43299"/>
      <c r="AD75" s="44658"/>
      <c r="AE75" s="46017"/>
      <c r="AF75" s="47376"/>
      <c r="AG75" s="48735"/>
      <c r="AH75" s="50094"/>
      <c r="AI75" s="51453" t="n">
        <v>29.0</v>
      </c>
      <c r="AJ75" s="52812" t="n">
        <v>27.0</v>
      </c>
      <c r="AK75" s="54171" t="n">
        <v>1.0</v>
      </c>
      <c r="AL75" s="55530" t="n">
        <v>11.0</v>
      </c>
      <c r="AM75" s="56889" t="n">
        <v>3.0</v>
      </c>
    </row>
    <row r="76">
      <c r="A76" s="22917" t="s">
        <v>891</v>
      </c>
      <c r="B76" s="24276" t="s">
        <v>762</v>
      </c>
      <c r="C76" s="25635" t="s">
        <v>713</v>
      </c>
      <c r="D76" s="26994" t="s">
        <v>475</v>
      </c>
      <c r="E76" s="28353" t="s">
        <v>879</v>
      </c>
      <c r="G76" s="29712" t="s">
        <v>922</v>
      </c>
      <c r="T76" s="31071"/>
      <c r="U76" s="32430"/>
      <c r="V76" s="33789"/>
      <c r="W76" s="35148"/>
      <c r="X76" s="36507"/>
      <c r="Y76" s="37866"/>
      <c r="Z76" s="39225"/>
      <c r="AA76" s="40584"/>
      <c r="AB76" s="41943"/>
      <c r="AC76" s="43302"/>
      <c r="AD76" s="44661"/>
      <c r="AE76" s="46020"/>
      <c r="AF76" s="47379"/>
      <c r="AG76" s="48738"/>
      <c r="AH76" s="50097"/>
      <c r="AI76" s="51456" t="n">
        <v>93.0</v>
      </c>
      <c r="AJ76" s="52815" t="n">
        <v>62.0</v>
      </c>
      <c r="AK76" s="54174" t="n">
        <v>70.0</v>
      </c>
      <c r="AL76" s="55533" t="n">
        <v>60.0</v>
      </c>
      <c r="AM76" s="56892" t="n">
        <v>85.0</v>
      </c>
    </row>
    <row r="77">
      <c r="A77" s="22920" t="s">
        <v>891</v>
      </c>
      <c r="B77" s="24279" t="s">
        <v>898</v>
      </c>
      <c r="C77" s="25638" t="s">
        <v>713</v>
      </c>
      <c r="D77" s="26997" t="s">
        <v>475</v>
      </c>
      <c r="E77" s="28356" t="s">
        <v>879</v>
      </c>
      <c r="G77" s="29715" t="s">
        <v>922</v>
      </c>
      <c r="T77" s="31074"/>
      <c r="U77" s="32433"/>
      <c r="V77" s="33792"/>
      <c r="W77" s="35151"/>
      <c r="X77" s="36510"/>
      <c r="Y77" s="37869"/>
      <c r="Z77" s="39228"/>
      <c r="AA77" s="40587"/>
      <c r="AB77" s="41946"/>
      <c r="AC77" s="43305"/>
      <c r="AD77" s="44664"/>
      <c r="AE77" s="46023"/>
      <c r="AF77" s="47382"/>
      <c r="AG77" s="48741"/>
      <c r="AH77" s="50100"/>
      <c r="AI77" s="51459" t="n">
        <v>19.0</v>
      </c>
      <c r="AJ77" s="52818" t="n">
        <v>10.0</v>
      </c>
      <c r="AK77" s="54177" t="n">
        <v>25.0</v>
      </c>
      <c r="AL77" s="55536" t="n">
        <v>5.0</v>
      </c>
      <c r="AM77" s="56895"/>
    </row>
    <row r="78">
      <c r="A78" s="22923" t="s">
        <v>891</v>
      </c>
      <c r="B78" s="24282" t="s">
        <v>763</v>
      </c>
      <c r="C78" s="25641" t="s">
        <v>713</v>
      </c>
      <c r="D78" s="27000" t="s">
        <v>475</v>
      </c>
      <c r="E78" s="28359" t="s">
        <v>879</v>
      </c>
      <c r="G78" s="29718" t="s">
        <v>922</v>
      </c>
      <c r="T78" s="31077"/>
      <c r="U78" s="32436"/>
      <c r="V78" s="33795"/>
      <c r="W78" s="35154"/>
      <c r="X78" s="36513"/>
      <c r="Y78" s="37872"/>
      <c r="Z78" s="39231"/>
      <c r="AA78" s="40590"/>
      <c r="AB78" s="41949"/>
      <c r="AC78" s="43308"/>
      <c r="AD78" s="44667"/>
      <c r="AE78" s="46026"/>
      <c r="AF78" s="47385"/>
      <c r="AG78" s="48744"/>
      <c r="AH78" s="50103"/>
      <c r="AI78" s="51462" t="n">
        <v>22.0</v>
      </c>
      <c r="AJ78" s="52821" t="n">
        <v>25.0</v>
      </c>
      <c r="AK78" s="54180" t="n">
        <v>75.0</v>
      </c>
      <c r="AL78" s="55539" t="n">
        <v>30.0</v>
      </c>
      <c r="AM78" s="56898" t="n">
        <v>20.0</v>
      </c>
    </row>
    <row r="79">
      <c r="A79" s="22926" t="s">
        <v>891</v>
      </c>
      <c r="B79" s="24285" t="s">
        <v>783</v>
      </c>
      <c r="C79" s="25644" t="s">
        <v>720</v>
      </c>
      <c r="D79" s="27003" t="s">
        <v>477</v>
      </c>
      <c r="E79" s="28362" t="s">
        <v>879</v>
      </c>
      <c r="G79" s="29721" t="s">
        <v>922</v>
      </c>
      <c r="T79" s="31080"/>
      <c r="U79" s="32439"/>
      <c r="V79" s="33798"/>
      <c r="W79" s="35157"/>
      <c r="X79" s="36516"/>
      <c r="Y79" s="37875"/>
      <c r="Z79" s="39234"/>
      <c r="AA79" s="40593"/>
      <c r="AB79" s="41952"/>
      <c r="AC79" s="43311"/>
      <c r="AD79" s="44670"/>
      <c r="AE79" s="46029"/>
      <c r="AF79" s="47388"/>
      <c r="AG79" s="48747"/>
      <c r="AH79" s="50106"/>
      <c r="AI79" s="51465" t="n">
        <v>24.0</v>
      </c>
      <c r="AJ79" s="52824" t="n">
        <v>56.0</v>
      </c>
      <c r="AK79" s="54183" t="n">
        <v>26.0</v>
      </c>
      <c r="AL79" s="55542" t="n">
        <v>28.0</v>
      </c>
      <c r="AM79" s="56901" t="n">
        <v>15.0</v>
      </c>
    </row>
    <row r="80">
      <c r="A80" s="22929" t="s">
        <v>891</v>
      </c>
      <c r="B80" s="24288" t="s">
        <v>784</v>
      </c>
      <c r="C80" s="25647" t="s">
        <v>720</v>
      </c>
      <c r="D80" s="27006" t="s">
        <v>477</v>
      </c>
      <c r="E80" s="28365" t="s">
        <v>879</v>
      </c>
      <c r="G80" s="29724" t="s">
        <v>922</v>
      </c>
      <c r="T80" s="31083"/>
      <c r="U80" s="32442"/>
      <c r="V80" s="33801"/>
      <c r="W80" s="35160"/>
      <c r="X80" s="36519"/>
      <c r="Y80" s="37878"/>
      <c r="Z80" s="39237"/>
      <c r="AA80" s="40596"/>
      <c r="AB80" s="41955"/>
      <c r="AC80" s="43314"/>
      <c r="AD80" s="44673"/>
      <c r="AE80" s="46032"/>
      <c r="AF80" s="47391"/>
      <c r="AG80" s="48750"/>
      <c r="AH80" s="50109"/>
      <c r="AI80" s="51468" t="n">
        <v>28.0</v>
      </c>
      <c r="AJ80" s="52827" t="n">
        <v>30.0</v>
      </c>
      <c r="AK80" s="54186" t="n">
        <v>46.0</v>
      </c>
      <c r="AL80" s="55545" t="n">
        <v>22.0</v>
      </c>
      <c r="AM80" s="56904" t="n">
        <v>16.0</v>
      </c>
    </row>
    <row r="81">
      <c r="A81" s="22932" t="s">
        <v>891</v>
      </c>
      <c r="B81" s="24291" t="s">
        <v>785</v>
      </c>
      <c r="C81" s="25650" t="s">
        <v>721</v>
      </c>
      <c r="D81" s="27009" t="s">
        <v>477</v>
      </c>
      <c r="E81" s="28368" t="s">
        <v>879</v>
      </c>
      <c r="G81" s="29727" t="s">
        <v>922</v>
      </c>
      <c r="T81" s="31086"/>
      <c r="U81" s="32445"/>
      <c r="V81" s="33804"/>
      <c r="W81" s="35163"/>
      <c r="X81" s="36522"/>
      <c r="Y81" s="37881"/>
      <c r="Z81" s="39240"/>
      <c r="AA81" s="40599"/>
      <c r="AB81" s="41958"/>
      <c r="AC81" s="43317"/>
      <c r="AD81" s="44676"/>
      <c r="AE81" s="46035"/>
      <c r="AF81" s="47394"/>
      <c r="AG81" s="48753"/>
      <c r="AH81" s="50112"/>
      <c r="AI81" s="51471" t="n">
        <v>36.0</v>
      </c>
      <c r="AJ81" s="52830" t="n">
        <v>43.0</v>
      </c>
      <c r="AK81" s="54189" t="n">
        <v>33.0</v>
      </c>
      <c r="AL81" s="55548" t="n">
        <v>14.0</v>
      </c>
      <c r="AM81" s="56907" t="n">
        <v>24.0</v>
      </c>
    </row>
    <row r="82">
      <c r="A82" s="22935" t="s">
        <v>891</v>
      </c>
      <c r="B82" s="24294" t="s">
        <v>786</v>
      </c>
      <c r="C82" s="25653" t="s">
        <v>721</v>
      </c>
      <c r="D82" s="27012" t="s">
        <v>477</v>
      </c>
      <c r="E82" s="28371" t="s">
        <v>879</v>
      </c>
      <c r="G82" s="29730" t="s">
        <v>922</v>
      </c>
      <c r="T82" s="31089"/>
      <c r="U82" s="32448"/>
      <c r="V82" s="33807"/>
      <c r="W82" s="35166"/>
      <c r="X82" s="36525"/>
      <c r="Y82" s="37884"/>
      <c r="Z82" s="39243"/>
      <c r="AA82" s="40602"/>
      <c r="AB82" s="41961"/>
      <c r="AC82" s="43320"/>
      <c r="AD82" s="44679"/>
      <c r="AE82" s="46038"/>
      <c r="AF82" s="47397"/>
      <c r="AG82" s="48756"/>
      <c r="AH82" s="50115"/>
      <c r="AI82" s="51474" t="n">
        <v>32.0</v>
      </c>
      <c r="AJ82" s="52833" t="n">
        <v>19.0</v>
      </c>
      <c r="AK82" s="54192" t="n">
        <v>15.0</v>
      </c>
      <c r="AL82" s="55551" t="n">
        <v>25.0</v>
      </c>
      <c r="AM82" s="56910" t="n">
        <v>14.0</v>
      </c>
    </row>
    <row r="83">
      <c r="A83" s="22938" t="s">
        <v>891</v>
      </c>
      <c r="B83" s="24297" t="s">
        <v>787</v>
      </c>
      <c r="C83" s="25656" t="s">
        <v>721</v>
      </c>
      <c r="D83" s="27015" t="s">
        <v>477</v>
      </c>
      <c r="E83" s="28374" t="s">
        <v>879</v>
      </c>
      <c r="G83" s="29733" t="s">
        <v>922</v>
      </c>
      <c r="T83" s="31092"/>
      <c r="U83" s="32451"/>
      <c r="V83" s="33810"/>
      <c r="W83" s="35169"/>
      <c r="X83" s="36528"/>
      <c r="Y83" s="37887"/>
      <c r="Z83" s="39246"/>
      <c r="AA83" s="40605"/>
      <c r="AB83" s="41964"/>
      <c r="AC83" s="43323"/>
      <c r="AD83" s="44682"/>
      <c r="AE83" s="46041"/>
      <c r="AF83" s="47400"/>
      <c r="AG83" s="48759"/>
      <c r="AH83" s="50118"/>
      <c r="AI83" s="51477" t="n">
        <v>12.0</v>
      </c>
      <c r="AJ83" s="52836" t="n">
        <v>34.0</v>
      </c>
      <c r="AK83" s="54195" t="n">
        <v>43.0</v>
      </c>
      <c r="AL83" s="55554" t="n">
        <v>36.0</v>
      </c>
      <c r="AM83" s="56913" t="n">
        <v>24.0</v>
      </c>
    </row>
    <row r="84">
      <c r="A84" s="22941" t="s">
        <v>891</v>
      </c>
      <c r="B84" s="24300" t="s">
        <v>790</v>
      </c>
      <c r="C84" s="25659" t="s">
        <v>722</v>
      </c>
      <c r="D84" s="27018" t="s">
        <v>477</v>
      </c>
      <c r="E84" s="28377" t="s">
        <v>879</v>
      </c>
      <c r="G84" s="29736" t="s">
        <v>922</v>
      </c>
      <c r="T84" s="31095"/>
      <c r="U84" s="32454"/>
      <c r="V84" s="33813"/>
      <c r="W84" s="35172"/>
      <c r="X84" s="36531"/>
      <c r="Y84" s="37890"/>
      <c r="Z84" s="39249"/>
      <c r="AA84" s="40608"/>
      <c r="AB84" s="41967"/>
      <c r="AC84" s="43326"/>
      <c r="AD84" s="44685"/>
      <c r="AE84" s="46044"/>
      <c r="AF84" s="47403"/>
      <c r="AG84" s="48762"/>
      <c r="AH84" s="50121"/>
      <c r="AI84" s="51480" t="n">
        <v>35.0</v>
      </c>
      <c r="AJ84" s="52839" t="n">
        <v>73.0</v>
      </c>
      <c r="AK84" s="54198" t="n">
        <v>43.0</v>
      </c>
      <c r="AL84" s="55557" t="n">
        <v>35.0</v>
      </c>
      <c r="AM84" s="56916" t="n">
        <v>48.0</v>
      </c>
    </row>
    <row r="85">
      <c r="A85" s="22944" t="s">
        <v>891</v>
      </c>
      <c r="B85" s="24303" t="s">
        <v>791</v>
      </c>
      <c r="C85" s="25662" t="s">
        <v>722</v>
      </c>
      <c r="D85" s="27021" t="s">
        <v>477</v>
      </c>
      <c r="E85" s="28380" t="s">
        <v>879</v>
      </c>
      <c r="G85" s="29739" t="s">
        <v>922</v>
      </c>
      <c r="T85" s="31098"/>
      <c r="U85" s="32457"/>
      <c r="V85" s="33816"/>
      <c r="W85" s="35175"/>
      <c r="X85" s="36534"/>
      <c r="Y85" s="37893"/>
      <c r="Z85" s="39252"/>
      <c r="AA85" s="40611"/>
      <c r="AB85" s="41970"/>
      <c r="AC85" s="43329"/>
      <c r="AD85" s="44688"/>
      <c r="AE85" s="46047"/>
      <c r="AF85" s="47406"/>
      <c r="AG85" s="48765"/>
      <c r="AH85" s="50124"/>
      <c r="AI85" s="51483" t="n">
        <v>44.0</v>
      </c>
      <c r="AJ85" s="52842" t="n">
        <v>32.0</v>
      </c>
      <c r="AK85" s="54201" t="n">
        <v>46.0</v>
      </c>
      <c r="AL85" s="55560" t="n">
        <v>36.0</v>
      </c>
      <c r="AM85" s="56919" t="n">
        <v>47.0</v>
      </c>
    </row>
    <row r="86">
      <c r="A86" s="22947" t="s">
        <v>891</v>
      </c>
      <c r="B86" s="24306" t="s">
        <v>792</v>
      </c>
      <c r="C86" s="25665" t="s">
        <v>722</v>
      </c>
      <c r="D86" s="27024" t="s">
        <v>477</v>
      </c>
      <c r="E86" s="28383" t="s">
        <v>879</v>
      </c>
      <c r="G86" s="29742" t="s">
        <v>922</v>
      </c>
      <c r="T86" s="31101"/>
      <c r="U86" s="32460"/>
      <c r="V86" s="33819"/>
      <c r="W86" s="35178"/>
      <c r="X86" s="36537"/>
      <c r="Y86" s="37896"/>
      <c r="Z86" s="39255"/>
      <c r="AA86" s="40614"/>
      <c r="AB86" s="41973"/>
      <c r="AC86" s="43332"/>
      <c r="AD86" s="44691"/>
      <c r="AE86" s="46050"/>
      <c r="AF86" s="47409"/>
      <c r="AG86" s="48768"/>
      <c r="AH86" s="50127"/>
      <c r="AI86" s="51486" t="n">
        <v>54.0</v>
      </c>
      <c r="AJ86" s="52845" t="n">
        <v>53.0</v>
      </c>
      <c r="AK86" s="54204" t="n">
        <v>41.0</v>
      </c>
      <c r="AL86" s="55563" t="n">
        <v>30.0</v>
      </c>
      <c r="AM86" s="56922" t="n">
        <v>35.0</v>
      </c>
    </row>
    <row r="87">
      <c r="A87" s="22950" t="s">
        <v>891</v>
      </c>
      <c r="B87" s="24309" t="s">
        <v>801</v>
      </c>
      <c r="C87" s="25668" t="s">
        <v>724</v>
      </c>
      <c r="D87" s="27027" t="s">
        <v>479</v>
      </c>
      <c r="E87" s="28386" t="s">
        <v>879</v>
      </c>
      <c r="G87" s="29745" t="s">
        <v>922</v>
      </c>
      <c r="T87" s="31104"/>
      <c r="U87" s="32463"/>
      <c r="V87" s="33822"/>
      <c r="W87" s="35181"/>
      <c r="X87" s="36540"/>
      <c r="Y87" s="37899"/>
      <c r="Z87" s="39258"/>
      <c r="AA87" s="40617"/>
      <c r="AB87" s="41976"/>
      <c r="AC87" s="43335"/>
      <c r="AD87" s="44694"/>
      <c r="AE87" s="46053"/>
      <c r="AF87" s="47412"/>
      <c r="AG87" s="48771"/>
      <c r="AH87" s="50130"/>
      <c r="AI87" s="51489"/>
      <c r="AJ87" s="52848"/>
      <c r="AK87" s="54207"/>
      <c r="AL87" s="55566" t="n">
        <v>1.0</v>
      </c>
      <c r="AM87" s="56925" t="n">
        <v>7.0</v>
      </c>
    </row>
    <row r="88">
      <c r="A88" s="22953" t="s">
        <v>891</v>
      </c>
      <c r="B88" s="24312" t="s">
        <v>802</v>
      </c>
      <c r="C88" s="25671" t="s">
        <v>724</v>
      </c>
      <c r="D88" s="27030" t="s">
        <v>479</v>
      </c>
      <c r="E88" s="28389" t="s">
        <v>879</v>
      </c>
      <c r="G88" s="29748" t="s">
        <v>922</v>
      </c>
      <c r="T88" s="31107"/>
      <c r="U88" s="32466"/>
      <c r="V88" s="33825"/>
      <c r="W88" s="35184"/>
      <c r="X88" s="36543"/>
      <c r="Y88" s="37902"/>
      <c r="Z88" s="39261"/>
      <c r="AA88" s="40620"/>
      <c r="AB88" s="41979"/>
      <c r="AC88" s="43338"/>
      <c r="AD88" s="44697"/>
      <c r="AE88" s="46056"/>
      <c r="AF88" s="47415"/>
      <c r="AG88" s="48774"/>
      <c r="AH88" s="50133"/>
      <c r="AI88" s="51492"/>
      <c r="AJ88" s="52851" t="n">
        <v>41.0</v>
      </c>
      <c r="AK88" s="54210" t="n">
        <v>27.0</v>
      </c>
      <c r="AL88" s="55569" t="n">
        <v>38.0</v>
      </c>
      <c r="AM88" s="56928" t="n">
        <v>55.0</v>
      </c>
    </row>
    <row r="89">
      <c r="A89" s="22956" t="s">
        <v>891</v>
      </c>
      <c r="B89" s="24315" t="s">
        <v>803</v>
      </c>
      <c r="C89" s="25674" t="s">
        <v>724</v>
      </c>
      <c r="D89" s="27033" t="s">
        <v>479</v>
      </c>
      <c r="E89" s="28392" t="s">
        <v>879</v>
      </c>
      <c r="G89" s="29751" t="s">
        <v>922</v>
      </c>
      <c r="T89" s="31110"/>
      <c r="U89" s="32469"/>
      <c r="V89" s="33828"/>
      <c r="W89" s="35187"/>
      <c r="X89" s="36546"/>
      <c r="Y89" s="37905"/>
      <c r="Z89" s="39264"/>
      <c r="AA89" s="40623"/>
      <c r="AB89" s="41982"/>
      <c r="AC89" s="43341"/>
      <c r="AD89" s="44700"/>
      <c r="AE89" s="46059"/>
      <c r="AF89" s="47418"/>
      <c r="AG89" s="48777"/>
      <c r="AH89" s="50136"/>
      <c r="AI89" s="51495" t="n">
        <v>59.0</v>
      </c>
      <c r="AJ89" s="52854" t="n">
        <v>37.0</v>
      </c>
      <c r="AK89" s="54213" t="n">
        <v>62.0</v>
      </c>
      <c r="AL89" s="55572" t="n">
        <v>55.0</v>
      </c>
      <c r="AM89" s="56931" t="n">
        <v>35.0</v>
      </c>
    </row>
    <row r="90">
      <c r="A90" s="22959" t="s">
        <v>891</v>
      </c>
      <c r="B90" s="24318" t="s">
        <v>804</v>
      </c>
      <c r="C90" s="25677" t="s">
        <v>725</v>
      </c>
      <c r="D90" s="27036" t="s">
        <v>479</v>
      </c>
      <c r="E90" s="28395" t="s">
        <v>879</v>
      </c>
      <c r="G90" s="29754" t="s">
        <v>922</v>
      </c>
      <c r="T90" s="31113"/>
      <c r="U90" s="32472"/>
      <c r="V90" s="33831"/>
      <c r="W90" s="35190"/>
      <c r="X90" s="36549"/>
      <c r="Y90" s="37908"/>
      <c r="Z90" s="39267"/>
      <c r="AA90" s="40626"/>
      <c r="AB90" s="41985"/>
      <c r="AC90" s="43344"/>
      <c r="AD90" s="44703"/>
      <c r="AE90" s="46062"/>
      <c r="AF90" s="47421"/>
      <c r="AG90" s="48780"/>
      <c r="AH90" s="50139"/>
      <c r="AI90" s="51498" t="n">
        <v>54.0</v>
      </c>
      <c r="AJ90" s="52857" t="n">
        <v>42.0</v>
      </c>
      <c r="AK90" s="54216" t="n">
        <v>35.0</v>
      </c>
      <c r="AL90" s="55575" t="n">
        <v>38.0</v>
      </c>
      <c r="AM90" s="56934" t="n">
        <v>42.0</v>
      </c>
    </row>
    <row r="91">
      <c r="A91" s="22962" t="s">
        <v>891</v>
      </c>
      <c r="B91" s="24321" t="s">
        <v>805</v>
      </c>
      <c r="C91" s="25680" t="s">
        <v>725</v>
      </c>
      <c r="D91" s="27039" t="s">
        <v>479</v>
      </c>
      <c r="E91" s="28398" t="s">
        <v>879</v>
      </c>
      <c r="G91" s="29757" t="s">
        <v>922</v>
      </c>
      <c r="T91" s="31116"/>
      <c r="U91" s="32475"/>
      <c r="V91" s="33834"/>
      <c r="W91" s="35193"/>
      <c r="X91" s="36552"/>
      <c r="Y91" s="37911"/>
      <c r="Z91" s="39270"/>
      <c r="AA91" s="40629"/>
      <c r="AB91" s="41988"/>
      <c r="AC91" s="43347"/>
      <c r="AD91" s="44706"/>
      <c r="AE91" s="46065"/>
      <c r="AF91" s="47424"/>
      <c r="AG91" s="48783"/>
      <c r="AH91" s="50142"/>
      <c r="AI91" s="51501" t="n">
        <v>23.0</v>
      </c>
      <c r="AJ91" s="52860" t="n">
        <v>22.0</v>
      </c>
      <c r="AK91" s="54219" t="n">
        <v>6.0</v>
      </c>
      <c r="AL91" s="55578" t="n">
        <v>11.0</v>
      </c>
      <c r="AM91" s="56937" t="n">
        <v>20.0</v>
      </c>
    </row>
    <row r="92">
      <c r="A92" s="22965" t="s">
        <v>891</v>
      </c>
      <c r="B92" s="24324" t="s">
        <v>806</v>
      </c>
      <c r="C92" s="25683" t="s">
        <v>725</v>
      </c>
      <c r="D92" s="27042" t="s">
        <v>479</v>
      </c>
      <c r="E92" s="28401" t="s">
        <v>879</v>
      </c>
      <c r="G92" s="29760" t="s">
        <v>922</v>
      </c>
      <c r="T92" s="31119"/>
      <c r="U92" s="32478"/>
      <c r="V92" s="33837"/>
      <c r="W92" s="35196"/>
      <c r="X92" s="36555"/>
      <c r="Y92" s="37914"/>
      <c r="Z92" s="39273"/>
      <c r="AA92" s="40632"/>
      <c r="AB92" s="41991"/>
      <c r="AC92" s="43350"/>
      <c r="AD92" s="44709"/>
      <c r="AE92" s="46068"/>
      <c r="AF92" s="47427"/>
      <c r="AG92" s="48786"/>
      <c r="AH92" s="50145"/>
      <c r="AI92" s="51504" t="n">
        <v>30.0</v>
      </c>
      <c r="AJ92" s="52863" t="n">
        <v>11.0</v>
      </c>
      <c r="AK92" s="54222" t="n">
        <v>32.0</v>
      </c>
      <c r="AL92" s="55581" t="n">
        <v>12.0</v>
      </c>
      <c r="AM92" s="56940" t="n">
        <v>20.0</v>
      </c>
    </row>
    <row r="93">
      <c r="A93" s="22968" t="s">
        <v>891</v>
      </c>
      <c r="B93" s="24327" t="s">
        <v>894</v>
      </c>
      <c r="C93" s="25686" t="s">
        <v>704</v>
      </c>
      <c r="D93" s="27045" t="s">
        <v>474</v>
      </c>
      <c r="E93" s="28404" t="s">
        <v>879</v>
      </c>
      <c r="G93" s="29763" t="s">
        <v>923</v>
      </c>
      <c r="T93" s="31122" t="n">
        <v>0.001259446</v>
      </c>
      <c r="U93" s="32481" t="n">
        <v>0.003722084</v>
      </c>
      <c r="V93" s="33840" t="n">
        <v>5.24109E-4</v>
      </c>
      <c r="W93" s="35199" t="n">
        <v>6.662225E-4</v>
      </c>
      <c r="X93" s="36558" t="n">
        <v>0.001842752</v>
      </c>
      <c r="Y93" s="37917"/>
      <c r="Z93" s="39276"/>
      <c r="AA93" s="40635"/>
      <c r="AB93" s="41994"/>
      <c r="AC93" s="43353"/>
      <c r="AD93" s="44712"/>
      <c r="AE93" s="46071"/>
      <c r="AF93" s="47430"/>
      <c r="AG93" s="48789"/>
      <c r="AH93" s="50148"/>
      <c r="AI93" s="51507"/>
      <c r="AJ93" s="52866"/>
      <c r="AK93" s="54225"/>
      <c r="AL93" s="55584"/>
      <c r="AM93" s="56943"/>
    </row>
    <row r="94">
      <c r="A94" s="22971" t="s">
        <v>891</v>
      </c>
      <c r="B94" s="24330" t="s">
        <v>895</v>
      </c>
      <c r="C94" s="25689" t="s">
        <v>704</v>
      </c>
      <c r="D94" s="27048" t="s">
        <v>474</v>
      </c>
      <c r="E94" s="28407" t="s">
        <v>879</v>
      </c>
      <c r="G94" s="29766" t="s">
        <v>923</v>
      </c>
      <c r="T94" s="31125"/>
      <c r="U94" s="32484"/>
      <c r="V94" s="33843"/>
      <c r="W94" s="35202"/>
      <c r="X94" s="36561" t="n">
        <v>6.142506E-4</v>
      </c>
      <c r="Y94" s="37920" t="n">
        <v>0.008273381</v>
      </c>
      <c r="Z94" s="39279" t="n">
        <v>0.0053276505</v>
      </c>
      <c r="AA94" s="40638" t="n">
        <v>0.0071804691</v>
      </c>
      <c r="AB94" s="41997"/>
      <c r="AC94" s="43356"/>
      <c r="AD94" s="44715"/>
      <c r="AE94" s="46074"/>
      <c r="AF94" s="47433"/>
      <c r="AG94" s="48792"/>
      <c r="AH94" s="50151"/>
      <c r="AI94" s="51510"/>
      <c r="AJ94" s="52869"/>
      <c r="AK94" s="54228"/>
      <c r="AL94" s="55587"/>
      <c r="AM94" s="56946"/>
    </row>
    <row r="95">
      <c r="A95" s="22974" t="s">
        <v>891</v>
      </c>
      <c r="B95" s="24333" t="s">
        <v>728</v>
      </c>
      <c r="C95" s="25692" t="s">
        <v>704</v>
      </c>
      <c r="D95" s="27051" t="s">
        <v>474</v>
      </c>
      <c r="E95" s="28410" t="s">
        <v>879</v>
      </c>
      <c r="G95" s="29769" t="s">
        <v>923</v>
      </c>
      <c r="T95" s="31128"/>
      <c r="U95" s="32487"/>
      <c r="V95" s="33846"/>
      <c r="W95" s="35205"/>
      <c r="X95" s="36564"/>
      <c r="Y95" s="37923"/>
      <c r="Z95" s="39282"/>
      <c r="AA95" s="40641"/>
      <c r="AB95" s="42000"/>
      <c r="AC95" s="43359"/>
      <c r="AD95" s="44718"/>
      <c r="AE95" s="46077"/>
      <c r="AF95" s="47436"/>
      <c r="AG95" s="48795"/>
      <c r="AH95" s="50154" t="n">
        <v>2.839296E-4</v>
      </c>
      <c r="AI95" s="51513" t="n">
        <v>0.0073458959</v>
      </c>
      <c r="AJ95" s="52872" t="n">
        <v>0.0082159624</v>
      </c>
      <c r="AK95" s="54231" t="n">
        <v>0.01021277</v>
      </c>
      <c r="AL95" s="55590" t="n">
        <v>0.01461769</v>
      </c>
      <c r="AM95" s="56949" t="n">
        <v>0.01409904</v>
      </c>
    </row>
    <row r="96">
      <c r="A96" s="22977" t="s">
        <v>891</v>
      </c>
      <c r="B96" s="24336" t="s">
        <v>729</v>
      </c>
      <c r="C96" s="25695" t="s">
        <v>704</v>
      </c>
      <c r="D96" s="27054" t="s">
        <v>474</v>
      </c>
      <c r="E96" s="28413" t="s">
        <v>879</v>
      </c>
      <c r="G96" s="29772" t="s">
        <v>923</v>
      </c>
      <c r="T96" s="31131"/>
      <c r="U96" s="32490"/>
      <c r="V96" s="33849"/>
      <c r="W96" s="35208"/>
      <c r="X96" s="36567"/>
      <c r="Y96" s="37926"/>
      <c r="Z96" s="39285"/>
      <c r="AA96" s="40644"/>
      <c r="AB96" s="42003"/>
      <c r="AC96" s="43362"/>
      <c r="AD96" s="44721"/>
      <c r="AE96" s="46080"/>
      <c r="AF96" s="47439"/>
      <c r="AG96" s="48798"/>
      <c r="AH96" s="50157"/>
      <c r="AI96" s="51516" t="n">
        <v>0.0207601405</v>
      </c>
      <c r="AJ96" s="52875" t="n">
        <v>0.0199530516</v>
      </c>
      <c r="AK96" s="54234" t="n">
        <v>0.02553191</v>
      </c>
      <c r="AL96" s="55593" t="n">
        <v>0.02661169</v>
      </c>
      <c r="AM96" s="56952" t="n">
        <v>0.02303989</v>
      </c>
    </row>
    <row r="97">
      <c r="A97" s="22980" t="s">
        <v>891</v>
      </c>
      <c r="B97" s="24339" t="s">
        <v>737</v>
      </c>
      <c r="C97" s="25698" t="s">
        <v>704</v>
      </c>
      <c r="D97" s="27057" t="s">
        <v>474</v>
      </c>
      <c r="E97" s="28416" t="s">
        <v>879</v>
      </c>
      <c r="G97" s="29775" t="s">
        <v>923</v>
      </c>
      <c r="T97" s="31134"/>
      <c r="U97" s="32493"/>
      <c r="V97" s="33852"/>
      <c r="W97" s="35211"/>
      <c r="X97" s="36570" t="n">
        <v>6.142506E-4</v>
      </c>
      <c r="Y97" s="37929"/>
      <c r="Z97" s="39288" t="n">
        <v>0.0037293554</v>
      </c>
      <c r="AA97" s="40647" t="n">
        <v>0.0028721876</v>
      </c>
      <c r="AB97" s="42006" t="n">
        <v>0.0025445293</v>
      </c>
      <c r="AC97" s="43365" t="n">
        <v>0.0030501089</v>
      </c>
      <c r="AD97" s="44724" t="n">
        <v>0.0075445816</v>
      </c>
      <c r="AE97" s="46083" t="n">
        <v>0.0043137255</v>
      </c>
      <c r="AF97" s="47442" t="n">
        <v>0.0081148564</v>
      </c>
      <c r="AG97" s="48801" t="n">
        <v>0.0030159414</v>
      </c>
      <c r="AH97" s="50160" t="n">
        <v>0.0053946621</v>
      </c>
      <c r="AI97" s="51519"/>
      <c r="AJ97" s="52878"/>
      <c r="AK97" s="54237"/>
      <c r="AL97" s="55596"/>
      <c r="AM97" s="56955"/>
    </row>
    <row r="98">
      <c r="A98" s="22983" t="s">
        <v>891</v>
      </c>
      <c r="B98" s="24342" t="s">
        <v>730</v>
      </c>
      <c r="C98" s="25701" t="s">
        <v>704</v>
      </c>
      <c r="D98" s="27060" t="s">
        <v>474</v>
      </c>
      <c r="E98" s="28419" t="s">
        <v>879</v>
      </c>
      <c r="G98" s="29778" t="s">
        <v>923</v>
      </c>
      <c r="T98" s="31137"/>
      <c r="U98" s="32496"/>
      <c r="V98" s="33855"/>
      <c r="W98" s="35214"/>
      <c r="X98" s="36573"/>
      <c r="Y98" s="37932"/>
      <c r="Z98" s="39291"/>
      <c r="AA98" s="40650"/>
      <c r="AB98" s="42009"/>
      <c r="AC98" s="43368"/>
      <c r="AD98" s="44727"/>
      <c r="AE98" s="46086" t="n">
        <v>0.0035294118</v>
      </c>
      <c r="AF98" s="47445" t="n">
        <v>-6.242197E-4</v>
      </c>
      <c r="AG98" s="48804" t="n">
        <v>0.0030159414</v>
      </c>
      <c r="AH98" s="50163" t="n">
        <v>0.0025553663</v>
      </c>
      <c r="AI98" s="51522" t="n">
        <v>0.0031938678</v>
      </c>
      <c r="AJ98" s="52881" t="n">
        <v>0.0055751174</v>
      </c>
      <c r="AK98" s="54240" t="n">
        <v>0.004255319</v>
      </c>
      <c r="AL98" s="55599" t="n">
        <v>0.003373313</v>
      </c>
      <c r="AM98" s="56958" t="n">
        <v>0.003782669</v>
      </c>
    </row>
    <row r="99">
      <c r="A99" s="22986" t="s">
        <v>891</v>
      </c>
      <c r="B99" s="24345" t="s">
        <v>731</v>
      </c>
      <c r="C99" s="25704" t="s">
        <v>704</v>
      </c>
      <c r="D99" s="27063" t="s">
        <v>474</v>
      </c>
      <c r="E99" s="28422" t="s">
        <v>879</v>
      </c>
      <c r="G99" s="29781" t="s">
        <v>923</v>
      </c>
      <c r="T99" s="31140"/>
      <c r="U99" s="32499"/>
      <c r="V99" s="33858"/>
      <c r="W99" s="35217"/>
      <c r="X99" s="36576"/>
      <c r="Y99" s="37935"/>
      <c r="Z99" s="39294"/>
      <c r="AA99" s="40653"/>
      <c r="AB99" s="42012"/>
      <c r="AC99" s="43371"/>
      <c r="AD99" s="44730"/>
      <c r="AE99" s="46089"/>
      <c r="AF99" s="47448"/>
      <c r="AG99" s="48807"/>
      <c r="AH99" s="50166"/>
      <c r="AI99" s="51525" t="n">
        <v>0.002874481</v>
      </c>
      <c r="AJ99" s="52884" t="n">
        <v>0.0023474178</v>
      </c>
      <c r="AK99" s="54243" t="n">
        <v>0.002269504</v>
      </c>
      <c r="AL99" s="55602" t="n">
        <v>0.007121439</v>
      </c>
      <c r="AM99" s="56961" t="n">
        <v>0.004126547</v>
      </c>
    </row>
    <row r="100">
      <c r="A100" s="22989" t="s">
        <v>891</v>
      </c>
      <c r="B100" s="24348" t="s">
        <v>792</v>
      </c>
      <c r="C100" s="25707" t="s">
        <v>704</v>
      </c>
      <c r="D100" s="27066" t="s">
        <v>474</v>
      </c>
      <c r="E100" s="28425" t="s">
        <v>879</v>
      </c>
      <c r="G100" s="29784" t="s">
        <v>923</v>
      </c>
      <c r="T100" s="31143" t="n">
        <v>0.001259446</v>
      </c>
      <c r="U100" s="32502" t="n">
        <v>0.00248139</v>
      </c>
      <c r="V100" s="33861" t="n">
        <v>0.001048218</v>
      </c>
      <c r="W100" s="35220" t="n">
        <v>0.001332445</v>
      </c>
      <c r="X100" s="36579" t="n">
        <v>0.003071253</v>
      </c>
      <c r="Y100" s="37938" t="n">
        <v>0.0028776978</v>
      </c>
      <c r="Z100" s="39297" t="n">
        <v>0.0021310602</v>
      </c>
      <c r="AA100" s="40656" t="n">
        <v>0.0019147918</v>
      </c>
      <c r="AB100" s="42015"/>
      <c r="AC100" s="43374"/>
      <c r="AD100" s="44733"/>
      <c r="AE100" s="46092"/>
      <c r="AF100" s="47451"/>
      <c r="AG100" s="48810"/>
      <c r="AH100" s="50169"/>
      <c r="AI100" s="51528"/>
      <c r="AJ100" s="52887"/>
      <c r="AK100" s="54246"/>
      <c r="AL100" s="55605"/>
      <c r="AM100" s="56964"/>
    </row>
    <row r="101">
      <c r="A101" s="22992" t="s">
        <v>891</v>
      </c>
      <c r="B101" s="24351" t="s">
        <v>896</v>
      </c>
      <c r="C101" s="25710" t="s">
        <v>704</v>
      </c>
      <c r="D101" s="27069" t="s">
        <v>474</v>
      </c>
      <c r="E101" s="28428" t="s">
        <v>879</v>
      </c>
      <c r="G101" s="29787" t="s">
        <v>923</v>
      </c>
      <c r="T101" s="31146" t="n">
        <v>0.02141058</v>
      </c>
      <c r="U101" s="32505" t="n">
        <v>0.009925558</v>
      </c>
      <c r="V101" s="33864" t="n">
        <v>0.00524109</v>
      </c>
      <c r="W101" s="35223" t="n">
        <v>0.00799467</v>
      </c>
      <c r="X101" s="36582" t="n">
        <v>0.003071253</v>
      </c>
      <c r="Y101" s="37941" t="n">
        <v>0.0043165468</v>
      </c>
      <c r="Z101" s="39300" t="n">
        <v>0.0026638253</v>
      </c>
      <c r="AA101" s="40659" t="n">
        <v>0.0028721876</v>
      </c>
      <c r="AB101" s="42018" t="n">
        <v>0.0038167939</v>
      </c>
      <c r="AC101" s="43377" t="n">
        <v>0.0087145969</v>
      </c>
      <c r="AD101" s="44736" t="n">
        <v>0.0037722908</v>
      </c>
      <c r="AE101" s="46095" t="n">
        <v>0.0</v>
      </c>
      <c r="AF101" s="47454" t="n">
        <v>0.0</v>
      </c>
      <c r="AG101" s="48813" t="n">
        <v>0.0</v>
      </c>
      <c r="AH101" s="50172" t="n">
        <v>0.0</v>
      </c>
      <c r="AI101" s="51531"/>
      <c r="AJ101" s="52890"/>
      <c r="AK101" s="54249"/>
      <c r="AL101" s="55608"/>
      <c r="AM101" s="56967"/>
    </row>
    <row r="102">
      <c r="A102" s="22995" t="s">
        <v>891</v>
      </c>
      <c r="B102" s="24354" t="s">
        <v>804</v>
      </c>
      <c r="C102" s="25713" t="s">
        <v>724</v>
      </c>
      <c r="D102" s="27072" t="s">
        <v>474</v>
      </c>
      <c r="E102" s="28431" t="s">
        <v>879</v>
      </c>
      <c r="G102" s="29790" t="s">
        <v>923</v>
      </c>
      <c r="T102" s="31149" t="n">
        <v>0.002518892</v>
      </c>
      <c r="U102" s="32508" t="n">
        <v>0.001240695</v>
      </c>
      <c r="V102" s="33867" t="n">
        <v>0.001048218</v>
      </c>
      <c r="W102" s="35226" t="n">
        <v>0.001332445</v>
      </c>
      <c r="X102" s="36585" t="n">
        <v>0.003685504</v>
      </c>
      <c r="Y102" s="37944" t="n">
        <v>0.0050359712</v>
      </c>
      <c r="Z102" s="39303" t="n">
        <v>0.0042621204</v>
      </c>
      <c r="AA102" s="40662" t="n">
        <v>0.0038295835</v>
      </c>
      <c r="AB102" s="42021"/>
      <c r="AC102" s="43380"/>
      <c r="AD102" s="44739"/>
      <c r="AE102" s="46098"/>
      <c r="AF102" s="47457"/>
      <c r="AG102" s="48816"/>
      <c r="AH102" s="50175"/>
      <c r="AI102" s="51534"/>
      <c r="AJ102" s="52893"/>
      <c r="AK102" s="54252"/>
      <c r="AL102" s="55611"/>
      <c r="AM102" s="56970"/>
    </row>
    <row r="103">
      <c r="A103" s="22998" t="s">
        <v>891</v>
      </c>
      <c r="B103" s="24357" t="s">
        <v>791</v>
      </c>
      <c r="C103" s="25716" t="s">
        <v>724</v>
      </c>
      <c r="D103" s="27075" t="s">
        <v>474</v>
      </c>
      <c r="E103" s="28434" t="s">
        <v>879</v>
      </c>
      <c r="G103" s="29793" t="s">
        <v>923</v>
      </c>
      <c r="T103" s="31152" t="n">
        <v>0.01763224</v>
      </c>
      <c r="U103" s="32511" t="n">
        <v>0.008684864</v>
      </c>
      <c r="V103" s="33870" t="n">
        <v>0.002096436</v>
      </c>
      <c r="W103" s="35229" t="n">
        <v>0.003997335</v>
      </c>
      <c r="X103" s="36588" t="n">
        <v>0.007371007</v>
      </c>
      <c r="Y103" s="37947" t="n">
        <v>3.597122E-4</v>
      </c>
      <c r="Z103" s="39306" t="n">
        <v>5.327651E-4</v>
      </c>
      <c r="AA103" s="40665" t="n">
        <v>4.786979E-4</v>
      </c>
      <c r="AB103" s="42024" t="n">
        <v>0.0</v>
      </c>
      <c r="AC103" s="43383" t="n">
        <v>4.357298E-4</v>
      </c>
      <c r="AD103" s="44742" t="n">
        <v>6.858711E-4</v>
      </c>
      <c r="AE103" s="46101" t="n">
        <v>0.0025490196</v>
      </c>
      <c r="AF103" s="47460" t="n">
        <v>0.0024968789</v>
      </c>
      <c r="AG103" s="48819" t="n">
        <v>8.616975E-4</v>
      </c>
      <c r="AH103" s="50178" t="n">
        <v>0.0019875071</v>
      </c>
      <c r="AI103" s="51537"/>
      <c r="AJ103" s="52896"/>
      <c r="AK103" s="54255"/>
      <c r="AL103" s="55614"/>
      <c r="AM103" s="56973"/>
    </row>
    <row r="104">
      <c r="A104" s="23001" t="s">
        <v>891</v>
      </c>
      <c r="B104" s="24360" t="s">
        <v>803</v>
      </c>
      <c r="C104" s="25719" t="s">
        <v>724</v>
      </c>
      <c r="D104" s="27078" t="s">
        <v>474</v>
      </c>
      <c r="E104" s="28437" t="s">
        <v>879</v>
      </c>
      <c r="G104" s="29796" t="s">
        <v>923</v>
      </c>
      <c r="T104" s="31155"/>
      <c r="U104" s="32514"/>
      <c r="V104" s="33873"/>
      <c r="W104" s="35232"/>
      <c r="X104" s="36591"/>
      <c r="Y104" s="37950"/>
      <c r="Z104" s="39309"/>
      <c r="AA104" s="40668"/>
      <c r="AB104" s="42027" t="n">
        <v>0.0041348601</v>
      </c>
      <c r="AC104" s="43386" t="n">
        <v>0.005664488</v>
      </c>
      <c r="AD104" s="44745" t="n">
        <v>0.0051440329</v>
      </c>
      <c r="AE104" s="46104" t="n">
        <v>0.0037254902</v>
      </c>
      <c r="AF104" s="47463" t="n">
        <v>0.0062421973</v>
      </c>
      <c r="AG104" s="48822" t="n">
        <v>0.0064627316</v>
      </c>
      <c r="AH104" s="50181" t="n">
        <v>0.0051107325</v>
      </c>
      <c r="AI104" s="51540"/>
      <c r="AJ104" s="52899"/>
      <c r="AK104" s="54258"/>
      <c r="AL104" s="55617"/>
      <c r="AM104" s="56976"/>
    </row>
    <row r="105">
      <c r="A105" s="23004" t="s">
        <v>891</v>
      </c>
      <c r="B105" s="24363" t="s">
        <v>897</v>
      </c>
      <c r="C105" s="25722" t="s">
        <v>724</v>
      </c>
      <c r="D105" s="27081" t="s">
        <v>474</v>
      </c>
      <c r="E105" s="28440" t="s">
        <v>879</v>
      </c>
      <c r="G105" s="29799" t="s">
        <v>923</v>
      </c>
      <c r="T105" s="31158" t="n">
        <v>0.003778338</v>
      </c>
      <c r="U105" s="32517" t="n">
        <v>0.009925558</v>
      </c>
      <c r="V105" s="33876" t="n">
        <v>0.004192872</v>
      </c>
      <c r="W105" s="35235" t="n">
        <v>0.00532978</v>
      </c>
      <c r="X105" s="36594" t="n">
        <v>0.005528256</v>
      </c>
      <c r="Y105" s="37953" t="n">
        <v>0.0039568345</v>
      </c>
      <c r="Z105" s="39312" t="n">
        <v>0.0015982952</v>
      </c>
      <c r="AA105" s="40671" t="n">
        <v>0.0033508856</v>
      </c>
      <c r="AB105" s="42030" t="n">
        <v>0.0038167939</v>
      </c>
      <c r="AC105" s="43389" t="n">
        <v>0.0</v>
      </c>
      <c r="AD105" s="44748" t="n">
        <v>0.0017146776</v>
      </c>
      <c r="AE105" s="46107"/>
      <c r="AF105" s="47466"/>
      <c r="AG105" s="48825"/>
      <c r="AH105" s="50184"/>
      <c r="AI105" s="51543"/>
      <c r="AJ105" s="52902"/>
      <c r="AK105" s="54261"/>
      <c r="AL105" s="55620"/>
      <c r="AM105" s="56979"/>
    </row>
    <row r="106">
      <c r="A106" s="23007" t="s">
        <v>891</v>
      </c>
      <c r="B106" s="24366" t="s">
        <v>895</v>
      </c>
      <c r="C106" s="25725" t="s">
        <v>705</v>
      </c>
      <c r="D106" s="27084" t="s">
        <v>474</v>
      </c>
      <c r="E106" s="28443" t="s">
        <v>879</v>
      </c>
      <c r="G106" s="29802" t="s">
        <v>923</v>
      </c>
      <c r="T106" s="31161"/>
      <c r="U106" s="32520"/>
      <c r="V106" s="33879"/>
      <c r="W106" s="35238"/>
      <c r="X106" s="36597"/>
      <c r="Y106" s="37956"/>
      <c r="Z106" s="39315"/>
      <c r="AA106" s="40674"/>
      <c r="AB106" s="42033" t="n">
        <v>3.180662E-4</v>
      </c>
      <c r="AC106" s="43392" t="n">
        <v>8.714597E-4</v>
      </c>
      <c r="AD106" s="44751" t="n">
        <v>0.0013717421</v>
      </c>
      <c r="AE106" s="46110" t="n">
        <v>1.960784E-4</v>
      </c>
      <c r="AF106" s="47469" t="n">
        <v>0.0</v>
      </c>
      <c r="AG106" s="48828" t="n">
        <v>0.0</v>
      </c>
      <c r="AH106" s="50187" t="n">
        <v>5.678592E-4</v>
      </c>
      <c r="AI106" s="51546"/>
      <c r="AJ106" s="52905"/>
      <c r="AK106" s="54264"/>
      <c r="AL106" s="55623"/>
      <c r="AM106" s="56982"/>
    </row>
    <row r="107">
      <c r="A107" s="23010" t="s">
        <v>891</v>
      </c>
      <c r="B107" s="24369" t="s">
        <v>732</v>
      </c>
      <c r="C107" s="25728" t="s">
        <v>705</v>
      </c>
      <c r="D107" s="27087" t="s">
        <v>474</v>
      </c>
      <c r="E107" s="28446" t="s">
        <v>879</v>
      </c>
      <c r="G107" s="29805" t="s">
        <v>923</v>
      </c>
      <c r="T107" s="31164"/>
      <c r="U107" s="32523"/>
      <c r="V107" s="33882"/>
      <c r="W107" s="35241"/>
      <c r="X107" s="36600"/>
      <c r="Y107" s="37959"/>
      <c r="Z107" s="39318"/>
      <c r="AA107" s="40677"/>
      <c r="AB107" s="42036" t="n">
        <v>0.0031806616</v>
      </c>
      <c r="AC107" s="43395" t="n">
        <v>0.0074074074</v>
      </c>
      <c r="AD107" s="44754" t="n">
        <v>0.0010288066</v>
      </c>
      <c r="AE107" s="46113" t="n">
        <v>0.0021568627</v>
      </c>
      <c r="AF107" s="47472" t="n">
        <v>0.0024968789</v>
      </c>
      <c r="AG107" s="48831" t="n">
        <v>4.308488E-4</v>
      </c>
      <c r="AH107" s="50190" t="n">
        <v>0.0011357183</v>
      </c>
      <c r="AI107" s="51549" t="n">
        <v>0.0038326413</v>
      </c>
      <c r="AJ107" s="52908" t="n">
        <v>0.0046948357</v>
      </c>
      <c r="AK107" s="54267" t="n">
        <v>0.006241135</v>
      </c>
      <c r="AL107" s="55626" t="n">
        <v>0.006746627</v>
      </c>
      <c r="AM107" s="56985" t="n">
        <v>0.00343879</v>
      </c>
    </row>
    <row r="108">
      <c r="A108" s="23013" t="s">
        <v>891</v>
      </c>
      <c r="B108" s="24372" t="s">
        <v>733</v>
      </c>
      <c r="C108" s="25731" t="s">
        <v>705</v>
      </c>
      <c r="D108" s="27090" t="s">
        <v>474</v>
      </c>
      <c r="E108" s="28449" t="s">
        <v>879</v>
      </c>
      <c r="G108" s="29808" t="s">
        <v>923</v>
      </c>
      <c r="T108" s="31167"/>
      <c r="U108" s="32526"/>
      <c r="V108" s="33885"/>
      <c r="W108" s="35244"/>
      <c r="X108" s="36603"/>
      <c r="Y108" s="37962"/>
      <c r="Z108" s="39321"/>
      <c r="AA108" s="40680"/>
      <c r="AB108" s="42039" t="n">
        <v>0.0022264631</v>
      </c>
      <c r="AC108" s="43398" t="n">
        <v>0.0043572985</v>
      </c>
      <c r="AD108" s="44757" t="n">
        <v>0.0054869684</v>
      </c>
      <c r="AE108" s="46116" t="n">
        <v>0.0021568627</v>
      </c>
      <c r="AF108" s="47475" t="n">
        <v>0.0087390762</v>
      </c>
      <c r="AG108" s="48834" t="n">
        <v>0.0086169754</v>
      </c>
      <c r="AH108" s="50193" t="n">
        <v>0.0099375355</v>
      </c>
      <c r="AI108" s="51552" t="n">
        <v>0.0083040562</v>
      </c>
      <c r="AJ108" s="52911" t="n">
        <v>0.0129107981</v>
      </c>
      <c r="AK108" s="54270" t="n">
        <v>0.01191489</v>
      </c>
      <c r="AL108" s="55629" t="n">
        <v>0.01574213</v>
      </c>
      <c r="AM108" s="56988" t="n">
        <v>0.02235213</v>
      </c>
    </row>
    <row r="109">
      <c r="A109" s="23016" t="s">
        <v>891</v>
      </c>
      <c r="B109" s="24375" t="s">
        <v>897</v>
      </c>
      <c r="C109" s="25734" t="s">
        <v>705</v>
      </c>
      <c r="D109" s="27093" t="s">
        <v>474</v>
      </c>
      <c r="E109" s="28452" t="s">
        <v>879</v>
      </c>
      <c r="G109" s="29811" t="s">
        <v>923</v>
      </c>
      <c r="T109" s="31170"/>
      <c r="U109" s="32529"/>
      <c r="V109" s="33888"/>
      <c r="W109" s="35247"/>
      <c r="X109" s="36606"/>
      <c r="Y109" s="37965"/>
      <c r="Z109" s="39324"/>
      <c r="AA109" s="40683"/>
      <c r="AB109" s="42042"/>
      <c r="AC109" s="43401"/>
      <c r="AD109" s="44760"/>
      <c r="AE109" s="46119" t="n">
        <v>0.0037254902</v>
      </c>
      <c r="AF109" s="47478" t="n">
        <v>0.0024968789</v>
      </c>
      <c r="AG109" s="48837" t="n">
        <v>0.0017233951</v>
      </c>
      <c r="AH109" s="50196" t="n">
        <v>5.678592E-4</v>
      </c>
      <c r="AI109" s="51555"/>
      <c r="AJ109" s="52914"/>
      <c r="AK109" s="54273"/>
      <c r="AL109" s="55632"/>
      <c r="AM109" s="56991"/>
    </row>
    <row r="110">
      <c r="A110" s="23019" t="s">
        <v>891</v>
      </c>
      <c r="B110" s="24378" t="s">
        <v>762</v>
      </c>
      <c r="C110" s="25737" t="s">
        <v>713</v>
      </c>
      <c r="D110" s="27096" t="s">
        <v>474</v>
      </c>
      <c r="E110" s="28455" t="s">
        <v>879</v>
      </c>
      <c r="G110" s="29814" t="s">
        <v>923</v>
      </c>
      <c r="T110" s="31173"/>
      <c r="U110" s="32532"/>
      <c r="V110" s="33891" t="n">
        <v>0.001572327</v>
      </c>
      <c r="W110" s="35250" t="n">
        <v>0.00266489</v>
      </c>
      <c r="X110" s="36609" t="n">
        <v>0.001842752</v>
      </c>
      <c r="Y110" s="37968" t="n">
        <v>0.0017985612</v>
      </c>
      <c r="Z110" s="39327"/>
      <c r="AA110" s="40686" t="n">
        <v>0.0019147918</v>
      </c>
      <c r="AB110" s="42045" t="n">
        <v>0.0025445293</v>
      </c>
      <c r="AC110" s="43404" t="n">
        <v>0.0017429194</v>
      </c>
      <c r="AD110" s="44763" t="n">
        <v>0.0048010974</v>
      </c>
      <c r="AE110" s="46122" t="n">
        <v>0.0021568627</v>
      </c>
      <c r="AF110" s="47481" t="n">
        <v>0.0018726592</v>
      </c>
      <c r="AG110" s="48840" t="n">
        <v>0.0</v>
      </c>
      <c r="AH110" s="50199" t="n">
        <v>0.0019875071</v>
      </c>
      <c r="AI110" s="51558"/>
      <c r="AJ110" s="52917"/>
      <c r="AK110" s="54276"/>
      <c r="AL110" s="55635"/>
      <c r="AM110" s="56994"/>
    </row>
    <row r="111">
      <c r="A111" s="23022" t="s">
        <v>891</v>
      </c>
      <c r="B111" s="24381" t="s">
        <v>898</v>
      </c>
      <c r="C111" s="25740" t="s">
        <v>713</v>
      </c>
      <c r="D111" s="27099" t="s">
        <v>474</v>
      </c>
      <c r="E111" s="28458" t="s">
        <v>879</v>
      </c>
      <c r="G111" s="29817" t="s">
        <v>923</v>
      </c>
      <c r="T111" s="31176"/>
      <c r="U111" s="32535"/>
      <c r="V111" s="33894"/>
      <c r="W111" s="35253"/>
      <c r="X111" s="36612"/>
      <c r="Y111" s="37971"/>
      <c r="Z111" s="39330"/>
      <c r="AA111" s="40689"/>
      <c r="AB111" s="42048"/>
      <c r="AC111" s="43407"/>
      <c r="AD111" s="44766" t="n">
        <v>0.0020576132</v>
      </c>
      <c r="AE111" s="46125" t="n">
        <v>5.882353E-4</v>
      </c>
      <c r="AF111" s="47484" t="n">
        <v>6.242197E-4</v>
      </c>
      <c r="AG111" s="48843" t="n">
        <v>8.616975E-4</v>
      </c>
      <c r="AH111" s="50202" t="n">
        <v>0.0022714367</v>
      </c>
      <c r="AI111" s="51561"/>
      <c r="AJ111" s="52920"/>
      <c r="AK111" s="54279"/>
      <c r="AL111" s="55638"/>
      <c r="AM111" s="56997"/>
    </row>
    <row r="112">
      <c r="A112" s="23025" t="s">
        <v>891</v>
      </c>
      <c r="B112" s="24384" t="s">
        <v>763</v>
      </c>
      <c r="C112" s="25743" t="s">
        <v>713</v>
      </c>
      <c r="D112" s="27102" t="s">
        <v>474</v>
      </c>
      <c r="E112" s="28461" t="s">
        <v>879</v>
      </c>
      <c r="G112" s="29820" t="s">
        <v>923</v>
      </c>
      <c r="T112" s="31179" t="n">
        <v>0.001259446</v>
      </c>
      <c r="U112" s="32538" t="n">
        <v>0.001240695</v>
      </c>
      <c r="V112" s="33897" t="n">
        <v>0.002620545</v>
      </c>
      <c r="W112" s="35256" t="n">
        <v>6.662225E-4</v>
      </c>
      <c r="X112" s="36615" t="n">
        <v>0.003685504</v>
      </c>
      <c r="Y112" s="37974" t="n">
        <v>0.0021582734</v>
      </c>
      <c r="Z112" s="39333" t="n">
        <v>0.0021310602</v>
      </c>
      <c r="AA112" s="40692" t="n">
        <v>0.0023934897</v>
      </c>
      <c r="AB112" s="42051" t="n">
        <v>0.0034987277</v>
      </c>
      <c r="AC112" s="43410" t="n">
        <v>0.0026143791</v>
      </c>
      <c r="AD112" s="44769" t="n">
        <v>0.0030864198</v>
      </c>
      <c r="AE112" s="46128" t="n">
        <v>0.001372549</v>
      </c>
      <c r="AF112" s="47487" t="n">
        <v>0.0012484395</v>
      </c>
      <c r="AG112" s="48846" t="n">
        <v>0.0017233951</v>
      </c>
      <c r="AH112" s="50205" t="n">
        <v>8.517888E-4</v>
      </c>
      <c r="AI112" s="51564"/>
      <c r="AJ112" s="52923"/>
      <c r="AK112" s="54282"/>
      <c r="AL112" s="55641"/>
      <c r="AM112" s="57000"/>
    </row>
    <row r="113">
      <c r="A113" s="23028" t="s">
        <v>891</v>
      </c>
      <c r="B113" s="24387" t="s">
        <v>899</v>
      </c>
      <c r="C113" s="25746" t="s">
        <v>713</v>
      </c>
      <c r="D113" s="27105" t="s">
        <v>474</v>
      </c>
      <c r="E113" s="28464" t="s">
        <v>879</v>
      </c>
      <c r="G113" s="29823" t="s">
        <v>923</v>
      </c>
      <c r="T113" s="31182" t="n">
        <v>0.002518892</v>
      </c>
      <c r="U113" s="32541"/>
      <c r="V113" s="33900" t="n">
        <v>0.002620545</v>
      </c>
      <c r="W113" s="35259" t="n">
        <v>0.001332445</v>
      </c>
      <c r="X113" s="36618" t="n">
        <v>0.001842752</v>
      </c>
      <c r="Y113" s="37977" t="n">
        <v>3.597122E-4</v>
      </c>
      <c r="Z113" s="39336" t="n">
        <v>0.0010655301</v>
      </c>
      <c r="AA113" s="40695" t="n">
        <v>0.0014360938</v>
      </c>
      <c r="AB113" s="42054" t="n">
        <v>0.0012722646</v>
      </c>
      <c r="AC113" s="43413" t="n">
        <v>-4.357298E-4</v>
      </c>
      <c r="AD113" s="44772" t="n">
        <v>0.0013717421</v>
      </c>
      <c r="AE113" s="46131" t="n">
        <v>0.0023529412</v>
      </c>
      <c r="AF113" s="47490" t="n">
        <v>0.0018726592</v>
      </c>
      <c r="AG113" s="48849" t="n">
        <v>4.308488E-4</v>
      </c>
      <c r="AH113" s="50208" t="n">
        <v>5.678592E-4</v>
      </c>
      <c r="AI113" s="51567"/>
      <c r="AJ113" s="52926"/>
      <c r="AK113" s="54285"/>
      <c r="AL113" s="55644"/>
      <c r="AM113" s="57003"/>
    </row>
    <row r="114">
      <c r="A114" s="23031" t="s">
        <v>891</v>
      </c>
      <c r="B114" s="24390" t="s">
        <v>804</v>
      </c>
      <c r="C114" s="25749" t="s">
        <v>722</v>
      </c>
      <c r="D114" s="27108" t="s">
        <v>474</v>
      </c>
      <c r="E114" s="28467" t="s">
        <v>879</v>
      </c>
      <c r="G114" s="29826" t="s">
        <v>923</v>
      </c>
      <c r="T114" s="31185"/>
      <c r="U114" s="32544"/>
      <c r="V114" s="33903"/>
      <c r="W114" s="35262"/>
      <c r="X114" s="36621"/>
      <c r="Y114" s="37980"/>
      <c r="Z114" s="39339"/>
      <c r="AA114" s="40698"/>
      <c r="AB114" s="42057" t="n">
        <v>0.0057251908</v>
      </c>
      <c r="AC114" s="43416" t="n">
        <v>0.0039215686</v>
      </c>
      <c r="AD114" s="44775" t="n">
        <v>0.0020576132</v>
      </c>
      <c r="AE114" s="46134" t="n">
        <v>0.0011764706</v>
      </c>
      <c r="AF114" s="47493" t="n">
        <v>6.242197E-4</v>
      </c>
      <c r="AG114" s="48852" t="n">
        <v>0.0017233951</v>
      </c>
      <c r="AH114" s="50211" t="n">
        <v>0.0014196479</v>
      </c>
      <c r="AI114" s="51570"/>
      <c r="AJ114" s="52929"/>
      <c r="AK114" s="54288"/>
      <c r="AL114" s="55647"/>
      <c r="AM114" s="57006"/>
    </row>
    <row r="115">
      <c r="A115" s="23034" t="s">
        <v>891</v>
      </c>
      <c r="B115" s="24393" t="s">
        <v>792</v>
      </c>
      <c r="C115" s="25752" t="s">
        <v>722</v>
      </c>
      <c r="D115" s="27111" t="s">
        <v>474</v>
      </c>
      <c r="E115" s="28470" t="s">
        <v>879</v>
      </c>
      <c r="G115" s="29829" t="s">
        <v>923</v>
      </c>
      <c r="T115" s="31188"/>
      <c r="U115" s="32547"/>
      <c r="V115" s="33906"/>
      <c r="W115" s="35265"/>
      <c r="X115" s="36624"/>
      <c r="Y115" s="37983"/>
      <c r="Z115" s="39342"/>
      <c r="AA115" s="40701"/>
      <c r="AB115" s="42060" t="n">
        <v>0.0019083969</v>
      </c>
      <c r="AC115" s="43419" t="n">
        <v>8.714597E-4</v>
      </c>
      <c r="AD115" s="44778" t="n">
        <v>0.0037722908</v>
      </c>
      <c r="AE115" s="46137" t="n">
        <v>0.0017647059</v>
      </c>
      <c r="AF115" s="47496" t="n">
        <v>0.0031210986</v>
      </c>
      <c r="AG115" s="48855" t="n">
        <v>0.0021542439</v>
      </c>
      <c r="AH115" s="50214" t="n">
        <v>0.0025553663</v>
      </c>
      <c r="AI115" s="51573"/>
      <c r="AJ115" s="52932"/>
      <c r="AK115" s="54291"/>
      <c r="AL115" s="55650"/>
      <c r="AM115" s="57009"/>
    </row>
    <row r="116">
      <c r="A116" s="23037" t="s">
        <v>891</v>
      </c>
      <c r="B116" s="24396" t="s">
        <v>739</v>
      </c>
      <c r="C116" s="25755" t="s">
        <v>707</v>
      </c>
      <c r="D116" s="27114" t="s">
        <v>473</v>
      </c>
      <c r="E116" s="28473" t="s">
        <v>879</v>
      </c>
      <c r="G116" s="29832" t="s">
        <v>923</v>
      </c>
      <c r="T116" s="31191"/>
      <c r="U116" s="32550"/>
      <c r="V116" s="33909"/>
      <c r="W116" s="35268"/>
      <c r="X116" s="36627"/>
      <c r="Y116" s="37986"/>
      <c r="Z116" s="39345" t="n">
        <v>0.0015982952</v>
      </c>
      <c r="AA116" s="40704" t="n">
        <v>9.573959E-4</v>
      </c>
      <c r="AB116" s="42063" t="n">
        <v>0.0015903308</v>
      </c>
      <c r="AC116" s="43422" t="n">
        <v>4.357298E-4</v>
      </c>
      <c r="AD116" s="44781" t="n">
        <v>0.0013717421</v>
      </c>
      <c r="AE116" s="46140" t="n">
        <v>5.882353E-4</v>
      </c>
      <c r="AF116" s="47499"/>
      <c r="AG116" s="48858"/>
      <c r="AH116" s="50217"/>
      <c r="AI116" s="51576"/>
      <c r="AJ116" s="52935"/>
      <c r="AK116" s="54294"/>
      <c r="AL116" s="55653"/>
      <c r="AM116" s="57012"/>
    </row>
    <row r="117">
      <c r="A117" s="23040" t="s">
        <v>891</v>
      </c>
      <c r="B117" s="24399" t="s">
        <v>741</v>
      </c>
      <c r="C117" s="25758" t="s">
        <v>707</v>
      </c>
      <c r="D117" s="27117" t="s">
        <v>473</v>
      </c>
      <c r="E117" s="28476" t="s">
        <v>879</v>
      </c>
      <c r="G117" s="29835" t="s">
        <v>923</v>
      </c>
      <c r="T117" s="31194"/>
      <c r="U117" s="32553"/>
      <c r="V117" s="33912"/>
      <c r="W117" s="35271"/>
      <c r="X117" s="36630"/>
      <c r="Y117" s="37989" t="n">
        <v>0.0079136691</v>
      </c>
      <c r="Z117" s="39348" t="n">
        <v>0.0021310602</v>
      </c>
      <c r="AA117" s="40707" t="n">
        <v>0.0028721876</v>
      </c>
      <c r="AB117" s="42066" t="n">
        <v>0.0050890585</v>
      </c>
      <c r="AC117" s="43425" t="n">
        <v>0.0061002179</v>
      </c>
      <c r="AD117" s="44784" t="n">
        <v>0.0024005487</v>
      </c>
      <c r="AE117" s="46143" t="n">
        <v>0.0052941176</v>
      </c>
      <c r="AF117" s="47502" t="n">
        <v>0.0093632959</v>
      </c>
      <c r="AG117" s="48861" t="n">
        <v>0.0073244291</v>
      </c>
      <c r="AH117" s="50220" t="n">
        <v>0.0085178876</v>
      </c>
      <c r="AI117" s="51579"/>
      <c r="AJ117" s="52938"/>
      <c r="AK117" s="54297"/>
      <c r="AL117" s="55656"/>
      <c r="AM117" s="57015"/>
    </row>
    <row r="118">
      <c r="A118" s="23043" t="s">
        <v>891</v>
      </c>
      <c r="B118" s="24402" t="s">
        <v>758</v>
      </c>
      <c r="C118" s="25761" t="s">
        <v>707</v>
      </c>
      <c r="D118" s="27120" t="s">
        <v>473</v>
      </c>
      <c r="E118" s="28479" t="s">
        <v>879</v>
      </c>
      <c r="G118" s="29838" t="s">
        <v>923</v>
      </c>
      <c r="T118" s="31197"/>
      <c r="U118" s="32556"/>
      <c r="V118" s="33915"/>
      <c r="W118" s="35274"/>
      <c r="X118" s="36633"/>
      <c r="Y118" s="37992"/>
      <c r="Z118" s="39351"/>
      <c r="AA118" s="40710" t="n">
        <v>0.0014360938</v>
      </c>
      <c r="AB118" s="42069" t="n">
        <v>0.0034987277</v>
      </c>
      <c r="AC118" s="43428" t="n">
        <v>0.0026143791</v>
      </c>
      <c r="AD118" s="44787" t="n">
        <v>0.0017146776</v>
      </c>
      <c r="AE118" s="46146" t="n">
        <v>0.001372549</v>
      </c>
      <c r="AF118" s="47505" t="n">
        <v>-6.242197E-4</v>
      </c>
      <c r="AG118" s="48864" t="n">
        <v>0.0012925463</v>
      </c>
      <c r="AH118" s="50223" t="n">
        <v>0.0014196479</v>
      </c>
      <c r="AI118" s="51582"/>
      <c r="AJ118" s="52941"/>
      <c r="AK118" s="54300"/>
      <c r="AL118" s="55659"/>
      <c r="AM118" s="57018"/>
    </row>
    <row r="119">
      <c r="A119" s="23046" t="s">
        <v>891</v>
      </c>
      <c r="B119" s="24405" t="s">
        <v>783</v>
      </c>
      <c r="C119" s="25764" t="s">
        <v>707</v>
      </c>
      <c r="D119" s="27123" t="s">
        <v>473</v>
      </c>
      <c r="E119" s="28482" t="s">
        <v>879</v>
      </c>
      <c r="G119" s="29841" t="s">
        <v>923</v>
      </c>
      <c r="T119" s="31200"/>
      <c r="U119" s="32559"/>
      <c r="V119" s="33918"/>
      <c r="W119" s="35277"/>
      <c r="X119" s="36636"/>
      <c r="Y119" s="37995"/>
      <c r="Z119" s="39354" t="n">
        <v>5.327651E-4</v>
      </c>
      <c r="AA119" s="40713"/>
      <c r="AB119" s="42072"/>
      <c r="AC119" s="43431"/>
      <c r="AD119" s="44790"/>
      <c r="AE119" s="46149"/>
      <c r="AF119" s="47508"/>
      <c r="AG119" s="48867"/>
      <c r="AH119" s="50226"/>
      <c r="AI119" s="51585"/>
      <c r="AJ119" s="52944"/>
      <c r="AK119" s="54303"/>
      <c r="AL119" s="55662"/>
      <c r="AM119" s="57021"/>
    </row>
    <row r="120">
      <c r="A120" s="23049" t="s">
        <v>891</v>
      </c>
      <c r="B120" s="24408" t="s">
        <v>742</v>
      </c>
      <c r="C120" s="25767" t="s">
        <v>707</v>
      </c>
      <c r="D120" s="27126" t="s">
        <v>473</v>
      </c>
      <c r="E120" s="28485" t="s">
        <v>879</v>
      </c>
      <c r="G120" s="29844" t="s">
        <v>923</v>
      </c>
      <c r="T120" s="31203"/>
      <c r="U120" s="32562"/>
      <c r="V120" s="33921"/>
      <c r="W120" s="35280"/>
      <c r="X120" s="36639"/>
      <c r="Y120" s="37998"/>
      <c r="Z120" s="39357"/>
      <c r="AA120" s="40716"/>
      <c r="AB120" s="42075"/>
      <c r="AC120" s="43434"/>
      <c r="AD120" s="44793"/>
      <c r="AE120" s="46152" t="n">
        <v>5.882353E-4</v>
      </c>
      <c r="AF120" s="47511" t="n">
        <v>0.0031210986</v>
      </c>
      <c r="AG120" s="48870" t="n">
        <v>0.0021542439</v>
      </c>
      <c r="AH120" s="50229" t="n">
        <v>0.0056785917</v>
      </c>
      <c r="AI120" s="51588"/>
      <c r="AJ120" s="52947"/>
      <c r="AK120" s="54306"/>
      <c r="AL120" s="55665"/>
      <c r="AM120" s="57024"/>
    </row>
    <row r="121">
      <c r="A121" s="23052" t="s">
        <v>891</v>
      </c>
      <c r="B121" s="24411" t="s">
        <v>783</v>
      </c>
      <c r="C121" s="25770" t="s">
        <v>720</v>
      </c>
      <c r="D121" s="27129" t="s">
        <v>473</v>
      </c>
      <c r="E121" s="28488" t="s">
        <v>879</v>
      </c>
      <c r="G121" s="29847" t="s">
        <v>923</v>
      </c>
      <c r="T121" s="31206"/>
      <c r="U121" s="32565"/>
      <c r="V121" s="33924"/>
      <c r="W121" s="35283"/>
      <c r="X121" s="36642"/>
      <c r="Y121" s="38001"/>
      <c r="Z121" s="39360"/>
      <c r="AA121" s="40719"/>
      <c r="AB121" s="42078"/>
      <c r="AC121" s="43437"/>
      <c r="AD121" s="44796" t="n">
        <v>0.0020576132</v>
      </c>
      <c r="AE121" s="46155" t="n">
        <v>-3.921569E-4</v>
      </c>
      <c r="AF121" s="47514" t="n">
        <v>6.242197E-4</v>
      </c>
      <c r="AG121" s="48873" t="n">
        <v>0.0012925463</v>
      </c>
      <c r="AH121" s="50232" t="n">
        <v>0.003407155</v>
      </c>
      <c r="AI121" s="51591"/>
      <c r="AJ121" s="52950"/>
      <c r="AK121" s="54309"/>
      <c r="AL121" s="55668"/>
      <c r="AM121" s="57027"/>
    </row>
    <row r="122">
      <c r="A122" s="23055" t="s">
        <v>891</v>
      </c>
      <c r="B122" s="24414" t="s">
        <v>784</v>
      </c>
      <c r="C122" s="25773" t="s">
        <v>720</v>
      </c>
      <c r="D122" s="27132" t="s">
        <v>473</v>
      </c>
      <c r="E122" s="28491" t="s">
        <v>879</v>
      </c>
      <c r="G122" s="29850" t="s">
        <v>923</v>
      </c>
      <c r="T122" s="31209"/>
      <c r="U122" s="32568"/>
      <c r="V122" s="33927"/>
      <c r="W122" s="35286"/>
      <c r="X122" s="36645"/>
      <c r="Y122" s="38004" t="n">
        <v>0.0010791367</v>
      </c>
      <c r="Z122" s="39363" t="n">
        <v>-5.327651E-4</v>
      </c>
      <c r="AA122" s="40722" t="n">
        <v>0.0</v>
      </c>
      <c r="AB122" s="42081" t="n">
        <v>9.541985E-4</v>
      </c>
      <c r="AC122" s="43440" t="n">
        <v>0.0</v>
      </c>
      <c r="AD122" s="44799" t="n">
        <v>0.0017146776</v>
      </c>
      <c r="AE122" s="46158" t="n">
        <v>0.0011764706</v>
      </c>
      <c r="AF122" s="47517" t="n">
        <v>0.0012484395</v>
      </c>
      <c r="AG122" s="48876" t="n">
        <v>8.616975E-4</v>
      </c>
      <c r="AH122" s="50235" t="n">
        <v>0.0011357183</v>
      </c>
      <c r="AI122" s="51594"/>
      <c r="AJ122" s="52953"/>
      <c r="AK122" s="54312"/>
      <c r="AL122" s="55671"/>
      <c r="AM122" s="57030"/>
    </row>
    <row r="123">
      <c r="A123" s="23058" t="s">
        <v>891</v>
      </c>
      <c r="B123" s="24417" t="s">
        <v>900</v>
      </c>
      <c r="C123" s="25776" t="s">
        <v>720</v>
      </c>
      <c r="D123" s="27135" t="s">
        <v>473</v>
      </c>
      <c r="E123" s="28494" t="s">
        <v>879</v>
      </c>
      <c r="G123" s="29853" t="s">
        <v>923</v>
      </c>
      <c r="T123" s="31212"/>
      <c r="U123" s="32571"/>
      <c r="V123" s="33930"/>
      <c r="W123" s="35289"/>
      <c r="X123" s="36648"/>
      <c r="Y123" s="38007"/>
      <c r="Z123" s="39366" t="n">
        <v>0.0010655301</v>
      </c>
      <c r="AA123" s="40725" t="n">
        <v>9.573959E-4</v>
      </c>
      <c r="AB123" s="42084" t="n">
        <v>6.361323E-4</v>
      </c>
      <c r="AC123" s="43443" t="n">
        <v>0.0017429194</v>
      </c>
      <c r="AD123" s="44802" t="n">
        <v>0.0017146776</v>
      </c>
      <c r="AE123" s="46161" t="n">
        <v>0.001372549</v>
      </c>
      <c r="AF123" s="47520" t="n">
        <v>0.0012484395</v>
      </c>
      <c r="AG123" s="48879" t="n">
        <v>8.616975E-4</v>
      </c>
      <c r="AH123" s="50238" t="n">
        <v>0.0011357183</v>
      </c>
      <c r="AI123" s="51597"/>
      <c r="AJ123" s="52956"/>
      <c r="AK123" s="54315"/>
      <c r="AL123" s="55674"/>
      <c r="AM123" s="57033"/>
    </row>
    <row r="124">
      <c r="A124" s="23061" t="s">
        <v>891</v>
      </c>
      <c r="B124" s="24420" t="s">
        <v>901</v>
      </c>
      <c r="C124" s="25779" t="s">
        <v>721</v>
      </c>
      <c r="D124" s="27138" t="s">
        <v>473</v>
      </c>
      <c r="E124" s="28497" t="s">
        <v>879</v>
      </c>
      <c r="G124" s="29856" t="s">
        <v>923</v>
      </c>
      <c r="T124" s="31215"/>
      <c r="U124" s="32574"/>
      <c r="V124" s="33933"/>
      <c r="W124" s="35292"/>
      <c r="X124" s="36651"/>
      <c r="Y124" s="38010" t="n">
        <v>0.0151079137</v>
      </c>
      <c r="Z124" s="39369" t="n">
        <v>0.0154501865</v>
      </c>
      <c r="AA124" s="40728" t="n">
        <v>0.0028721876</v>
      </c>
      <c r="AB124" s="42087" t="n">
        <v>0.0022264631</v>
      </c>
      <c r="AC124" s="43446" t="n">
        <v>0.0026143791</v>
      </c>
      <c r="AD124" s="44805" t="n">
        <v>6.858711E-4</v>
      </c>
      <c r="AE124" s="46164" t="n">
        <v>0.001372549</v>
      </c>
      <c r="AF124" s="47523" t="n">
        <v>0.0024968789</v>
      </c>
      <c r="AG124" s="48882" t="n">
        <v>0.0030159414</v>
      </c>
      <c r="AH124" s="50241" t="n">
        <v>0.0</v>
      </c>
      <c r="AI124" s="51600"/>
      <c r="AJ124" s="52959"/>
      <c r="AK124" s="54318"/>
      <c r="AL124" s="55677"/>
      <c r="AM124" s="57036"/>
    </row>
    <row r="125">
      <c r="A125" s="23064" t="s">
        <v>891</v>
      </c>
      <c r="B125" s="24423" t="s">
        <v>785</v>
      </c>
      <c r="C125" s="25782" t="s">
        <v>721</v>
      </c>
      <c r="D125" s="27141" t="s">
        <v>473</v>
      </c>
      <c r="E125" s="28500" t="s">
        <v>879</v>
      </c>
      <c r="G125" s="29859" t="s">
        <v>923</v>
      </c>
      <c r="T125" s="31218"/>
      <c r="U125" s="32577"/>
      <c r="V125" s="33936"/>
      <c r="W125" s="35295"/>
      <c r="X125" s="36654"/>
      <c r="Y125" s="38013" t="n">
        <v>0.0010791367</v>
      </c>
      <c r="Z125" s="39372" t="n">
        <v>0.0031965903</v>
      </c>
      <c r="AA125" s="40731" t="n">
        <v>4.786979E-4</v>
      </c>
      <c r="AB125" s="42090" t="n">
        <v>0.0012722646</v>
      </c>
      <c r="AC125" s="43449" t="n">
        <v>0.0013071895</v>
      </c>
      <c r="AD125" s="44808" t="n">
        <v>0.0020576132</v>
      </c>
      <c r="AE125" s="46167" t="n">
        <v>0.0035294118</v>
      </c>
      <c r="AF125" s="47526" t="n">
        <v>0.0018726592</v>
      </c>
      <c r="AG125" s="48885" t="n">
        <v>0.0030159414</v>
      </c>
      <c r="AH125" s="50244" t="n">
        <v>0.0017035775</v>
      </c>
      <c r="AI125" s="51603"/>
      <c r="AJ125" s="52962"/>
      <c r="AK125" s="54321"/>
      <c r="AL125" s="55680"/>
      <c r="AM125" s="57039"/>
    </row>
    <row r="126">
      <c r="A126" s="23067" t="s">
        <v>891</v>
      </c>
      <c r="B126" s="24426" t="s">
        <v>786</v>
      </c>
      <c r="C126" s="25785" t="s">
        <v>721</v>
      </c>
      <c r="D126" s="27144" t="s">
        <v>473</v>
      </c>
      <c r="E126" s="28503" t="s">
        <v>879</v>
      </c>
      <c r="G126" s="29862" t="s">
        <v>923</v>
      </c>
      <c r="T126" s="31221"/>
      <c r="U126" s="32580"/>
      <c r="V126" s="33939"/>
      <c r="W126" s="35298"/>
      <c r="X126" s="36657"/>
      <c r="Y126" s="38016" t="n">
        <v>3.597122E-4</v>
      </c>
      <c r="Z126" s="39375" t="n">
        <v>0.0021310602</v>
      </c>
      <c r="AA126" s="40734" t="n">
        <v>0.0014360938</v>
      </c>
      <c r="AB126" s="42093" t="n">
        <v>0.0025445293</v>
      </c>
      <c r="AC126" s="43452" t="n">
        <v>0.0021786492</v>
      </c>
      <c r="AD126" s="44811" t="n">
        <v>0.0020576132</v>
      </c>
      <c r="AE126" s="46170" t="n">
        <v>0.0025490196</v>
      </c>
      <c r="AF126" s="47529" t="n">
        <v>0.0031210986</v>
      </c>
      <c r="AG126" s="48888" t="n">
        <v>0.0017233951</v>
      </c>
      <c r="AH126" s="50247" t="n">
        <v>0.0014196479</v>
      </c>
      <c r="AI126" s="51606"/>
      <c r="AJ126" s="52965"/>
      <c r="AK126" s="54324"/>
      <c r="AL126" s="55683"/>
      <c r="AM126" s="57042"/>
    </row>
    <row r="127">
      <c r="A127" s="23070" t="s">
        <v>891</v>
      </c>
      <c r="B127" s="24429" t="s">
        <v>787</v>
      </c>
      <c r="C127" s="25788" t="s">
        <v>721</v>
      </c>
      <c r="D127" s="27147" t="s">
        <v>473</v>
      </c>
      <c r="E127" s="28506" t="s">
        <v>879</v>
      </c>
      <c r="G127" s="29865" t="s">
        <v>923</v>
      </c>
      <c r="T127" s="31224"/>
      <c r="U127" s="32583"/>
      <c r="V127" s="33942"/>
      <c r="W127" s="35301"/>
      <c r="X127" s="36660"/>
      <c r="Y127" s="38019" t="n">
        <v>0.0</v>
      </c>
      <c r="Z127" s="39378" t="n">
        <v>0.0</v>
      </c>
      <c r="AA127" s="40737"/>
      <c r="AB127" s="42096" t="n">
        <v>0.0</v>
      </c>
      <c r="AC127" s="43455" t="n">
        <v>0.0</v>
      </c>
      <c r="AD127" s="44814" t="n">
        <v>3.429355E-4</v>
      </c>
      <c r="AE127" s="46173" t="n">
        <v>3.921569E-4</v>
      </c>
      <c r="AF127" s="47532" t="n">
        <v>0.0</v>
      </c>
      <c r="AG127" s="48891" t="n">
        <v>0.0</v>
      </c>
      <c r="AH127" s="50250" t="n">
        <v>2.839296E-4</v>
      </c>
      <c r="AI127" s="51609"/>
      <c r="AJ127" s="52968"/>
      <c r="AK127" s="54327"/>
      <c r="AL127" s="55686"/>
      <c r="AM127" s="57045"/>
    </row>
    <row r="128">
      <c r="A128" s="23073" t="s">
        <v>891</v>
      </c>
      <c r="B128" s="24432" t="s">
        <v>735</v>
      </c>
      <c r="C128" s="25791" t="s">
        <v>721</v>
      </c>
      <c r="D128" s="27150" t="s">
        <v>473</v>
      </c>
      <c r="E128" s="28509" t="s">
        <v>879</v>
      </c>
      <c r="G128" s="29868" t="s">
        <v>923</v>
      </c>
      <c r="T128" s="31227"/>
      <c r="U128" s="32586"/>
      <c r="V128" s="33945"/>
      <c r="W128" s="35304"/>
      <c r="X128" s="36663"/>
      <c r="Y128" s="38022"/>
      <c r="Z128" s="39381"/>
      <c r="AA128" s="40740"/>
      <c r="AB128" s="42099"/>
      <c r="AC128" s="43458"/>
      <c r="AD128" s="44817"/>
      <c r="AE128" s="46176"/>
      <c r="AF128" s="47535"/>
      <c r="AG128" s="48894" t="n">
        <v>0.0017233951</v>
      </c>
      <c r="AH128" s="50253" t="n">
        <v>0.0025553663</v>
      </c>
      <c r="AI128" s="51612"/>
      <c r="AJ128" s="52971"/>
      <c r="AK128" s="54330"/>
      <c r="AL128" s="55689"/>
      <c r="AM128" s="57048"/>
    </row>
    <row r="129">
      <c r="A129" s="23076" t="s">
        <v>891</v>
      </c>
      <c r="B129" s="24435" t="s">
        <v>790</v>
      </c>
      <c r="C129" s="25794" t="s">
        <v>721</v>
      </c>
      <c r="D129" s="27153" t="s">
        <v>473</v>
      </c>
      <c r="E129" s="28512" t="s">
        <v>879</v>
      </c>
      <c r="G129" s="29871" t="s">
        <v>923</v>
      </c>
      <c r="T129" s="31230"/>
      <c r="U129" s="32589"/>
      <c r="V129" s="33948"/>
      <c r="W129" s="35307"/>
      <c r="X129" s="36666"/>
      <c r="Y129" s="38025"/>
      <c r="Z129" s="39384"/>
      <c r="AA129" s="40743"/>
      <c r="AB129" s="42102"/>
      <c r="AC129" s="43461"/>
      <c r="AD129" s="44820"/>
      <c r="AE129" s="46179"/>
      <c r="AF129" s="47538"/>
      <c r="AG129" s="48897"/>
      <c r="AH129" s="50256" t="n">
        <v>5.678592E-4</v>
      </c>
      <c r="AI129" s="51615"/>
      <c r="AJ129" s="52974"/>
      <c r="AK129" s="54333"/>
      <c r="AL129" s="55692"/>
      <c r="AM129" s="57051"/>
    </row>
    <row r="130">
      <c r="A130" s="23079" t="s">
        <v>891</v>
      </c>
      <c r="B130" s="24438" t="s">
        <v>729</v>
      </c>
      <c r="C130" s="25797" t="s">
        <v>721</v>
      </c>
      <c r="D130" s="27156" t="s">
        <v>473</v>
      </c>
      <c r="E130" s="28515" t="s">
        <v>879</v>
      </c>
      <c r="G130" s="29874" t="s">
        <v>923</v>
      </c>
      <c r="T130" s="31233"/>
      <c r="U130" s="32592"/>
      <c r="V130" s="33951"/>
      <c r="W130" s="35310"/>
      <c r="X130" s="36669"/>
      <c r="Y130" s="38028"/>
      <c r="Z130" s="39387"/>
      <c r="AA130" s="40746"/>
      <c r="AB130" s="42105"/>
      <c r="AC130" s="43464"/>
      <c r="AD130" s="44823"/>
      <c r="AE130" s="46182" t="n">
        <v>0.0107843137</v>
      </c>
      <c r="AF130" s="47541" t="n">
        <v>0.0118601748</v>
      </c>
      <c r="AG130" s="48900" t="n">
        <v>0.0086169754</v>
      </c>
      <c r="AH130" s="50259" t="n">
        <v>0.016467916</v>
      </c>
      <c r="AI130" s="51618"/>
      <c r="AJ130" s="52977"/>
      <c r="AK130" s="54336"/>
      <c r="AL130" s="55695"/>
      <c r="AM130" s="57054"/>
    </row>
    <row r="131">
      <c r="A131" s="23082" t="s">
        <v>891</v>
      </c>
      <c r="B131" s="24441" t="s">
        <v>736</v>
      </c>
      <c r="C131" s="25800" t="s">
        <v>721</v>
      </c>
      <c r="D131" s="27159" t="s">
        <v>473</v>
      </c>
      <c r="E131" s="28518" t="s">
        <v>879</v>
      </c>
      <c r="G131" s="29877" t="s">
        <v>923</v>
      </c>
      <c r="T131" s="31236"/>
      <c r="U131" s="32595"/>
      <c r="V131" s="33954"/>
      <c r="W131" s="35313"/>
      <c r="X131" s="36672"/>
      <c r="Y131" s="38031"/>
      <c r="Z131" s="39390"/>
      <c r="AA131" s="40749" t="n">
        <v>0.0047869794</v>
      </c>
      <c r="AB131" s="42108" t="n">
        <v>0.0050890585</v>
      </c>
      <c r="AC131" s="43467" t="n">
        <v>0.0043572985</v>
      </c>
      <c r="AD131" s="44826" t="n">
        <v>0.0051440329</v>
      </c>
      <c r="AE131" s="46185" t="n">
        <v>0.0035294118</v>
      </c>
      <c r="AF131" s="47544" t="n">
        <v>0.0043695381</v>
      </c>
      <c r="AG131" s="48903" t="n">
        <v>0.0073244291</v>
      </c>
      <c r="AH131" s="50262" t="n">
        <v>0.0036910846</v>
      </c>
      <c r="AI131" s="51621"/>
      <c r="AJ131" s="52980"/>
      <c r="AK131" s="54339"/>
      <c r="AL131" s="55698"/>
      <c r="AM131" s="57057"/>
    </row>
    <row r="132">
      <c r="A132" s="23085" t="s">
        <v>891</v>
      </c>
      <c r="B132" s="24444" t="s">
        <v>745</v>
      </c>
      <c r="C132" s="25803" t="s">
        <v>721</v>
      </c>
      <c r="D132" s="27162" t="s">
        <v>473</v>
      </c>
      <c r="E132" s="28521" t="s">
        <v>879</v>
      </c>
      <c r="G132" s="29880" t="s">
        <v>923</v>
      </c>
      <c r="T132" s="31239"/>
      <c r="U132" s="32598"/>
      <c r="V132" s="33957"/>
      <c r="W132" s="35316"/>
      <c r="X132" s="36675"/>
      <c r="Y132" s="38034"/>
      <c r="Z132" s="39393"/>
      <c r="AA132" s="40752"/>
      <c r="AB132" s="42111" t="n">
        <v>0.0025445293</v>
      </c>
      <c r="AC132" s="43470" t="n">
        <v>0.0043572985</v>
      </c>
      <c r="AD132" s="44829" t="n">
        <v>0.0037722908</v>
      </c>
      <c r="AE132" s="46188" t="n">
        <v>0.0019607843</v>
      </c>
      <c r="AF132" s="47547" t="n">
        <v>0.0012484395</v>
      </c>
      <c r="AG132" s="48906" t="n">
        <v>0.0047393365</v>
      </c>
      <c r="AH132" s="50265" t="n">
        <v>0.0019875071</v>
      </c>
      <c r="AI132" s="51624"/>
      <c r="AJ132" s="52983"/>
      <c r="AK132" s="54342"/>
      <c r="AL132" s="55701"/>
      <c r="AM132" s="57060"/>
    </row>
    <row r="133">
      <c r="A133" s="23088" t="s">
        <v>891</v>
      </c>
      <c r="B133" s="24447" t="s">
        <v>902</v>
      </c>
      <c r="C133" s="25806" t="s">
        <v>721</v>
      </c>
      <c r="D133" s="27165" t="s">
        <v>473</v>
      </c>
      <c r="E133" s="28524" t="s">
        <v>879</v>
      </c>
      <c r="G133" s="29883" t="s">
        <v>923</v>
      </c>
      <c r="T133" s="31242"/>
      <c r="U133" s="32601"/>
      <c r="V133" s="33960"/>
      <c r="W133" s="35319"/>
      <c r="X133" s="36678"/>
      <c r="Y133" s="38037" t="n">
        <v>0.0</v>
      </c>
      <c r="Z133" s="39396" t="n">
        <v>0.0010655301</v>
      </c>
      <c r="AA133" s="40755" t="n">
        <v>0.0</v>
      </c>
      <c r="AB133" s="42114" t="n">
        <v>0.0</v>
      </c>
      <c r="AC133" s="43473" t="n">
        <v>0.0</v>
      </c>
      <c r="AD133" s="44832" t="n">
        <v>0.0</v>
      </c>
      <c r="AE133" s="46191" t="n">
        <v>1.960784E-4</v>
      </c>
      <c r="AF133" s="47550" t="n">
        <v>0.0</v>
      </c>
      <c r="AG133" s="48909" t="n">
        <v>0.0</v>
      </c>
      <c r="AH133" s="50268" t="n">
        <v>0.0</v>
      </c>
      <c r="AI133" s="51627"/>
      <c r="AJ133" s="52986"/>
      <c r="AK133" s="54345"/>
      <c r="AL133" s="55704"/>
      <c r="AM133" s="57063"/>
    </row>
    <row r="134">
      <c r="A134" s="23091" t="s">
        <v>891</v>
      </c>
      <c r="B134" s="24450" t="s">
        <v>731</v>
      </c>
      <c r="C134" s="25809" t="s">
        <v>721</v>
      </c>
      <c r="D134" s="27168" t="s">
        <v>473</v>
      </c>
      <c r="E134" s="28527" t="s">
        <v>879</v>
      </c>
      <c r="G134" s="29886" t="s">
        <v>923</v>
      </c>
      <c r="T134" s="31245"/>
      <c r="U134" s="32604"/>
      <c r="V134" s="33963"/>
      <c r="W134" s="35322"/>
      <c r="X134" s="36681"/>
      <c r="Y134" s="38040"/>
      <c r="Z134" s="39399"/>
      <c r="AA134" s="40758" t="n">
        <v>0.0114887506</v>
      </c>
      <c r="AB134" s="42117" t="n">
        <v>0.012086514</v>
      </c>
      <c r="AC134" s="43476" t="n">
        <v>0.0082788671</v>
      </c>
      <c r="AD134" s="44835" t="n">
        <v>0.0068587106</v>
      </c>
      <c r="AE134" s="46194" t="n">
        <v>0.0049019608</v>
      </c>
      <c r="AF134" s="47553" t="n">
        <v>0.0024968789</v>
      </c>
      <c r="AG134" s="48912" t="n">
        <v>0.0012925463</v>
      </c>
      <c r="AH134" s="50271" t="n">
        <v>0.0014196479</v>
      </c>
      <c r="AI134" s="51630"/>
      <c r="AJ134" s="52989"/>
      <c r="AK134" s="54348"/>
      <c r="AL134" s="55707"/>
      <c r="AM134" s="57066"/>
    </row>
    <row r="135">
      <c r="A135" s="23094" t="s">
        <v>891</v>
      </c>
      <c r="B135" s="24453" t="s">
        <v>901</v>
      </c>
      <c r="C135" s="25812" t="s">
        <v>703</v>
      </c>
      <c r="D135" s="27171" t="s">
        <v>473</v>
      </c>
      <c r="E135" s="28530" t="s">
        <v>879</v>
      </c>
      <c r="G135" s="29889" t="s">
        <v>923</v>
      </c>
      <c r="T135" s="31248" t="n">
        <v>0.005037783</v>
      </c>
      <c r="U135" s="32607" t="n">
        <v>0.0</v>
      </c>
      <c r="V135" s="33966" t="n">
        <v>0.007337526</v>
      </c>
      <c r="W135" s="35325" t="n">
        <v>0.003997335</v>
      </c>
      <c r="X135" s="36684" t="n">
        <v>0.004299754</v>
      </c>
      <c r="Y135" s="38043"/>
      <c r="Z135" s="39402"/>
      <c r="AA135" s="40761"/>
      <c r="AB135" s="42120"/>
      <c r="AC135" s="43479"/>
      <c r="AD135" s="44838"/>
      <c r="AE135" s="46197"/>
      <c r="AF135" s="47556"/>
      <c r="AG135" s="48915"/>
      <c r="AH135" s="50274"/>
      <c r="AI135" s="51633"/>
      <c r="AJ135" s="52992"/>
      <c r="AK135" s="54351"/>
      <c r="AL135" s="55710"/>
      <c r="AM135" s="57069"/>
    </row>
    <row r="136">
      <c r="A136" s="23097" t="s">
        <v>891</v>
      </c>
      <c r="B136" s="24456" t="s">
        <v>785</v>
      </c>
      <c r="C136" s="25815" t="s">
        <v>703</v>
      </c>
      <c r="D136" s="27174" t="s">
        <v>473</v>
      </c>
      <c r="E136" s="28533" t="s">
        <v>879</v>
      </c>
      <c r="G136" s="29892" t="s">
        <v>923</v>
      </c>
      <c r="T136" s="31251" t="n">
        <v>0.0</v>
      </c>
      <c r="U136" s="32610" t="n">
        <v>0.00248139</v>
      </c>
      <c r="V136" s="33969" t="n">
        <v>0.0</v>
      </c>
      <c r="W136" s="35328"/>
      <c r="X136" s="36687" t="n">
        <v>0.0018427518</v>
      </c>
      <c r="Y136" s="38046"/>
      <c r="Z136" s="39405"/>
      <c r="AA136" s="40764"/>
      <c r="AB136" s="42123"/>
      <c r="AC136" s="43482"/>
      <c r="AD136" s="44841"/>
      <c r="AE136" s="46200"/>
      <c r="AF136" s="47559"/>
      <c r="AG136" s="48918"/>
      <c r="AH136" s="50277"/>
      <c r="AI136" s="51636"/>
      <c r="AJ136" s="52995"/>
      <c r="AK136" s="54354"/>
      <c r="AL136" s="55713"/>
      <c r="AM136" s="57072"/>
    </row>
    <row r="137">
      <c r="A137" s="23100" t="s">
        <v>891</v>
      </c>
      <c r="B137" s="24459" t="s">
        <v>741</v>
      </c>
      <c r="C137" s="25818" t="s">
        <v>703</v>
      </c>
      <c r="D137" s="27177" t="s">
        <v>473</v>
      </c>
      <c r="E137" s="28536" t="s">
        <v>879</v>
      </c>
      <c r="G137" s="29895" t="s">
        <v>923</v>
      </c>
      <c r="T137" s="31254" t="n">
        <v>0.002518892</v>
      </c>
      <c r="U137" s="32613" t="n">
        <v>0.003722084</v>
      </c>
      <c r="V137" s="33972" t="n">
        <v>0.003144654</v>
      </c>
      <c r="W137" s="35331" t="n">
        <v>0.003997335</v>
      </c>
      <c r="X137" s="36690" t="n">
        <v>0.0055282555</v>
      </c>
      <c r="Y137" s="38049"/>
      <c r="Z137" s="39408"/>
      <c r="AA137" s="40767"/>
      <c r="AB137" s="42126"/>
      <c r="AC137" s="43485"/>
      <c r="AD137" s="44844"/>
      <c r="AE137" s="46203"/>
      <c r="AF137" s="47562"/>
      <c r="AG137" s="48921"/>
      <c r="AH137" s="50280"/>
      <c r="AI137" s="51639"/>
      <c r="AJ137" s="52998"/>
      <c r="AK137" s="54357"/>
      <c r="AL137" s="55716"/>
      <c r="AM137" s="57075"/>
    </row>
    <row r="138">
      <c r="A138" s="23103" t="s">
        <v>891</v>
      </c>
      <c r="B138" s="24462" t="s">
        <v>786</v>
      </c>
      <c r="C138" s="25821" t="s">
        <v>703</v>
      </c>
      <c r="D138" s="27180" t="s">
        <v>473</v>
      </c>
      <c r="E138" s="28539" t="s">
        <v>879</v>
      </c>
      <c r="G138" s="29898" t="s">
        <v>923</v>
      </c>
      <c r="T138" s="31257" t="n">
        <v>0.006297229</v>
      </c>
      <c r="U138" s="32616" t="n">
        <v>0.006203474</v>
      </c>
      <c r="V138" s="33975" t="n">
        <v>0.001572327</v>
      </c>
      <c r="W138" s="35334" t="n">
        <v>6.662225E-4</v>
      </c>
      <c r="X138" s="36693" t="n">
        <v>0.0012285012</v>
      </c>
      <c r="Y138" s="38052"/>
      <c r="Z138" s="39411"/>
      <c r="AA138" s="40770"/>
      <c r="AB138" s="42129"/>
      <c r="AC138" s="43488"/>
      <c r="AD138" s="44847"/>
      <c r="AE138" s="46206"/>
      <c r="AF138" s="47565"/>
      <c r="AG138" s="48924"/>
      <c r="AH138" s="50283"/>
      <c r="AI138" s="51642"/>
      <c r="AJ138" s="53001"/>
      <c r="AK138" s="54360"/>
      <c r="AL138" s="55719"/>
      <c r="AM138" s="57078"/>
    </row>
    <row r="139">
      <c r="A139" s="23106" t="s">
        <v>891</v>
      </c>
      <c r="B139" s="24465" t="s">
        <v>784</v>
      </c>
      <c r="C139" s="25824" t="s">
        <v>703</v>
      </c>
      <c r="D139" s="27183" t="s">
        <v>473</v>
      </c>
      <c r="E139" s="28542" t="s">
        <v>879</v>
      </c>
      <c r="G139" s="29901" t="s">
        <v>923</v>
      </c>
      <c r="T139" s="31260" t="n">
        <v>0.002518892</v>
      </c>
      <c r="U139" s="32619" t="n">
        <v>0.0</v>
      </c>
      <c r="V139" s="33978" t="n">
        <v>0.002620545</v>
      </c>
      <c r="W139" s="35337" t="n">
        <v>0.0</v>
      </c>
      <c r="X139" s="36696" t="n">
        <v>0.0042997543</v>
      </c>
      <c r="Y139" s="38055"/>
      <c r="Z139" s="39414"/>
      <c r="AA139" s="40773"/>
      <c r="AB139" s="42132"/>
      <c r="AC139" s="43491"/>
      <c r="AD139" s="44850"/>
      <c r="AE139" s="46209"/>
      <c r="AF139" s="47568"/>
      <c r="AG139" s="48927"/>
      <c r="AH139" s="50286"/>
      <c r="AI139" s="51645"/>
      <c r="AJ139" s="53004"/>
      <c r="AK139" s="54363"/>
      <c r="AL139" s="55722"/>
      <c r="AM139" s="57081"/>
    </row>
    <row r="140">
      <c r="A140" s="23109" t="s">
        <v>891</v>
      </c>
      <c r="B140" s="24468" t="s">
        <v>760</v>
      </c>
      <c r="C140" s="25827" t="s">
        <v>703</v>
      </c>
      <c r="D140" s="27186" t="s">
        <v>473</v>
      </c>
      <c r="E140" s="28545" t="s">
        <v>879</v>
      </c>
      <c r="G140" s="29904" t="s">
        <v>923</v>
      </c>
      <c r="T140" s="31263" t="n">
        <v>0.005037783</v>
      </c>
      <c r="U140" s="32622" t="n">
        <v>0.0</v>
      </c>
      <c r="V140" s="33981" t="n">
        <v>0.002096436</v>
      </c>
      <c r="W140" s="35340" t="n">
        <v>0.00266489</v>
      </c>
      <c r="X140" s="36699" t="n">
        <v>0.0012285012</v>
      </c>
      <c r="Y140" s="38058"/>
      <c r="Z140" s="39417"/>
      <c r="AA140" s="40776"/>
      <c r="AB140" s="42135"/>
      <c r="AC140" s="43494"/>
      <c r="AD140" s="44853"/>
      <c r="AE140" s="46212"/>
      <c r="AF140" s="47571"/>
      <c r="AG140" s="48930"/>
      <c r="AH140" s="50289"/>
      <c r="AI140" s="51648"/>
      <c r="AJ140" s="53007"/>
      <c r="AK140" s="54366"/>
      <c r="AL140" s="55725"/>
      <c r="AM140" s="57084"/>
    </row>
    <row r="141">
      <c r="A141" s="23112" t="s">
        <v>891</v>
      </c>
      <c r="B141" s="24471" t="s">
        <v>902</v>
      </c>
      <c r="C141" s="25830" t="s">
        <v>703</v>
      </c>
      <c r="D141" s="27189" t="s">
        <v>473</v>
      </c>
      <c r="E141" s="28548" t="s">
        <v>879</v>
      </c>
      <c r="G141" s="29907" t="s">
        <v>923</v>
      </c>
      <c r="T141" s="31266" t="n">
        <v>0.001259446</v>
      </c>
      <c r="U141" s="32625" t="n">
        <v>0.001240695</v>
      </c>
      <c r="V141" s="33984" t="n">
        <v>0.001048218</v>
      </c>
      <c r="W141" s="35343" t="n">
        <v>0.0</v>
      </c>
      <c r="X141" s="36702" t="n">
        <v>6.142506E-4</v>
      </c>
      <c r="Y141" s="38061"/>
      <c r="Z141" s="39420"/>
      <c r="AA141" s="40779"/>
      <c r="AB141" s="42138"/>
      <c r="AC141" s="43497"/>
      <c r="AD141" s="44856"/>
      <c r="AE141" s="46215"/>
      <c r="AF141" s="47574"/>
      <c r="AG141" s="48933"/>
      <c r="AH141" s="50292"/>
      <c r="AI141" s="51651"/>
      <c r="AJ141" s="53010"/>
      <c r="AK141" s="54369"/>
      <c r="AL141" s="55728"/>
      <c r="AM141" s="57087"/>
    </row>
    <row r="142">
      <c r="A142" s="23115" t="s">
        <v>891</v>
      </c>
      <c r="B142" s="24474" t="s">
        <v>806</v>
      </c>
      <c r="C142" s="25833" t="s">
        <v>703</v>
      </c>
      <c r="D142" s="27192" t="s">
        <v>473</v>
      </c>
      <c r="E142" s="28551" t="s">
        <v>879</v>
      </c>
      <c r="G142" s="29910" t="s">
        <v>923</v>
      </c>
      <c r="T142" s="31269" t="n">
        <v>0.007556675</v>
      </c>
      <c r="U142" s="32628" t="n">
        <v>0.00248139</v>
      </c>
      <c r="V142" s="33987" t="n">
        <v>0.002096436</v>
      </c>
      <c r="W142" s="35346" t="n">
        <v>0.0039973351</v>
      </c>
      <c r="X142" s="36705" t="n">
        <v>6.142506E-4</v>
      </c>
      <c r="Y142" s="38064"/>
      <c r="Z142" s="39423"/>
      <c r="AA142" s="40782"/>
      <c r="AB142" s="42141"/>
      <c r="AC142" s="43500"/>
      <c r="AD142" s="44859"/>
      <c r="AE142" s="46218"/>
      <c r="AF142" s="47577"/>
      <c r="AG142" s="48936"/>
      <c r="AH142" s="50295"/>
      <c r="AI142" s="51654"/>
      <c r="AJ142" s="53013"/>
      <c r="AK142" s="54372"/>
      <c r="AL142" s="55731"/>
      <c r="AM142" s="57090"/>
    </row>
    <row r="143">
      <c r="A143" s="23118" t="s">
        <v>891</v>
      </c>
      <c r="B143" s="24477" t="s">
        <v>900</v>
      </c>
      <c r="C143" s="25836" t="s">
        <v>703</v>
      </c>
      <c r="D143" s="27195" t="s">
        <v>473</v>
      </c>
      <c r="E143" s="28554" t="s">
        <v>879</v>
      </c>
      <c r="G143" s="29913" t="s">
        <v>923</v>
      </c>
      <c r="T143" s="31272" t="n">
        <v>0.001259446</v>
      </c>
      <c r="U143" s="32631" t="n">
        <v>0.00248139</v>
      </c>
      <c r="V143" s="33990" t="n">
        <v>0.0</v>
      </c>
      <c r="W143" s="35349"/>
      <c r="X143" s="36708" t="n">
        <v>0.0</v>
      </c>
      <c r="Y143" s="38067"/>
      <c r="Z143" s="39426"/>
      <c r="AA143" s="40785"/>
      <c r="AB143" s="42144"/>
      <c r="AC143" s="43503"/>
      <c r="AD143" s="44862"/>
      <c r="AE143" s="46221"/>
      <c r="AF143" s="47580"/>
      <c r="AG143" s="48939"/>
      <c r="AH143" s="50298"/>
      <c r="AI143" s="51657"/>
      <c r="AJ143" s="53016"/>
      <c r="AK143" s="54375"/>
      <c r="AL143" s="55734"/>
      <c r="AM143" s="57093"/>
    </row>
    <row r="144">
      <c r="A144" s="23121" t="s">
        <v>891</v>
      </c>
      <c r="B144" s="24480" t="s">
        <v>903</v>
      </c>
      <c r="C144" s="25839" t="s">
        <v>703</v>
      </c>
      <c r="D144" s="27198" t="s">
        <v>473</v>
      </c>
      <c r="E144" s="28557" t="s">
        <v>879</v>
      </c>
      <c r="G144" s="29916" t="s">
        <v>923</v>
      </c>
      <c r="T144" s="31275"/>
      <c r="U144" s="32634"/>
      <c r="V144" s="33993"/>
      <c r="W144" s="35352" t="n">
        <v>6.662225E-4</v>
      </c>
      <c r="X144" s="36711" t="n">
        <v>0.0030712531</v>
      </c>
      <c r="Y144" s="38070"/>
      <c r="Z144" s="39429"/>
      <c r="AA144" s="40788"/>
      <c r="AB144" s="42147"/>
      <c r="AC144" s="43506"/>
      <c r="AD144" s="44865"/>
      <c r="AE144" s="46224"/>
      <c r="AF144" s="47583"/>
      <c r="AG144" s="48942"/>
      <c r="AH144" s="50301"/>
      <c r="AI144" s="51660"/>
      <c r="AJ144" s="53019"/>
      <c r="AK144" s="54378"/>
      <c r="AL144" s="55737"/>
      <c r="AM144" s="57096"/>
    </row>
    <row r="145">
      <c r="A145" s="23124" t="s">
        <v>891</v>
      </c>
      <c r="B145" s="24483" t="s">
        <v>743</v>
      </c>
      <c r="C145" s="25842" t="s">
        <v>708</v>
      </c>
      <c r="D145" s="27201" t="s">
        <v>473</v>
      </c>
      <c r="E145" s="28560" t="s">
        <v>879</v>
      </c>
      <c r="G145" s="29919" t="s">
        <v>923</v>
      </c>
      <c r="T145" s="31278"/>
      <c r="U145" s="32637"/>
      <c r="V145" s="33996"/>
      <c r="W145" s="35355"/>
      <c r="X145" s="36714"/>
      <c r="Y145" s="38073"/>
      <c r="Z145" s="39432"/>
      <c r="AA145" s="40791"/>
      <c r="AB145" s="42150" t="n">
        <v>0.0044529262</v>
      </c>
      <c r="AC145" s="43509" t="n">
        <v>0.0030501089</v>
      </c>
      <c r="AD145" s="44868" t="n">
        <v>3.429355E-4</v>
      </c>
      <c r="AE145" s="46227" t="n">
        <v>0.0015686275</v>
      </c>
      <c r="AF145" s="47586"/>
      <c r="AG145" s="48945"/>
      <c r="AH145" s="50304" t="n">
        <v>0.0014196479</v>
      </c>
      <c r="AI145" s="51663"/>
      <c r="AJ145" s="53022"/>
      <c r="AK145" s="54381"/>
      <c r="AL145" s="55740"/>
      <c r="AM145" s="57099"/>
    </row>
    <row r="146">
      <c r="A146" s="23127" t="s">
        <v>891</v>
      </c>
      <c r="B146" s="24486" t="s">
        <v>805</v>
      </c>
      <c r="C146" s="25845" t="s">
        <v>708</v>
      </c>
      <c r="D146" s="27204" t="s">
        <v>473</v>
      </c>
      <c r="E146" s="28563" t="s">
        <v>879</v>
      </c>
      <c r="G146" s="29922" t="s">
        <v>923</v>
      </c>
      <c r="T146" s="31281"/>
      <c r="U146" s="32640"/>
      <c r="V146" s="33999"/>
      <c r="W146" s="35358"/>
      <c r="X146" s="36717"/>
      <c r="Y146" s="38076"/>
      <c r="Z146" s="39435"/>
      <c r="AA146" s="40794"/>
      <c r="AB146" s="42153" t="n">
        <v>0.0012722646</v>
      </c>
      <c r="AC146" s="43512" t="n">
        <v>0.0026143791</v>
      </c>
      <c r="AD146" s="44871" t="n">
        <v>0.0024005487</v>
      </c>
      <c r="AE146" s="46230" t="n">
        <v>9.803922E-4</v>
      </c>
      <c r="AF146" s="47589" t="n">
        <v>0.0012484395</v>
      </c>
      <c r="AG146" s="48948" t="n">
        <v>0.0030159414</v>
      </c>
      <c r="AH146" s="50307" t="n">
        <v>0.0017035775</v>
      </c>
      <c r="AI146" s="51666"/>
      <c r="AJ146" s="53025"/>
      <c r="AK146" s="54384"/>
      <c r="AL146" s="55743"/>
      <c r="AM146" s="57102"/>
    </row>
    <row r="147">
      <c r="A147" s="23130" t="s">
        <v>891</v>
      </c>
      <c r="B147" s="24489" t="s">
        <v>759</v>
      </c>
      <c r="C147" s="25848" t="s">
        <v>708</v>
      </c>
      <c r="D147" s="27207" t="s">
        <v>473</v>
      </c>
      <c r="E147" s="28566" t="s">
        <v>879</v>
      </c>
      <c r="G147" s="29925" t="s">
        <v>923</v>
      </c>
      <c r="T147" s="31284"/>
      <c r="U147" s="32643"/>
      <c r="V147" s="34002"/>
      <c r="W147" s="35361"/>
      <c r="X147" s="36720"/>
      <c r="Y147" s="38079"/>
      <c r="Z147" s="39438"/>
      <c r="AA147" s="40797"/>
      <c r="AB147" s="42156"/>
      <c r="AC147" s="43515" t="n">
        <v>4.357298E-4</v>
      </c>
      <c r="AD147" s="44874" t="n">
        <v>0.0041152263</v>
      </c>
      <c r="AE147" s="46233" t="n">
        <v>0.0041176471</v>
      </c>
      <c r="AF147" s="47592" t="n">
        <v>-0.0018726592</v>
      </c>
      <c r="AG147" s="48951" t="n">
        <v>0.0017233951</v>
      </c>
      <c r="AH147" s="50310" t="n">
        <v>0.0014196479</v>
      </c>
      <c r="AI147" s="51669"/>
      <c r="AJ147" s="53028"/>
      <c r="AK147" s="54387"/>
      <c r="AL147" s="55746"/>
      <c r="AM147" s="57105"/>
    </row>
    <row r="148">
      <c r="A148" s="23133" t="s">
        <v>891</v>
      </c>
      <c r="B148" s="24492" t="s">
        <v>760</v>
      </c>
      <c r="C148" s="25851" t="s">
        <v>708</v>
      </c>
      <c r="D148" s="27210" t="s">
        <v>473</v>
      </c>
      <c r="E148" s="28569" t="s">
        <v>879</v>
      </c>
      <c r="G148" s="29928" t="s">
        <v>923</v>
      </c>
      <c r="T148" s="31287"/>
      <c r="U148" s="32646"/>
      <c r="V148" s="34005"/>
      <c r="W148" s="35364"/>
      <c r="X148" s="36723"/>
      <c r="Y148" s="38082" t="n">
        <v>0.0064748201</v>
      </c>
      <c r="Z148" s="39441" t="n">
        <v>0.0031965903</v>
      </c>
      <c r="AA148" s="40800" t="n">
        <v>0.0043082815</v>
      </c>
      <c r="AB148" s="42159" t="n">
        <v>0.0015903308</v>
      </c>
      <c r="AC148" s="43518" t="n">
        <v>0.0052287582</v>
      </c>
      <c r="AD148" s="44877" t="n">
        <v>0.006515775</v>
      </c>
      <c r="AE148" s="46236" t="n">
        <v>0.0023529412</v>
      </c>
      <c r="AF148" s="47595" t="n">
        <v>6.242197E-4</v>
      </c>
      <c r="AG148" s="48954" t="n">
        <v>0.0012925463</v>
      </c>
      <c r="AH148" s="50313" t="n">
        <v>0.0011357183</v>
      </c>
      <c r="AI148" s="51672"/>
      <c r="AJ148" s="53031"/>
      <c r="AK148" s="54390"/>
      <c r="AL148" s="55749"/>
      <c r="AM148" s="57108"/>
    </row>
    <row r="149">
      <c r="A149" s="23136" t="s">
        <v>891</v>
      </c>
      <c r="B149" s="24495" t="s">
        <v>806</v>
      </c>
      <c r="C149" s="25854" t="s">
        <v>708</v>
      </c>
      <c r="D149" s="27213" t="s">
        <v>473</v>
      </c>
      <c r="E149" s="28572" t="s">
        <v>879</v>
      </c>
      <c r="G149" s="29931" t="s">
        <v>923</v>
      </c>
      <c r="T149" s="31290"/>
      <c r="U149" s="32649"/>
      <c r="V149" s="34008"/>
      <c r="W149" s="35367"/>
      <c r="X149" s="36726"/>
      <c r="Y149" s="38085" t="n">
        <v>0.0028776978</v>
      </c>
      <c r="Z149" s="39444" t="n">
        <v>0.0053276505</v>
      </c>
      <c r="AA149" s="40803" t="n">
        <v>0.0043082815</v>
      </c>
      <c r="AB149" s="42162" t="n">
        <v>0.0022264631</v>
      </c>
      <c r="AC149" s="43521" t="n">
        <v>0.0017429194</v>
      </c>
      <c r="AD149" s="44880" t="n">
        <v>0.0020576132</v>
      </c>
      <c r="AE149" s="46239" t="n">
        <v>0.001372549</v>
      </c>
      <c r="AF149" s="47598" t="n">
        <v>0.0</v>
      </c>
      <c r="AG149" s="48957" t="n">
        <v>4.308488E-4</v>
      </c>
      <c r="AH149" s="50316" t="n">
        <v>5.678592E-4</v>
      </c>
      <c r="AI149" s="51675"/>
      <c r="AJ149" s="53034"/>
      <c r="AK149" s="54393"/>
      <c r="AL149" s="55752"/>
      <c r="AM149" s="57111"/>
    </row>
    <row r="150">
      <c r="A150" s="23139" t="s">
        <v>891</v>
      </c>
      <c r="B150" s="24498" t="s">
        <v>903</v>
      </c>
      <c r="C150" s="25857" t="s">
        <v>708</v>
      </c>
      <c r="D150" s="27216" t="s">
        <v>473</v>
      </c>
      <c r="E150" s="28575" t="s">
        <v>879</v>
      </c>
      <c r="G150" s="29934" t="s">
        <v>923</v>
      </c>
      <c r="T150" s="31293"/>
      <c r="U150" s="32652"/>
      <c r="V150" s="34011"/>
      <c r="W150" s="35370"/>
      <c r="X150" s="36729"/>
      <c r="Y150" s="38088" t="n">
        <v>0.0025179856</v>
      </c>
      <c r="Z150" s="39447" t="n">
        <v>0.0058604156</v>
      </c>
      <c r="AA150" s="40806" t="n">
        <v>0.0033508856</v>
      </c>
      <c r="AB150" s="42165"/>
      <c r="AC150" s="43524"/>
      <c r="AD150" s="44883"/>
      <c r="AE150" s="46242"/>
      <c r="AF150" s="47601"/>
      <c r="AG150" s="48960"/>
      <c r="AH150" s="50319"/>
      <c r="AI150" s="51678"/>
      <c r="AJ150" s="53037"/>
      <c r="AK150" s="54396"/>
      <c r="AL150" s="55755"/>
      <c r="AM150" s="57114"/>
    </row>
    <row r="151">
      <c r="A151" s="23142" t="s">
        <v>891</v>
      </c>
      <c r="B151" s="24501" t="s">
        <v>783</v>
      </c>
      <c r="C151" s="25860" t="s">
        <v>706</v>
      </c>
      <c r="D151" s="27219" t="s">
        <v>473</v>
      </c>
      <c r="E151" s="28578" t="s">
        <v>879</v>
      </c>
      <c r="G151" s="29937" t="s">
        <v>923</v>
      </c>
      <c r="T151" s="31296"/>
      <c r="U151" s="32655"/>
      <c r="V151" s="34014"/>
      <c r="W151" s="35373"/>
      <c r="X151" s="36732"/>
      <c r="Y151" s="38091"/>
      <c r="Z151" s="39450"/>
      <c r="AA151" s="40809" t="n">
        <v>4.786979E-4</v>
      </c>
      <c r="AB151" s="42168"/>
      <c r="AC151" s="43527"/>
      <c r="AD151" s="44886"/>
      <c r="AE151" s="46245"/>
      <c r="AF151" s="47604"/>
      <c r="AG151" s="48963"/>
      <c r="AH151" s="50322"/>
      <c r="AI151" s="51681"/>
      <c r="AJ151" s="53040"/>
      <c r="AK151" s="54399"/>
      <c r="AL151" s="55758"/>
      <c r="AM151" s="57117"/>
    </row>
    <row r="152">
      <c r="A152" s="23145" t="s">
        <v>891</v>
      </c>
      <c r="B152" s="24504" t="s">
        <v>735</v>
      </c>
      <c r="C152" s="25863" t="s">
        <v>706</v>
      </c>
      <c r="D152" s="27222" t="s">
        <v>473</v>
      </c>
      <c r="E152" s="28581" t="s">
        <v>879</v>
      </c>
      <c r="G152" s="29940" t="s">
        <v>923</v>
      </c>
      <c r="T152" s="31299"/>
      <c r="U152" s="32658"/>
      <c r="V152" s="34017"/>
      <c r="W152" s="35376"/>
      <c r="X152" s="36735"/>
      <c r="Y152" s="38094"/>
      <c r="Z152" s="39453"/>
      <c r="AA152" s="40812"/>
      <c r="AB152" s="42171"/>
      <c r="AC152" s="43530"/>
      <c r="AD152" s="44889"/>
      <c r="AE152" s="46248"/>
      <c r="AF152" s="47607"/>
      <c r="AG152" s="48966"/>
      <c r="AH152" s="50325"/>
      <c r="AI152" s="51684" t="n">
        <v>0.0051101884</v>
      </c>
      <c r="AJ152" s="53043" t="n">
        <v>0.0020539906</v>
      </c>
      <c r="AK152" s="54402" t="n">
        <v>0.005106383</v>
      </c>
      <c r="AL152" s="55761" t="n">
        <v>0.01236882</v>
      </c>
      <c r="AM152" s="57120" t="n">
        <v>0.01409904</v>
      </c>
    </row>
    <row r="153">
      <c r="A153" s="23148" t="s">
        <v>891</v>
      </c>
      <c r="B153" s="24507" t="s">
        <v>736</v>
      </c>
      <c r="C153" s="25866" t="s">
        <v>706</v>
      </c>
      <c r="D153" s="27225" t="s">
        <v>473</v>
      </c>
      <c r="E153" s="28584" t="s">
        <v>879</v>
      </c>
      <c r="G153" s="29943" t="s">
        <v>923</v>
      </c>
      <c r="T153" s="31302"/>
      <c r="U153" s="32661"/>
      <c r="V153" s="34020"/>
      <c r="W153" s="35379"/>
      <c r="X153" s="36738"/>
      <c r="Y153" s="38097"/>
      <c r="Z153" s="39456"/>
      <c r="AA153" s="40815"/>
      <c r="AB153" s="42174"/>
      <c r="AC153" s="43533"/>
      <c r="AD153" s="44892"/>
      <c r="AE153" s="46251"/>
      <c r="AF153" s="47610"/>
      <c r="AG153" s="48969"/>
      <c r="AH153" s="50328"/>
      <c r="AI153" s="51687" t="n">
        <v>0.0038326413</v>
      </c>
      <c r="AJ153" s="53046" t="n">
        <v>0.0049882629</v>
      </c>
      <c r="AK153" s="54405" t="n">
        <v>0.007943262</v>
      </c>
      <c r="AL153" s="55764" t="n">
        <v>0.01236882</v>
      </c>
      <c r="AM153" s="57123" t="n">
        <v>0.01650619</v>
      </c>
    </row>
    <row r="154">
      <c r="A154" s="23151" t="s">
        <v>891</v>
      </c>
      <c r="B154" s="24510" t="s">
        <v>737</v>
      </c>
      <c r="C154" s="25869" t="s">
        <v>706</v>
      </c>
      <c r="D154" s="27228" t="s">
        <v>473</v>
      </c>
      <c r="E154" s="28587" t="s">
        <v>879</v>
      </c>
      <c r="G154" s="29946" t="s">
        <v>923</v>
      </c>
      <c r="T154" s="31305"/>
      <c r="U154" s="32664"/>
      <c r="V154" s="34023"/>
      <c r="W154" s="35382"/>
      <c r="X154" s="36741"/>
      <c r="Y154" s="38100"/>
      <c r="Z154" s="39459"/>
      <c r="AA154" s="40818"/>
      <c r="AB154" s="42177"/>
      <c r="AC154" s="43536"/>
      <c r="AD154" s="44895"/>
      <c r="AE154" s="46254"/>
      <c r="AF154" s="47613"/>
      <c r="AG154" s="48972"/>
      <c r="AH154" s="50331"/>
      <c r="AI154" s="51690" t="n">
        <v>0.0083040562</v>
      </c>
      <c r="AJ154" s="53049" t="n">
        <v>0.007629108</v>
      </c>
      <c r="AK154" s="54408" t="n">
        <v>0.01560284</v>
      </c>
      <c r="AL154" s="55767" t="n">
        <v>0.01761619</v>
      </c>
      <c r="AM154" s="57126" t="n">
        <v>0.01822558</v>
      </c>
    </row>
    <row r="155">
      <c r="A155" s="23154" t="s">
        <v>891</v>
      </c>
      <c r="B155" s="24513" t="s">
        <v>739</v>
      </c>
      <c r="C155" s="25872" t="s">
        <v>707</v>
      </c>
      <c r="D155" s="27231" t="s">
        <v>478</v>
      </c>
      <c r="E155" s="28590" t="s">
        <v>879</v>
      </c>
      <c r="G155" s="29949" t="s">
        <v>923</v>
      </c>
      <c r="T155" s="31308"/>
      <c r="U155" s="32667"/>
      <c r="V155" s="34026"/>
      <c r="W155" s="35385"/>
      <c r="X155" s="36744"/>
      <c r="Y155" s="38103"/>
      <c r="Z155" s="39462"/>
      <c r="AA155" s="40821"/>
      <c r="AB155" s="42180"/>
      <c r="AC155" s="43539"/>
      <c r="AD155" s="44898"/>
      <c r="AE155" s="46257"/>
      <c r="AF155" s="47616"/>
      <c r="AG155" s="48975"/>
      <c r="AH155" s="50334"/>
      <c r="AI155" s="51693"/>
      <c r="AJ155" s="53052"/>
      <c r="AK155" s="54411"/>
      <c r="AL155" s="55770" t="n">
        <v>0.0</v>
      </c>
      <c r="AM155" s="57129" t="n">
        <v>0.0</v>
      </c>
    </row>
    <row r="156">
      <c r="A156" s="23157" t="s">
        <v>891</v>
      </c>
      <c r="B156" s="24516" t="s">
        <v>740</v>
      </c>
      <c r="C156" s="25875" t="s">
        <v>707</v>
      </c>
      <c r="D156" s="27234" t="s">
        <v>478</v>
      </c>
      <c r="E156" s="28593" t="s">
        <v>879</v>
      </c>
      <c r="G156" s="29952" t="s">
        <v>923</v>
      </c>
      <c r="T156" s="31311"/>
      <c r="U156" s="32670"/>
      <c r="V156" s="34029"/>
      <c r="W156" s="35388"/>
      <c r="X156" s="36747"/>
      <c r="Y156" s="38106"/>
      <c r="Z156" s="39465"/>
      <c r="AA156" s="40824"/>
      <c r="AB156" s="42183"/>
      <c r="AC156" s="43542"/>
      <c r="AD156" s="44901"/>
      <c r="AE156" s="46260"/>
      <c r="AF156" s="47619"/>
      <c r="AG156" s="48978"/>
      <c r="AH156" s="50337"/>
      <c r="AI156" s="51696"/>
      <c r="AJ156" s="53055"/>
      <c r="AK156" s="54414"/>
      <c r="AL156" s="55773"/>
      <c r="AM156" s="57132" t="n">
        <v>0.001031637</v>
      </c>
    </row>
    <row r="157">
      <c r="A157" s="23160" t="s">
        <v>891</v>
      </c>
      <c r="B157" s="24519" t="s">
        <v>741</v>
      </c>
      <c r="C157" s="25878" t="s">
        <v>707</v>
      </c>
      <c r="D157" s="27237" t="s">
        <v>478</v>
      </c>
      <c r="E157" s="28596" t="s">
        <v>879</v>
      </c>
      <c r="G157" s="29955" t="s">
        <v>923</v>
      </c>
      <c r="T157" s="31314"/>
      <c r="U157" s="32673"/>
      <c r="V157" s="34032"/>
      <c r="W157" s="35391"/>
      <c r="X157" s="36750"/>
      <c r="Y157" s="38109"/>
      <c r="Z157" s="39468"/>
      <c r="AA157" s="40827"/>
      <c r="AB157" s="42186"/>
      <c r="AC157" s="43545"/>
      <c r="AD157" s="44904"/>
      <c r="AE157" s="46263"/>
      <c r="AF157" s="47622"/>
      <c r="AG157" s="48981"/>
      <c r="AH157" s="50340"/>
      <c r="AI157" s="51699" t="n">
        <v>0.0105397637</v>
      </c>
      <c r="AJ157" s="53058" t="n">
        <v>0.0067488263</v>
      </c>
      <c r="AK157" s="54417" t="n">
        <v>0.009361702</v>
      </c>
      <c r="AL157" s="55776" t="n">
        <v>0.01424288</v>
      </c>
      <c r="AM157" s="57135" t="n">
        <v>0.009284732</v>
      </c>
    </row>
    <row r="158">
      <c r="A158" s="23163" t="s">
        <v>891</v>
      </c>
      <c r="B158" s="24522" t="s">
        <v>742</v>
      </c>
      <c r="C158" s="25881" t="s">
        <v>707</v>
      </c>
      <c r="D158" s="27240" t="s">
        <v>478</v>
      </c>
      <c r="E158" s="28599" t="s">
        <v>879</v>
      </c>
      <c r="G158" s="29958" t="s">
        <v>923</v>
      </c>
      <c r="T158" s="31317"/>
      <c r="U158" s="32676"/>
      <c r="V158" s="34035"/>
      <c r="W158" s="35394"/>
      <c r="X158" s="36753"/>
      <c r="Y158" s="38112"/>
      <c r="Z158" s="39471"/>
      <c r="AA158" s="40830"/>
      <c r="AB158" s="42189"/>
      <c r="AC158" s="43548"/>
      <c r="AD158" s="44907"/>
      <c r="AE158" s="46266"/>
      <c r="AF158" s="47625"/>
      <c r="AG158" s="48984"/>
      <c r="AH158" s="50343"/>
      <c r="AI158" s="51702" t="n">
        <v>0.0047908017</v>
      </c>
      <c r="AJ158" s="53061" t="n">
        <v>0.0088028169</v>
      </c>
      <c r="AK158" s="54420" t="n">
        <v>0.01276596</v>
      </c>
      <c r="AL158" s="55779" t="n">
        <v>0.01086957</v>
      </c>
      <c r="AM158" s="57138" t="n">
        <v>0.0130674</v>
      </c>
    </row>
    <row r="159">
      <c r="A159" s="23166" t="s">
        <v>891</v>
      </c>
      <c r="B159" s="24525" t="s">
        <v>743</v>
      </c>
      <c r="C159" s="25884" t="s">
        <v>708</v>
      </c>
      <c r="D159" s="27243" t="s">
        <v>478</v>
      </c>
      <c r="E159" s="28602" t="s">
        <v>879</v>
      </c>
      <c r="G159" s="29961" t="s">
        <v>923</v>
      </c>
      <c r="T159" s="31320"/>
      <c r="U159" s="32679"/>
      <c r="V159" s="34038"/>
      <c r="W159" s="35397"/>
      <c r="X159" s="36756"/>
      <c r="Y159" s="38115"/>
      <c r="Z159" s="39474"/>
      <c r="AA159" s="40833"/>
      <c r="AB159" s="42192"/>
      <c r="AC159" s="43551"/>
      <c r="AD159" s="44910"/>
      <c r="AE159" s="46269"/>
      <c r="AF159" s="47628"/>
      <c r="AG159" s="48987"/>
      <c r="AH159" s="50346"/>
      <c r="AI159" s="51705" t="n">
        <v>0.0</v>
      </c>
      <c r="AJ159" s="53064" t="n">
        <v>0.0029342723</v>
      </c>
      <c r="AK159" s="54423" t="n">
        <v>0.005673759</v>
      </c>
      <c r="AL159" s="55782" t="n">
        <v>0.007121439</v>
      </c>
      <c r="AM159" s="57141" t="n">
        <v>0.003782669</v>
      </c>
    </row>
    <row r="160">
      <c r="A160" s="23169" t="s">
        <v>891</v>
      </c>
      <c r="B160" s="24528" t="s">
        <v>744</v>
      </c>
      <c r="C160" s="25887" t="s">
        <v>708</v>
      </c>
      <c r="D160" s="27246" t="s">
        <v>478</v>
      </c>
      <c r="E160" s="28605" t="s">
        <v>879</v>
      </c>
      <c r="G160" s="29964" t="s">
        <v>923</v>
      </c>
      <c r="T160" s="31323"/>
      <c r="U160" s="32682"/>
      <c r="V160" s="34041"/>
      <c r="W160" s="35400"/>
      <c r="X160" s="36759"/>
      <c r="Y160" s="38118"/>
      <c r="Z160" s="39477"/>
      <c r="AA160" s="40836"/>
      <c r="AB160" s="42195"/>
      <c r="AC160" s="43554"/>
      <c r="AD160" s="44913"/>
      <c r="AE160" s="46272"/>
      <c r="AF160" s="47631"/>
      <c r="AG160" s="48990"/>
      <c r="AH160" s="50349"/>
      <c r="AI160" s="51708" t="n">
        <v>0.002874481</v>
      </c>
      <c r="AJ160" s="53067" t="n">
        <v>8.802817E-4</v>
      </c>
      <c r="AK160" s="54426" t="n">
        <v>0.001702128</v>
      </c>
      <c r="AL160" s="55785" t="n">
        <v>0.001124438</v>
      </c>
      <c r="AM160" s="57144" t="n">
        <v>0.002063274</v>
      </c>
    </row>
    <row r="161">
      <c r="A161" s="23172" t="s">
        <v>891</v>
      </c>
      <c r="B161" s="24531" t="s">
        <v>745</v>
      </c>
      <c r="C161" s="25890" t="s">
        <v>708</v>
      </c>
      <c r="D161" s="27249" t="s">
        <v>478</v>
      </c>
      <c r="E161" s="28608" t="s">
        <v>879</v>
      </c>
      <c r="G161" s="29967" t="s">
        <v>923</v>
      </c>
      <c r="T161" s="31326"/>
      <c r="U161" s="32685"/>
      <c r="V161" s="34044"/>
      <c r="W161" s="35403"/>
      <c r="X161" s="36762"/>
      <c r="Y161" s="38121"/>
      <c r="Z161" s="39480"/>
      <c r="AA161" s="40839"/>
      <c r="AB161" s="42198"/>
      <c r="AC161" s="43557"/>
      <c r="AD161" s="44916"/>
      <c r="AE161" s="46275"/>
      <c r="AF161" s="47634"/>
      <c r="AG161" s="48993"/>
      <c r="AH161" s="50352"/>
      <c r="AI161" s="51711" t="n">
        <v>0.0019163207</v>
      </c>
      <c r="AJ161" s="53070" t="n">
        <v>0.0014671362</v>
      </c>
      <c r="AK161" s="54429" t="n">
        <v>0.002836879</v>
      </c>
      <c r="AL161" s="55788" t="n">
        <v>7.496252E-4</v>
      </c>
      <c r="AM161" s="57147" t="n">
        <v>0.003094911</v>
      </c>
    </row>
    <row r="162">
      <c r="A162" s="23175" t="s">
        <v>891</v>
      </c>
      <c r="B162" s="24534" t="s">
        <v>758</v>
      </c>
      <c r="C162" s="25893" t="s">
        <v>712</v>
      </c>
      <c r="D162" s="27252" t="s">
        <v>475</v>
      </c>
      <c r="E162" s="28611" t="s">
        <v>879</v>
      </c>
      <c r="G162" s="29970" t="s">
        <v>923</v>
      </c>
      <c r="T162" s="31329"/>
      <c r="U162" s="32688"/>
      <c r="V162" s="34047"/>
      <c r="W162" s="35406"/>
      <c r="X162" s="36765"/>
      <c r="Y162" s="38124"/>
      <c r="Z162" s="39483"/>
      <c r="AA162" s="40842"/>
      <c r="AB162" s="42201"/>
      <c r="AC162" s="43560"/>
      <c r="AD162" s="44919"/>
      <c r="AE162" s="46278"/>
      <c r="AF162" s="47637"/>
      <c r="AG162" s="48996"/>
      <c r="AH162" s="50355"/>
      <c r="AI162" s="51714" t="n">
        <v>0.0038326413</v>
      </c>
      <c r="AJ162" s="53073" t="n">
        <v>0.003814554</v>
      </c>
      <c r="AK162" s="54432" t="n">
        <v>0.006808511</v>
      </c>
      <c r="AL162" s="55791" t="n">
        <v>0.001124438</v>
      </c>
      <c r="AM162" s="57150" t="n">
        <v>0.005158184</v>
      </c>
    </row>
    <row r="163">
      <c r="A163" s="23178" t="s">
        <v>891</v>
      </c>
      <c r="B163" s="24537" t="s">
        <v>759</v>
      </c>
      <c r="C163" s="25896" t="s">
        <v>712</v>
      </c>
      <c r="D163" s="27255" t="s">
        <v>475</v>
      </c>
      <c r="E163" s="28614" t="s">
        <v>879</v>
      </c>
      <c r="G163" s="29973" t="s">
        <v>923</v>
      </c>
      <c r="T163" s="31332"/>
      <c r="U163" s="32691"/>
      <c r="V163" s="34050"/>
      <c r="W163" s="35409"/>
      <c r="X163" s="36768"/>
      <c r="Y163" s="38127"/>
      <c r="Z163" s="39486"/>
      <c r="AA163" s="40845"/>
      <c r="AB163" s="42204"/>
      <c r="AC163" s="43563"/>
      <c r="AD163" s="44922"/>
      <c r="AE163" s="46281"/>
      <c r="AF163" s="47640"/>
      <c r="AG163" s="48999"/>
      <c r="AH163" s="50358"/>
      <c r="AI163" s="51717" t="n">
        <v>0.0015969339</v>
      </c>
      <c r="AJ163" s="53076" t="n">
        <v>0.0035211268</v>
      </c>
      <c r="AK163" s="54435" t="n">
        <v>0.003120567</v>
      </c>
      <c r="AL163" s="55794" t="n">
        <v>0.00149925</v>
      </c>
      <c r="AM163" s="57153" t="n">
        <v>0.004126547</v>
      </c>
    </row>
    <row r="164">
      <c r="A164" s="23181" t="s">
        <v>891</v>
      </c>
      <c r="B164" s="24540" t="s">
        <v>760</v>
      </c>
      <c r="C164" s="25899" t="s">
        <v>712</v>
      </c>
      <c r="D164" s="27258" t="s">
        <v>475</v>
      </c>
      <c r="E164" s="28617" t="s">
        <v>879</v>
      </c>
      <c r="G164" s="29976" t="s">
        <v>923</v>
      </c>
      <c r="T164" s="31335"/>
      <c r="U164" s="32694"/>
      <c r="V164" s="34053"/>
      <c r="W164" s="35412"/>
      <c r="X164" s="36771"/>
      <c r="Y164" s="38130"/>
      <c r="Z164" s="39489"/>
      <c r="AA164" s="40848"/>
      <c r="AB164" s="42207"/>
      <c r="AC164" s="43566"/>
      <c r="AD164" s="44925"/>
      <c r="AE164" s="46284"/>
      <c r="AF164" s="47643"/>
      <c r="AG164" s="49002"/>
      <c r="AH164" s="50361"/>
      <c r="AI164" s="51720" t="n">
        <v>0.0031938678</v>
      </c>
      <c r="AJ164" s="53079" t="n">
        <v>0.0017605634</v>
      </c>
      <c r="AK164" s="54438" t="n">
        <v>5.673759E-4</v>
      </c>
      <c r="AL164" s="55797" t="n">
        <v>3.748126E-4</v>
      </c>
      <c r="AM164" s="57156" t="n">
        <v>3.43879E-4</v>
      </c>
    </row>
    <row r="165">
      <c r="A165" s="23184" t="s">
        <v>891</v>
      </c>
      <c r="B165" s="24543" t="s">
        <v>762</v>
      </c>
      <c r="C165" s="25902" t="s">
        <v>713</v>
      </c>
      <c r="D165" s="27261" t="s">
        <v>475</v>
      </c>
      <c r="E165" s="28620" t="s">
        <v>879</v>
      </c>
      <c r="G165" s="29979" t="s">
        <v>923</v>
      </c>
      <c r="T165" s="31338"/>
      <c r="U165" s="32697"/>
      <c r="V165" s="34056"/>
      <c r="W165" s="35415"/>
      <c r="X165" s="36774"/>
      <c r="Y165" s="38133"/>
      <c r="Z165" s="39492"/>
      <c r="AA165" s="40851"/>
      <c r="AB165" s="42210"/>
      <c r="AC165" s="43569"/>
      <c r="AD165" s="44928"/>
      <c r="AE165" s="46287"/>
      <c r="AF165" s="47646"/>
      <c r="AG165" s="49005"/>
      <c r="AH165" s="50364"/>
      <c r="AI165" s="51723" t="n">
        <v>0.0019163207</v>
      </c>
      <c r="AJ165" s="53082" t="n">
        <v>0.0046948357</v>
      </c>
      <c r="AK165" s="54441" t="n">
        <v>0.005390071</v>
      </c>
      <c r="AL165" s="55800" t="n">
        <v>0.005997001</v>
      </c>
      <c r="AM165" s="57159" t="n">
        <v>0.005502063</v>
      </c>
    </row>
    <row r="166">
      <c r="A166" s="23187" t="s">
        <v>891</v>
      </c>
      <c r="B166" s="24546" t="s">
        <v>898</v>
      </c>
      <c r="C166" s="25905" t="s">
        <v>713</v>
      </c>
      <c r="D166" s="27264" t="s">
        <v>475</v>
      </c>
      <c r="E166" s="28623" t="s">
        <v>879</v>
      </c>
      <c r="G166" s="29982" t="s">
        <v>923</v>
      </c>
      <c r="T166" s="31341"/>
      <c r="U166" s="32700"/>
      <c r="V166" s="34059"/>
      <c r="W166" s="35418"/>
      <c r="X166" s="36777"/>
      <c r="Y166" s="38136"/>
      <c r="Z166" s="39495"/>
      <c r="AA166" s="40854"/>
      <c r="AB166" s="42213"/>
      <c r="AC166" s="43572"/>
      <c r="AD166" s="44931"/>
      <c r="AE166" s="46290"/>
      <c r="AF166" s="47649"/>
      <c r="AG166" s="49008"/>
      <c r="AH166" s="50367"/>
      <c r="AI166" s="51726" t="n">
        <v>0.0012775471</v>
      </c>
      <c r="AJ166" s="53085" t="n">
        <v>8.802817E-4</v>
      </c>
      <c r="AK166" s="54444" t="n">
        <v>0.002836879</v>
      </c>
      <c r="AL166" s="55803" t="n">
        <v>3.748126E-4</v>
      </c>
      <c r="AM166" s="57162"/>
    </row>
    <row r="167">
      <c r="A167" s="23190" t="s">
        <v>891</v>
      </c>
      <c r="B167" s="24549" t="s">
        <v>763</v>
      </c>
      <c r="C167" s="25908" t="s">
        <v>713</v>
      </c>
      <c r="D167" s="27267" t="s">
        <v>475</v>
      </c>
      <c r="E167" s="28626" t="s">
        <v>879</v>
      </c>
      <c r="G167" s="29985" t="s">
        <v>923</v>
      </c>
      <c r="T167" s="31344"/>
      <c r="U167" s="32703"/>
      <c r="V167" s="34062"/>
      <c r="W167" s="35421"/>
      <c r="X167" s="36780"/>
      <c r="Y167" s="38139"/>
      <c r="Z167" s="39498"/>
      <c r="AA167" s="40857"/>
      <c r="AB167" s="42216"/>
      <c r="AC167" s="43575"/>
      <c r="AD167" s="44934"/>
      <c r="AE167" s="46293"/>
      <c r="AF167" s="47652"/>
      <c r="AG167" s="49011"/>
      <c r="AH167" s="50370"/>
      <c r="AI167" s="51729" t="n">
        <v>9.581603E-4</v>
      </c>
      <c r="AJ167" s="53088" t="n">
        <v>0.0020539906</v>
      </c>
      <c r="AK167" s="54447" t="n">
        <v>0.003687943</v>
      </c>
      <c r="AL167" s="55806" t="n">
        <v>0.001874063</v>
      </c>
      <c r="AM167" s="57165" t="n">
        <v>0.002063274</v>
      </c>
    </row>
    <row r="168">
      <c r="A168" s="23193" t="s">
        <v>891</v>
      </c>
      <c r="B168" s="24552" t="s">
        <v>783</v>
      </c>
      <c r="C168" s="25911" t="s">
        <v>720</v>
      </c>
      <c r="D168" s="27270" t="s">
        <v>477</v>
      </c>
      <c r="E168" s="28629" t="s">
        <v>879</v>
      </c>
      <c r="G168" s="29988" t="s">
        <v>923</v>
      </c>
      <c r="T168" s="31347"/>
      <c r="U168" s="32706"/>
      <c r="V168" s="34065"/>
      <c r="W168" s="35424"/>
      <c r="X168" s="36783"/>
      <c r="Y168" s="38142"/>
      <c r="Z168" s="39501"/>
      <c r="AA168" s="40860"/>
      <c r="AB168" s="42219"/>
      <c r="AC168" s="43578"/>
      <c r="AD168" s="44937"/>
      <c r="AE168" s="46296"/>
      <c r="AF168" s="47655"/>
      <c r="AG168" s="49014"/>
      <c r="AH168" s="50373"/>
      <c r="AI168" s="51732" t="n">
        <v>0.0025550942</v>
      </c>
      <c r="AJ168" s="53091" t="n">
        <v>0.0032276995</v>
      </c>
      <c r="AK168" s="54450" t="n">
        <v>0.00141844</v>
      </c>
      <c r="AL168" s="55809" t="n">
        <v>0.001124438</v>
      </c>
      <c r="AM168" s="57168" t="n">
        <v>0.001375516</v>
      </c>
    </row>
    <row r="169">
      <c r="A169" s="23196" t="s">
        <v>891</v>
      </c>
      <c r="B169" s="24555" t="s">
        <v>784</v>
      </c>
      <c r="C169" s="25914" t="s">
        <v>720</v>
      </c>
      <c r="D169" s="27273" t="s">
        <v>477</v>
      </c>
      <c r="E169" s="28632" t="s">
        <v>879</v>
      </c>
      <c r="G169" s="29991" t="s">
        <v>923</v>
      </c>
      <c r="T169" s="31350"/>
      <c r="U169" s="32709"/>
      <c r="V169" s="34068"/>
      <c r="W169" s="35427"/>
      <c r="X169" s="36786"/>
      <c r="Y169" s="38145"/>
      <c r="Z169" s="39504"/>
      <c r="AA169" s="40863"/>
      <c r="AB169" s="42222"/>
      <c r="AC169" s="43581"/>
      <c r="AD169" s="44940"/>
      <c r="AE169" s="46299"/>
      <c r="AF169" s="47658"/>
      <c r="AG169" s="49017"/>
      <c r="AH169" s="50376"/>
      <c r="AI169" s="51735" t="n">
        <v>3.193868E-4</v>
      </c>
      <c r="AJ169" s="53094" t="n">
        <v>0.0011737089</v>
      </c>
      <c r="AK169" s="54453" t="n">
        <v>0.001702128</v>
      </c>
      <c r="AL169" s="55812" t="n">
        <v>0.001874063</v>
      </c>
      <c r="AM169" s="57171" t="n">
        <v>3.43879E-4</v>
      </c>
    </row>
    <row r="170">
      <c r="A170" s="23199" t="s">
        <v>891</v>
      </c>
      <c r="B170" s="24558" t="s">
        <v>785</v>
      </c>
      <c r="C170" s="25917" t="s">
        <v>721</v>
      </c>
      <c r="D170" s="27276" t="s">
        <v>477</v>
      </c>
      <c r="E170" s="28635" t="s">
        <v>879</v>
      </c>
      <c r="G170" s="29994" t="s">
        <v>923</v>
      </c>
      <c r="T170" s="31353"/>
      <c r="U170" s="32712"/>
      <c r="V170" s="34071"/>
      <c r="W170" s="35430"/>
      <c r="X170" s="36789"/>
      <c r="Y170" s="38148"/>
      <c r="Z170" s="39507"/>
      <c r="AA170" s="40866"/>
      <c r="AB170" s="42225"/>
      <c r="AC170" s="43584"/>
      <c r="AD170" s="44943"/>
      <c r="AE170" s="46302"/>
      <c r="AF170" s="47661"/>
      <c r="AG170" s="49020"/>
      <c r="AH170" s="50379"/>
      <c r="AI170" s="51738" t="n">
        <v>9.581603E-4</v>
      </c>
      <c r="AJ170" s="53097" t="n">
        <v>0.0014671362</v>
      </c>
      <c r="AK170" s="54456" t="n">
        <v>0.00141844</v>
      </c>
      <c r="AL170" s="55815" t="n">
        <v>0.001124438</v>
      </c>
      <c r="AM170" s="57174" t="n">
        <v>0.001375516</v>
      </c>
    </row>
    <row r="171">
      <c r="A171" s="23202" t="s">
        <v>891</v>
      </c>
      <c r="B171" s="24561" t="s">
        <v>786</v>
      </c>
      <c r="C171" s="25920" t="s">
        <v>721</v>
      </c>
      <c r="D171" s="27279" t="s">
        <v>477</v>
      </c>
      <c r="E171" s="28638" t="s">
        <v>879</v>
      </c>
      <c r="G171" s="29997" t="s">
        <v>923</v>
      </c>
      <c r="T171" s="31356"/>
      <c r="U171" s="32715"/>
      <c r="V171" s="34074"/>
      <c r="W171" s="35433"/>
      <c r="X171" s="36792"/>
      <c r="Y171" s="38151"/>
      <c r="Z171" s="39510"/>
      <c r="AA171" s="40869"/>
      <c r="AB171" s="42228"/>
      <c r="AC171" s="43587"/>
      <c r="AD171" s="44946"/>
      <c r="AE171" s="46305"/>
      <c r="AF171" s="47664"/>
      <c r="AG171" s="49023"/>
      <c r="AH171" s="50382"/>
      <c r="AI171" s="51741" t="n">
        <v>0.0025550942</v>
      </c>
      <c r="AJ171" s="53100" t="n">
        <v>0.0017605634</v>
      </c>
      <c r="AK171" s="54459" t="n">
        <v>0.001134752</v>
      </c>
      <c r="AL171" s="55818" t="n">
        <v>0.001874063</v>
      </c>
      <c r="AM171" s="57177" t="n">
        <v>0.002063274</v>
      </c>
    </row>
    <row r="172">
      <c r="A172" s="23205" t="s">
        <v>891</v>
      </c>
      <c r="B172" s="24564" t="s">
        <v>787</v>
      </c>
      <c r="C172" s="25923" t="s">
        <v>721</v>
      </c>
      <c r="D172" s="27282" t="s">
        <v>477</v>
      </c>
      <c r="E172" s="28641" t="s">
        <v>879</v>
      </c>
      <c r="G172" s="30000" t="s">
        <v>923</v>
      </c>
      <c r="T172" s="31359"/>
      <c r="U172" s="32718"/>
      <c r="V172" s="34077"/>
      <c r="W172" s="35436"/>
      <c r="X172" s="36795"/>
      <c r="Y172" s="38154"/>
      <c r="Z172" s="39513"/>
      <c r="AA172" s="40872"/>
      <c r="AB172" s="42231"/>
      <c r="AC172" s="43590"/>
      <c r="AD172" s="44949"/>
      <c r="AE172" s="46308"/>
      <c r="AF172" s="47667"/>
      <c r="AG172" s="49026"/>
      <c r="AH172" s="50385"/>
      <c r="AI172" s="51744" t="n">
        <v>3.193868E-4</v>
      </c>
      <c r="AJ172" s="53103" t="n">
        <v>8.802817E-4</v>
      </c>
      <c r="AK172" s="54462" t="n">
        <v>0.00141844</v>
      </c>
      <c r="AL172" s="55821" t="n">
        <v>7.496252E-4</v>
      </c>
      <c r="AM172" s="57180" t="n">
        <v>0.001719395</v>
      </c>
    </row>
    <row r="173">
      <c r="A173" s="23208" t="s">
        <v>891</v>
      </c>
      <c r="B173" s="24567" t="s">
        <v>790</v>
      </c>
      <c r="C173" s="25926" t="s">
        <v>722</v>
      </c>
      <c r="D173" s="27285" t="s">
        <v>477</v>
      </c>
      <c r="E173" s="28644" t="s">
        <v>879</v>
      </c>
      <c r="G173" s="30003" t="s">
        <v>923</v>
      </c>
      <c r="T173" s="31362"/>
      <c r="U173" s="32721"/>
      <c r="V173" s="34080"/>
      <c r="W173" s="35439"/>
      <c r="X173" s="36798"/>
      <c r="Y173" s="38157"/>
      <c r="Z173" s="39516"/>
      <c r="AA173" s="40875"/>
      <c r="AB173" s="42234"/>
      <c r="AC173" s="43593"/>
      <c r="AD173" s="44952"/>
      <c r="AE173" s="46311"/>
      <c r="AF173" s="47670"/>
      <c r="AG173" s="49029"/>
      <c r="AH173" s="50388"/>
      <c r="AI173" s="51747" t="n">
        <v>0.0019163207</v>
      </c>
      <c r="AJ173" s="53106" t="n">
        <v>0.0052816901</v>
      </c>
      <c r="AK173" s="54465" t="n">
        <v>0.002836879</v>
      </c>
      <c r="AL173" s="55824" t="n">
        <v>0.002623688</v>
      </c>
      <c r="AM173" s="57183" t="n">
        <v>0.004814305</v>
      </c>
    </row>
    <row r="174">
      <c r="A174" s="23211" t="s">
        <v>891</v>
      </c>
      <c r="B174" s="24570" t="s">
        <v>791</v>
      </c>
      <c r="C174" s="25929" t="s">
        <v>722</v>
      </c>
      <c r="D174" s="27288" t="s">
        <v>477</v>
      </c>
      <c r="E174" s="28647" t="s">
        <v>879</v>
      </c>
      <c r="G174" s="30006" t="s">
        <v>923</v>
      </c>
      <c r="T174" s="31365"/>
      <c r="U174" s="32724"/>
      <c r="V174" s="34083"/>
      <c r="W174" s="35442"/>
      <c r="X174" s="36801"/>
      <c r="Y174" s="38160"/>
      <c r="Z174" s="39519"/>
      <c r="AA174" s="40878"/>
      <c r="AB174" s="42237"/>
      <c r="AC174" s="43596"/>
      <c r="AD174" s="44955"/>
      <c r="AE174" s="46314"/>
      <c r="AF174" s="47673"/>
      <c r="AG174" s="49032"/>
      <c r="AH174" s="50391"/>
      <c r="AI174" s="51750" t="n">
        <v>0.0015969339</v>
      </c>
      <c r="AJ174" s="53109" t="n">
        <v>0.0032276995</v>
      </c>
      <c r="AK174" s="54468" t="n">
        <v>0.003120567</v>
      </c>
      <c r="AL174" s="55827" t="n">
        <v>0.002998501</v>
      </c>
      <c r="AM174" s="57186" t="n">
        <v>0.003782669</v>
      </c>
    </row>
    <row r="175">
      <c r="A175" s="23214" t="s">
        <v>891</v>
      </c>
      <c r="B175" s="24573" t="s">
        <v>792</v>
      </c>
      <c r="C175" s="25932" t="s">
        <v>722</v>
      </c>
      <c r="D175" s="27291" t="s">
        <v>477</v>
      </c>
      <c r="E175" s="28650" t="s">
        <v>879</v>
      </c>
      <c r="G175" s="30009" t="s">
        <v>923</v>
      </c>
      <c r="T175" s="31368"/>
      <c r="U175" s="32727"/>
      <c r="V175" s="34086"/>
      <c r="W175" s="35445"/>
      <c r="X175" s="36804"/>
      <c r="Y175" s="38163"/>
      <c r="Z175" s="39522"/>
      <c r="AA175" s="40881"/>
      <c r="AB175" s="42240"/>
      <c r="AC175" s="43599"/>
      <c r="AD175" s="44958"/>
      <c r="AE175" s="46317"/>
      <c r="AF175" s="47676"/>
      <c r="AG175" s="49035"/>
      <c r="AH175" s="50394"/>
      <c r="AI175" s="51753" t="n">
        <v>0.0012775471</v>
      </c>
      <c r="AJ175" s="53112" t="n">
        <v>0.0052816901</v>
      </c>
      <c r="AK175" s="54471" t="n">
        <v>0.00141844</v>
      </c>
      <c r="AL175" s="55830" t="n">
        <v>0.00149925</v>
      </c>
      <c r="AM175" s="57189" t="n">
        <v>0.003094911</v>
      </c>
    </row>
    <row r="176">
      <c r="A176" s="23217" t="s">
        <v>891</v>
      </c>
      <c r="B176" s="24576" t="s">
        <v>801</v>
      </c>
      <c r="C176" s="25935" t="s">
        <v>724</v>
      </c>
      <c r="D176" s="27294" t="s">
        <v>479</v>
      </c>
      <c r="E176" s="28653" t="s">
        <v>879</v>
      </c>
      <c r="G176" s="30012" t="s">
        <v>923</v>
      </c>
      <c r="T176" s="31371"/>
      <c r="U176" s="32730"/>
      <c r="V176" s="34089"/>
      <c r="W176" s="35448"/>
      <c r="X176" s="36807"/>
      <c r="Y176" s="38166"/>
      <c r="Z176" s="39525"/>
      <c r="AA176" s="40884"/>
      <c r="AB176" s="42243"/>
      <c r="AC176" s="43602"/>
      <c r="AD176" s="44961"/>
      <c r="AE176" s="46320"/>
      <c r="AF176" s="47679"/>
      <c r="AG176" s="49038"/>
      <c r="AH176" s="50397"/>
      <c r="AI176" s="51756"/>
      <c r="AJ176" s="53115"/>
      <c r="AK176" s="54474"/>
      <c r="AL176" s="55833"/>
      <c r="AM176" s="57192" t="n">
        <v>0.001375516</v>
      </c>
    </row>
    <row r="177">
      <c r="A177" s="23220" t="s">
        <v>891</v>
      </c>
      <c r="B177" s="24579" t="s">
        <v>802</v>
      </c>
      <c r="C177" s="25938" t="s">
        <v>724</v>
      </c>
      <c r="D177" s="27297" t="s">
        <v>479</v>
      </c>
      <c r="E177" s="28656" t="s">
        <v>879</v>
      </c>
      <c r="G177" s="30015" t="s">
        <v>923</v>
      </c>
      <c r="T177" s="31374"/>
      <c r="U177" s="32733"/>
      <c r="V177" s="34092"/>
      <c r="W177" s="35451"/>
      <c r="X177" s="36810"/>
      <c r="Y177" s="38169"/>
      <c r="Z177" s="39528"/>
      <c r="AA177" s="40887"/>
      <c r="AB177" s="42246"/>
      <c r="AC177" s="43605"/>
      <c r="AD177" s="44964"/>
      <c r="AE177" s="46323"/>
      <c r="AF177" s="47682"/>
      <c r="AG177" s="49041"/>
      <c r="AH177" s="50400"/>
      <c r="AI177" s="51759"/>
      <c r="AJ177" s="53118" t="n">
        <v>0.0052816901</v>
      </c>
      <c r="AK177" s="54477" t="n">
        <v>0.003120567</v>
      </c>
      <c r="AL177" s="55836" t="n">
        <v>0.006371814</v>
      </c>
      <c r="AM177" s="57195" t="n">
        <v>0.01066025</v>
      </c>
    </row>
    <row r="178">
      <c r="A178" s="23223" t="s">
        <v>891</v>
      </c>
      <c r="B178" s="24582" t="s">
        <v>803</v>
      </c>
      <c r="C178" s="25941" t="s">
        <v>724</v>
      </c>
      <c r="D178" s="27300" t="s">
        <v>479</v>
      </c>
      <c r="E178" s="28659" t="s">
        <v>879</v>
      </c>
      <c r="G178" s="30018" t="s">
        <v>923</v>
      </c>
      <c r="T178" s="31377"/>
      <c r="U178" s="32736"/>
      <c r="V178" s="34095"/>
      <c r="W178" s="35454"/>
      <c r="X178" s="36813"/>
      <c r="Y178" s="38172"/>
      <c r="Z178" s="39531"/>
      <c r="AA178" s="40890"/>
      <c r="AB178" s="42249"/>
      <c r="AC178" s="43608"/>
      <c r="AD178" s="44967"/>
      <c r="AE178" s="46326"/>
      <c r="AF178" s="47685"/>
      <c r="AG178" s="49044"/>
      <c r="AH178" s="50403"/>
      <c r="AI178" s="51762" t="n">
        <v>0.0063877355</v>
      </c>
      <c r="AJ178" s="53121" t="n">
        <v>0.0052816901</v>
      </c>
      <c r="AK178" s="54480" t="n">
        <v>0.007375887</v>
      </c>
      <c r="AL178" s="55839" t="n">
        <v>0.006371814</v>
      </c>
      <c r="AM178" s="57198" t="n">
        <v>0.001031637</v>
      </c>
    </row>
    <row r="179">
      <c r="A179" s="23226" t="s">
        <v>891</v>
      </c>
      <c r="B179" s="24585" t="s">
        <v>804</v>
      </c>
      <c r="C179" s="25944" t="s">
        <v>725</v>
      </c>
      <c r="D179" s="27303" t="s">
        <v>479</v>
      </c>
      <c r="E179" s="28662" t="s">
        <v>879</v>
      </c>
      <c r="G179" s="30021" t="s">
        <v>923</v>
      </c>
      <c r="T179" s="31380"/>
      <c r="U179" s="32739"/>
      <c r="V179" s="34098"/>
      <c r="W179" s="35457"/>
      <c r="X179" s="36816"/>
      <c r="Y179" s="38175"/>
      <c r="Z179" s="39534"/>
      <c r="AA179" s="40893"/>
      <c r="AB179" s="42252"/>
      <c r="AC179" s="43611"/>
      <c r="AD179" s="44970"/>
      <c r="AE179" s="46329"/>
      <c r="AF179" s="47688"/>
      <c r="AG179" s="49047"/>
      <c r="AH179" s="50406"/>
      <c r="AI179" s="51765" t="n">
        <v>0.0041520281</v>
      </c>
      <c r="AJ179" s="53124" t="n">
        <v>0.0017605634</v>
      </c>
      <c r="AK179" s="54483" t="n">
        <v>0.003404255</v>
      </c>
      <c r="AL179" s="55842" t="n">
        <v>0.002623688</v>
      </c>
      <c r="AM179" s="57201" t="n">
        <v>0.0065337</v>
      </c>
    </row>
    <row r="180">
      <c r="A180" s="23229" t="s">
        <v>891</v>
      </c>
      <c r="B180" s="24588" t="s">
        <v>805</v>
      </c>
      <c r="C180" s="25947" t="s">
        <v>725</v>
      </c>
      <c r="D180" s="27306" t="s">
        <v>479</v>
      </c>
      <c r="E180" s="28665" t="s">
        <v>879</v>
      </c>
      <c r="G180" s="30024" t="s">
        <v>923</v>
      </c>
      <c r="T180" s="31383"/>
      <c r="U180" s="32742"/>
      <c r="V180" s="34101"/>
      <c r="W180" s="35460"/>
      <c r="X180" s="36819"/>
      <c r="Y180" s="38178"/>
      <c r="Z180" s="39537"/>
      <c r="AA180" s="40896"/>
      <c r="AB180" s="42255"/>
      <c r="AC180" s="43614"/>
      <c r="AD180" s="44973"/>
      <c r="AE180" s="46332"/>
      <c r="AF180" s="47691"/>
      <c r="AG180" s="49050"/>
      <c r="AH180" s="50409"/>
      <c r="AI180" s="51768" t="n">
        <v>0.0035132546</v>
      </c>
      <c r="AJ180" s="53127" t="n">
        <v>0.0026408451</v>
      </c>
      <c r="AK180" s="54486" t="n">
        <v>8.510638E-4</v>
      </c>
      <c r="AL180" s="55845" t="n">
        <v>0.002248876</v>
      </c>
      <c r="AM180" s="57204" t="n">
        <v>0.004814305</v>
      </c>
    </row>
    <row r="181">
      <c r="A181" s="23232" t="s">
        <v>891</v>
      </c>
      <c r="B181" s="24591" t="s">
        <v>806</v>
      </c>
      <c r="C181" s="25950" t="s">
        <v>725</v>
      </c>
      <c r="D181" s="27309" t="s">
        <v>479</v>
      </c>
      <c r="E181" s="28668" t="s">
        <v>879</v>
      </c>
      <c r="G181" s="30027" t="s">
        <v>923</v>
      </c>
      <c r="T181" s="31386"/>
      <c r="U181" s="32745"/>
      <c r="V181" s="34104"/>
      <c r="W181" s="35463"/>
      <c r="X181" s="36822"/>
      <c r="Y181" s="38181"/>
      <c r="Z181" s="39540"/>
      <c r="AA181" s="40899"/>
      <c r="AB181" s="42258"/>
      <c r="AC181" s="43617"/>
      <c r="AD181" s="44976"/>
      <c r="AE181" s="46335"/>
      <c r="AF181" s="47694"/>
      <c r="AG181" s="49053"/>
      <c r="AH181" s="50412"/>
      <c r="AI181" s="51771" t="n">
        <v>0.0022357074</v>
      </c>
      <c r="AJ181" s="53130" t="n">
        <v>5.868545E-4</v>
      </c>
      <c r="AK181" s="54489" t="n">
        <v>0.002836879</v>
      </c>
      <c r="AL181" s="55848" t="n">
        <v>0.001124438</v>
      </c>
      <c r="AM181" s="57207" t="n">
        <v>0.001031637</v>
      </c>
    </row>
    <row r="182">
      <c r="A182" s="23235" t="s">
        <v>891</v>
      </c>
      <c r="B182" s="24594" t="s">
        <v>747</v>
      </c>
      <c r="C182" s="25953" t="s">
        <v>709</v>
      </c>
      <c r="D182" s="27312" t="s">
        <v>472</v>
      </c>
      <c r="E182" s="28671" t="s">
        <v>880</v>
      </c>
      <c r="G182" s="30030" t="s">
        <v>922</v>
      </c>
      <c r="T182" s="31389"/>
      <c r="U182" s="32748"/>
      <c r="V182" s="34107"/>
      <c r="W182" s="35466"/>
      <c r="X182" s="36825"/>
      <c r="Y182" s="38184"/>
      <c r="Z182" s="39543"/>
      <c r="AA182" s="40902"/>
      <c r="AB182" s="42261"/>
      <c r="AC182" s="43620"/>
      <c r="AD182" s="44979"/>
      <c r="AE182" s="46338"/>
      <c r="AF182" s="47697"/>
      <c r="AG182" s="49056"/>
      <c r="AH182" s="50415"/>
      <c r="AI182" s="51774"/>
      <c r="AJ182" s="53133"/>
      <c r="AK182" s="54492"/>
      <c r="AL182" s="55851" t="n">
        <v>2.0</v>
      </c>
      <c r="AM182" s="57210" t="n">
        <v>2.0</v>
      </c>
    </row>
    <row r="183">
      <c r="A183" s="23238" t="s">
        <v>891</v>
      </c>
      <c r="B183" s="24597" t="s">
        <v>748</v>
      </c>
      <c r="C183" s="25956" t="s">
        <v>709</v>
      </c>
      <c r="D183" s="27315" t="s">
        <v>472</v>
      </c>
      <c r="E183" s="28674" t="s">
        <v>880</v>
      </c>
      <c r="G183" s="30033" t="s">
        <v>922</v>
      </c>
      <c r="T183" s="31392"/>
      <c r="U183" s="32751"/>
      <c r="V183" s="34110"/>
      <c r="W183" s="35469"/>
      <c r="X183" s="36828"/>
      <c r="Y183" s="38187"/>
      <c r="Z183" s="39546"/>
      <c r="AA183" s="40905"/>
      <c r="AB183" s="42264"/>
      <c r="AC183" s="43623"/>
      <c r="AD183" s="44982"/>
      <c r="AE183" s="46341"/>
      <c r="AF183" s="47700"/>
      <c r="AG183" s="49059"/>
      <c r="AH183" s="50418"/>
      <c r="AI183" s="51777"/>
      <c r="AJ183" s="53136"/>
      <c r="AK183" s="54495" t="n">
        <v>2.0</v>
      </c>
      <c r="AL183" s="55854" t="n">
        <v>3.0</v>
      </c>
      <c r="AM183" s="57213" t="n">
        <v>1.0</v>
      </c>
    </row>
    <row r="184">
      <c r="A184" s="23241" t="s">
        <v>891</v>
      </c>
      <c r="B184" s="24600" t="s">
        <v>749</v>
      </c>
      <c r="C184" s="25959" t="s">
        <v>709</v>
      </c>
      <c r="D184" s="27318" t="s">
        <v>472</v>
      </c>
      <c r="E184" s="28677" t="s">
        <v>880</v>
      </c>
      <c r="G184" s="30036" t="s">
        <v>922</v>
      </c>
      <c r="T184" s="31395"/>
      <c r="U184" s="32754"/>
      <c r="V184" s="34113"/>
      <c r="W184" s="35472"/>
      <c r="X184" s="36831"/>
      <c r="Y184" s="38190"/>
      <c r="Z184" s="39549"/>
      <c r="AA184" s="40908"/>
      <c r="AB184" s="42267"/>
      <c r="AC184" s="43626"/>
      <c r="AD184" s="44985"/>
      <c r="AE184" s="46344"/>
      <c r="AF184" s="47703"/>
      <c r="AG184" s="49062"/>
      <c r="AH184" s="50421"/>
      <c r="AI184" s="51780"/>
      <c r="AJ184" s="53139"/>
      <c r="AK184" s="54498"/>
      <c r="AL184" s="55857" t="n">
        <v>11.0</v>
      </c>
      <c r="AM184" s="57216" t="n">
        <v>9.0</v>
      </c>
    </row>
    <row r="185">
      <c r="A185" s="23244" t="s">
        <v>891</v>
      </c>
      <c r="B185" s="24603" t="s">
        <v>750</v>
      </c>
      <c r="C185" s="25962" t="s">
        <v>710</v>
      </c>
      <c r="D185" s="27321" t="s">
        <v>472</v>
      </c>
      <c r="E185" s="28680" t="s">
        <v>880</v>
      </c>
      <c r="G185" s="30039" t="s">
        <v>922</v>
      </c>
      <c r="T185" s="31398" t="n">
        <v>8.0</v>
      </c>
      <c r="U185" s="32757" t="n">
        <v>4.0</v>
      </c>
      <c r="V185" s="34116" t="n">
        <v>18.0</v>
      </c>
      <c r="W185" s="35475" t="n">
        <v>11.0</v>
      </c>
      <c r="X185" s="36834" t="n">
        <v>10.0</v>
      </c>
      <c r="Y185" s="38193" t="n">
        <v>20.0</v>
      </c>
      <c r="Z185" s="39552" t="n">
        <v>14.0</v>
      </c>
      <c r="AA185" s="40911" t="n">
        <v>12.0</v>
      </c>
      <c r="AB185" s="42270" t="n">
        <v>10.0</v>
      </c>
      <c r="AC185" s="43629" t="n">
        <v>11.0</v>
      </c>
      <c r="AD185" s="44988" t="n">
        <v>15.0</v>
      </c>
      <c r="AE185" s="46347" t="n">
        <v>13.0</v>
      </c>
      <c r="AF185" s="47706" t="n">
        <v>7.0</v>
      </c>
      <c r="AG185" s="49065" t="n">
        <v>6.0</v>
      </c>
      <c r="AH185" s="50424" t="n">
        <v>15.0</v>
      </c>
      <c r="AI185" s="51783" t="n">
        <v>20.0</v>
      </c>
      <c r="AJ185" s="53142" t="n">
        <v>16.0</v>
      </c>
      <c r="AK185" s="54501" t="n">
        <v>19.0</v>
      </c>
      <c r="AL185" s="55860" t="n">
        <v>17.0</v>
      </c>
      <c r="AM185" s="57219" t="n">
        <v>18.0</v>
      </c>
    </row>
    <row r="186">
      <c r="A186" s="23247" t="s">
        <v>891</v>
      </c>
      <c r="B186" s="24606" t="s">
        <v>751</v>
      </c>
      <c r="C186" s="25965" t="s">
        <v>710</v>
      </c>
      <c r="D186" s="27324" t="s">
        <v>472</v>
      </c>
      <c r="E186" s="28683" t="s">
        <v>880</v>
      </c>
      <c r="G186" s="30042" t="s">
        <v>922</v>
      </c>
      <c r="T186" s="31401"/>
      <c r="U186" s="32760"/>
      <c r="V186" s="34119"/>
      <c r="W186" s="35478"/>
      <c r="X186" s="36837"/>
      <c r="Y186" s="38196"/>
      <c r="Z186" s="39555"/>
      <c r="AA186" s="40914"/>
      <c r="AB186" s="42273"/>
      <c r="AC186" s="43632"/>
      <c r="AD186" s="44991"/>
      <c r="AE186" s="46350"/>
      <c r="AF186" s="47709"/>
      <c r="AG186" s="49068"/>
      <c r="AH186" s="50427"/>
      <c r="AI186" s="51786"/>
      <c r="AJ186" s="53145" t="n">
        <v>4.0</v>
      </c>
      <c r="AK186" s="54504" t="n">
        <v>4.0</v>
      </c>
      <c r="AL186" s="55863" t="n">
        <v>13.0</v>
      </c>
      <c r="AM186" s="57222" t="n">
        <v>7.0</v>
      </c>
    </row>
    <row r="187">
      <c r="A187" s="23250" t="s">
        <v>891</v>
      </c>
      <c r="B187" s="24609" t="s">
        <v>752</v>
      </c>
      <c r="C187" s="25968" t="s">
        <v>710</v>
      </c>
      <c r="D187" s="27327" t="s">
        <v>472</v>
      </c>
      <c r="E187" s="28686" t="s">
        <v>880</v>
      </c>
      <c r="G187" s="30045" t="s">
        <v>922</v>
      </c>
      <c r="T187" s="31404"/>
      <c r="U187" s="32763"/>
      <c r="V187" s="34122"/>
      <c r="W187" s="35481"/>
      <c r="X187" s="36840"/>
      <c r="Y187" s="38199"/>
      <c r="Z187" s="39558"/>
      <c r="AA187" s="40917"/>
      <c r="AB187" s="42276"/>
      <c r="AC187" s="43635"/>
      <c r="AD187" s="44994" t="n">
        <v>17.0</v>
      </c>
      <c r="AE187" s="46353" t="n">
        <v>44.0</v>
      </c>
      <c r="AF187" s="47712" t="n">
        <v>26.0</v>
      </c>
      <c r="AG187" s="49071" t="n">
        <v>21.0</v>
      </c>
      <c r="AH187" s="50430" t="n">
        <v>20.0</v>
      </c>
      <c r="AI187" s="51789" t="n">
        <v>25.0</v>
      </c>
      <c r="AJ187" s="53148" t="n">
        <v>19.0</v>
      </c>
      <c r="AK187" s="54507" t="n">
        <v>19.0</v>
      </c>
      <c r="AL187" s="55866" t="n">
        <v>1.0</v>
      </c>
      <c r="AM187" s="57225" t="n">
        <v>7.0</v>
      </c>
    </row>
    <row r="188">
      <c r="A188" s="23253" t="s">
        <v>891</v>
      </c>
      <c r="B188" s="24612" t="s">
        <v>757</v>
      </c>
      <c r="C188" s="25971" t="s">
        <v>710</v>
      </c>
      <c r="D188" s="27330" t="s">
        <v>472</v>
      </c>
      <c r="E188" s="28689" t="s">
        <v>880</v>
      </c>
      <c r="G188" s="30048" t="s">
        <v>922</v>
      </c>
      <c r="T188" s="31407"/>
      <c r="U188" s="32766"/>
      <c r="V188" s="34125"/>
      <c r="W188" s="35484"/>
      <c r="X188" s="36843"/>
      <c r="Y188" s="38202"/>
      <c r="Z188" s="39561"/>
      <c r="AA188" s="40920"/>
      <c r="AB188" s="42279"/>
      <c r="AC188" s="43638"/>
      <c r="AD188" s="44997"/>
      <c r="AE188" s="46356"/>
      <c r="AF188" s="47715" t="n">
        <v>15.0</v>
      </c>
      <c r="AG188" s="49074" t="n">
        <v>23.0</v>
      </c>
      <c r="AH188" s="50433" t="n">
        <v>60.0</v>
      </c>
      <c r="AI188" s="51792" t="n">
        <v>29.0</v>
      </c>
      <c r="AJ188" s="53151"/>
      <c r="AK188" s="54510"/>
      <c r="AL188" s="55869"/>
      <c r="AM188" s="57228"/>
    </row>
    <row r="189">
      <c r="A189" s="23256" t="s">
        <v>891</v>
      </c>
      <c r="B189" s="24615" t="s">
        <v>753</v>
      </c>
      <c r="C189" s="25974" t="s">
        <v>710</v>
      </c>
      <c r="D189" s="27333" t="s">
        <v>472</v>
      </c>
      <c r="E189" s="28692" t="s">
        <v>880</v>
      </c>
      <c r="G189" s="30051" t="s">
        <v>922</v>
      </c>
      <c r="T189" s="31410"/>
      <c r="U189" s="32769"/>
      <c r="V189" s="34128"/>
      <c r="W189" s="35487"/>
      <c r="X189" s="36846"/>
      <c r="Y189" s="38205"/>
      <c r="Z189" s="39564"/>
      <c r="AA189" s="40923"/>
      <c r="AB189" s="42282"/>
      <c r="AC189" s="43641" t="n">
        <v>1.0</v>
      </c>
      <c r="AD189" s="45000"/>
      <c r="AE189" s="46359" t="n">
        <v>5.0</v>
      </c>
      <c r="AF189" s="47718" t="n">
        <v>13.0</v>
      </c>
      <c r="AG189" s="49077" t="n">
        <v>8.0</v>
      </c>
      <c r="AH189" s="50436" t="n">
        <v>7.0</v>
      </c>
      <c r="AI189" s="51795" t="n">
        <v>6.0</v>
      </c>
      <c r="AJ189" s="53154" t="n">
        <v>1.0</v>
      </c>
      <c r="AK189" s="54513" t="n">
        <v>2.0</v>
      </c>
      <c r="AL189" s="55872" t="n">
        <v>6.0</v>
      </c>
      <c r="AM189" s="57231" t="n">
        <v>2.0</v>
      </c>
    </row>
    <row r="190">
      <c r="A190" s="23259" t="s">
        <v>891</v>
      </c>
      <c r="B190" s="24618" t="s">
        <v>755</v>
      </c>
      <c r="C190" s="25977" t="s">
        <v>710</v>
      </c>
      <c r="D190" s="27336" t="s">
        <v>472</v>
      </c>
      <c r="E190" s="28695" t="s">
        <v>880</v>
      </c>
      <c r="G190" s="30054" t="s">
        <v>922</v>
      </c>
      <c r="T190" s="31413"/>
      <c r="U190" s="32772"/>
      <c r="V190" s="34131"/>
      <c r="W190" s="35490"/>
      <c r="X190" s="36849"/>
      <c r="Y190" s="38208"/>
      <c r="Z190" s="39567"/>
      <c r="AA190" s="40926"/>
      <c r="AB190" s="42285"/>
      <c r="AC190" s="43644" t="n">
        <v>37.0</v>
      </c>
      <c r="AD190" s="45003" t="n">
        <v>26.0</v>
      </c>
      <c r="AE190" s="46362" t="n">
        <v>49.0</v>
      </c>
      <c r="AF190" s="47721" t="n">
        <v>16.0</v>
      </c>
      <c r="AG190" s="49080" t="n">
        <v>28.0</v>
      </c>
      <c r="AH190" s="50439" t="n">
        <v>38.0</v>
      </c>
      <c r="AI190" s="51798" t="n">
        <v>49.0</v>
      </c>
      <c r="AJ190" s="53157" t="n">
        <v>40.0</v>
      </c>
      <c r="AK190" s="54516" t="n">
        <v>28.0</v>
      </c>
      <c r="AL190" s="55875" t="n">
        <v>35.0</v>
      </c>
      <c r="AM190" s="57234" t="n">
        <v>43.0</v>
      </c>
    </row>
    <row r="191">
      <c r="A191" s="23262" t="s">
        <v>891</v>
      </c>
      <c r="B191" s="24621" t="s">
        <v>756</v>
      </c>
      <c r="C191" s="25980" t="s">
        <v>711</v>
      </c>
      <c r="D191" s="27339" t="s">
        <v>472</v>
      </c>
      <c r="E191" s="28698" t="s">
        <v>880</v>
      </c>
      <c r="G191" s="30057" t="s">
        <v>922</v>
      </c>
      <c r="T191" s="31416"/>
      <c r="U191" s="32775"/>
      <c r="V191" s="34134"/>
      <c r="W191" s="35493"/>
      <c r="X191" s="36852"/>
      <c r="Y191" s="38211"/>
      <c r="Z191" s="39570"/>
      <c r="AA191" s="40929"/>
      <c r="AB191" s="42288"/>
      <c r="AC191" s="43647"/>
      <c r="AD191" s="45006"/>
      <c r="AE191" s="46365"/>
      <c r="AF191" s="47724"/>
      <c r="AG191" s="49083"/>
      <c r="AH191" s="50442"/>
      <c r="AI191" s="51801"/>
      <c r="AJ191" s="53160"/>
      <c r="AK191" s="54519"/>
      <c r="AL191" s="55878" t="n">
        <v>5.0</v>
      </c>
      <c r="AM191" s="57237" t="n">
        <v>13.0</v>
      </c>
    </row>
    <row r="192">
      <c r="A192" s="23265" t="s">
        <v>891</v>
      </c>
      <c r="B192" s="24624" t="s">
        <v>757</v>
      </c>
      <c r="C192" s="25983" t="s">
        <v>711</v>
      </c>
      <c r="D192" s="27342" t="s">
        <v>472</v>
      </c>
      <c r="E192" s="28701" t="s">
        <v>880</v>
      </c>
      <c r="G192" s="30060" t="s">
        <v>922</v>
      </c>
      <c r="T192" s="31419"/>
      <c r="U192" s="32778"/>
      <c r="V192" s="34137"/>
      <c r="W192" s="35496"/>
      <c r="X192" s="36855"/>
      <c r="Y192" s="38214"/>
      <c r="Z192" s="39573"/>
      <c r="AA192" s="40932"/>
      <c r="AB192" s="42291"/>
      <c r="AC192" s="43650"/>
      <c r="AD192" s="45009"/>
      <c r="AE192" s="46368"/>
      <c r="AF192" s="47727"/>
      <c r="AG192" s="49086"/>
      <c r="AH192" s="50445"/>
      <c r="AI192" s="51804"/>
      <c r="AJ192" s="53163" t="n">
        <v>46.0</v>
      </c>
      <c r="AK192" s="54522" t="n">
        <v>130.0</v>
      </c>
      <c r="AL192" s="55881" t="n">
        <v>87.0</v>
      </c>
      <c r="AM192" s="57240" t="n">
        <v>97.0</v>
      </c>
    </row>
    <row r="193">
      <c r="A193" s="23268" t="s">
        <v>891</v>
      </c>
      <c r="B193" s="24627" t="s">
        <v>755</v>
      </c>
      <c r="C193" s="25986" t="s">
        <v>703</v>
      </c>
      <c r="D193" s="27345" t="s">
        <v>472</v>
      </c>
      <c r="E193" s="28704" t="s">
        <v>880</v>
      </c>
      <c r="G193" s="30063" t="s">
        <v>922</v>
      </c>
      <c r="T193" s="31422" t="n">
        <v>12.0</v>
      </c>
      <c r="U193" s="32781" t="n">
        <v>25.0</v>
      </c>
      <c r="V193" s="34140" t="n">
        <v>43.0</v>
      </c>
      <c r="W193" s="35499" t="n">
        <v>28.0</v>
      </c>
      <c r="X193" s="36858" t="n">
        <v>34.0</v>
      </c>
      <c r="Y193" s="38217" t="n">
        <v>25.0</v>
      </c>
      <c r="Z193" s="39576" t="n">
        <v>29.0</v>
      </c>
      <c r="AA193" s="40935" t="n">
        <v>25.0</v>
      </c>
      <c r="AB193" s="42294" t="n">
        <v>49.0</v>
      </c>
      <c r="AC193" s="43653"/>
      <c r="AD193" s="45012"/>
      <c r="AE193" s="46371"/>
      <c r="AF193" s="47730"/>
      <c r="AG193" s="49089"/>
      <c r="AH193" s="50448"/>
      <c r="AI193" s="51807"/>
      <c r="AJ193" s="53166"/>
      <c r="AK193" s="54525"/>
      <c r="AL193" s="55884"/>
      <c r="AM193" s="57243"/>
    </row>
    <row r="194">
      <c r="A194" s="23271" t="s">
        <v>891</v>
      </c>
      <c r="B194" s="24630" t="s">
        <v>812</v>
      </c>
      <c r="C194" s="25989" t="s">
        <v>727</v>
      </c>
      <c r="D194" s="27348" t="s">
        <v>472</v>
      </c>
      <c r="E194" s="28707" t="s">
        <v>880</v>
      </c>
      <c r="G194" s="30066" t="s">
        <v>922</v>
      </c>
      <c r="T194" s="31425" t="n">
        <v>5.0</v>
      </c>
      <c r="U194" s="32784" t="n">
        <v>4.0</v>
      </c>
      <c r="V194" s="34143" t="n">
        <v>13.0</v>
      </c>
      <c r="W194" s="35502" t="n">
        <v>16.0</v>
      </c>
      <c r="X194" s="36861"/>
      <c r="Y194" s="38220"/>
      <c r="Z194" s="39579"/>
      <c r="AA194" s="40938"/>
      <c r="AB194" s="42297"/>
      <c r="AC194" s="43656"/>
      <c r="AD194" s="45015"/>
      <c r="AE194" s="46374"/>
      <c r="AF194" s="47733"/>
      <c r="AG194" s="49092"/>
      <c r="AH194" s="50451"/>
      <c r="AI194" s="51810"/>
      <c r="AJ194" s="53169"/>
      <c r="AK194" s="54528"/>
      <c r="AL194" s="55887"/>
      <c r="AM194" s="57246"/>
    </row>
    <row r="195">
      <c r="A195" s="23274" t="s">
        <v>891</v>
      </c>
      <c r="B195" s="24633" t="s">
        <v>815</v>
      </c>
      <c r="C195" s="25992" t="s">
        <v>727</v>
      </c>
      <c r="D195" s="27351" t="s">
        <v>472</v>
      </c>
      <c r="E195" s="28710" t="s">
        <v>880</v>
      </c>
      <c r="G195" s="30069" t="s">
        <v>922</v>
      </c>
      <c r="T195" s="31428" t="n">
        <v>5.0</v>
      </c>
      <c r="U195" s="32787" t="n">
        <v>8.0</v>
      </c>
      <c r="V195" s="34146" t="n">
        <v>12.0</v>
      </c>
      <c r="W195" s="35505" t="n">
        <v>16.0</v>
      </c>
      <c r="X195" s="36864"/>
      <c r="Y195" s="38223"/>
      <c r="Z195" s="39582"/>
      <c r="AA195" s="40941"/>
      <c r="AB195" s="42300"/>
      <c r="AC195" s="43659"/>
      <c r="AD195" s="45018"/>
      <c r="AE195" s="46377"/>
      <c r="AF195" s="47736"/>
      <c r="AG195" s="49095"/>
      <c r="AH195" s="50454"/>
      <c r="AI195" s="51813"/>
      <c r="AJ195" s="53172"/>
      <c r="AK195" s="54531"/>
      <c r="AL195" s="55890"/>
      <c r="AM195" s="57249"/>
    </row>
    <row r="196">
      <c r="A196" s="23277" t="s">
        <v>891</v>
      </c>
      <c r="B196" s="24636" t="s">
        <v>764</v>
      </c>
      <c r="C196" s="25995" t="s">
        <v>714</v>
      </c>
      <c r="D196" s="27354" t="s">
        <v>470</v>
      </c>
      <c r="E196" s="28713" t="s">
        <v>880</v>
      </c>
      <c r="G196" s="30072" t="s">
        <v>922</v>
      </c>
      <c r="T196" s="31431"/>
      <c r="U196" s="32790"/>
      <c r="V196" s="34149"/>
      <c r="W196" s="35508"/>
      <c r="X196" s="36867"/>
      <c r="Y196" s="38226"/>
      <c r="Z196" s="39585"/>
      <c r="AA196" s="40944"/>
      <c r="AB196" s="42303"/>
      <c r="AC196" s="43662"/>
      <c r="AD196" s="45021" t="n">
        <v>4.0</v>
      </c>
      <c r="AE196" s="46380" t="n">
        <v>29.0</v>
      </c>
      <c r="AF196" s="47739" t="n">
        <v>5.0</v>
      </c>
      <c r="AG196" s="49098" t="n">
        <v>4.0</v>
      </c>
      <c r="AH196" s="50457" t="n">
        <v>20.0</v>
      </c>
      <c r="AI196" s="51816" t="n">
        <v>17.0</v>
      </c>
      <c r="AJ196" s="53175" t="n">
        <v>25.0</v>
      </c>
      <c r="AK196" s="54534" t="n">
        <v>27.0</v>
      </c>
      <c r="AL196" s="55893" t="n">
        <v>14.0</v>
      </c>
      <c r="AM196" s="57252" t="n">
        <v>9.0</v>
      </c>
    </row>
    <row r="197">
      <c r="A197" s="23280" t="s">
        <v>891</v>
      </c>
      <c r="B197" s="24639" t="s">
        <v>904</v>
      </c>
      <c r="C197" s="25998" t="s">
        <v>714</v>
      </c>
      <c r="D197" s="27357" t="s">
        <v>470</v>
      </c>
      <c r="E197" s="28716" t="s">
        <v>880</v>
      </c>
      <c r="G197" s="30075" t="s">
        <v>922</v>
      </c>
      <c r="T197" s="31434"/>
      <c r="U197" s="32793"/>
      <c r="V197" s="34152"/>
      <c r="W197" s="35511"/>
      <c r="X197" s="36870"/>
      <c r="Y197" s="38229"/>
      <c r="Z197" s="39588"/>
      <c r="AA197" s="40947"/>
      <c r="AB197" s="42306"/>
      <c r="AC197" s="43665" t="n">
        <v>19.0</v>
      </c>
      <c r="AD197" s="45024" t="n">
        <v>20.0</v>
      </c>
      <c r="AE197" s="46383" t="n">
        <v>26.0</v>
      </c>
      <c r="AF197" s="47742" t="n">
        <v>-1.0</v>
      </c>
      <c r="AG197" s="49101" t="n">
        <v>3.0</v>
      </c>
      <c r="AH197" s="50460"/>
      <c r="AI197" s="51819"/>
      <c r="AJ197" s="53178"/>
      <c r="AK197" s="54537"/>
      <c r="AL197" s="55896"/>
      <c r="AM197" s="57255"/>
    </row>
    <row r="198">
      <c r="A198" s="23283" t="s">
        <v>891</v>
      </c>
      <c r="B198" s="24642" t="s">
        <v>777</v>
      </c>
      <c r="C198" s="26001" t="s">
        <v>714</v>
      </c>
      <c r="D198" s="27360" t="s">
        <v>470</v>
      </c>
      <c r="E198" s="28719" t="s">
        <v>880</v>
      </c>
      <c r="G198" s="30078" t="s">
        <v>922</v>
      </c>
      <c r="T198" s="31437" t="n">
        <v>5.0</v>
      </c>
      <c r="U198" s="32796" t="n">
        <v>11.0</v>
      </c>
      <c r="V198" s="34155" t="n">
        <v>7.0</v>
      </c>
      <c r="W198" s="35514" t="n">
        <v>20.0</v>
      </c>
      <c r="X198" s="36873" t="n">
        <v>28.0</v>
      </c>
      <c r="Y198" s="38232"/>
      <c r="Z198" s="39591"/>
      <c r="AA198" s="40950"/>
      <c r="AB198" s="42309"/>
      <c r="AC198" s="43668"/>
      <c r="AD198" s="45027"/>
      <c r="AE198" s="46386"/>
      <c r="AF198" s="47745"/>
      <c r="AG198" s="49104"/>
      <c r="AH198" s="50463"/>
      <c r="AI198" s="51822"/>
      <c r="AJ198" s="53181"/>
      <c r="AK198" s="54540"/>
      <c r="AL198" s="55899"/>
      <c r="AM198" s="57258"/>
    </row>
    <row r="199">
      <c r="A199" s="23286" t="s">
        <v>891</v>
      </c>
      <c r="B199" s="24645" t="s">
        <v>766</v>
      </c>
      <c r="C199" s="26004" t="s">
        <v>714</v>
      </c>
      <c r="D199" s="27363" t="s">
        <v>470</v>
      </c>
      <c r="E199" s="28722" t="s">
        <v>880</v>
      </c>
      <c r="G199" s="30081" t="s">
        <v>922</v>
      </c>
      <c r="T199" s="31440"/>
      <c r="U199" s="32799"/>
      <c r="V199" s="34158"/>
      <c r="W199" s="35517"/>
      <c r="X199" s="36876"/>
      <c r="Y199" s="38235"/>
      <c r="Z199" s="39594"/>
      <c r="AA199" s="40953"/>
      <c r="AB199" s="42312"/>
      <c r="AC199" s="43671"/>
      <c r="AD199" s="45030"/>
      <c r="AE199" s="46389" t="n">
        <v>46.0</v>
      </c>
      <c r="AF199" s="47748" t="n">
        <v>12.0</v>
      </c>
      <c r="AG199" s="49107" t="n">
        <v>17.0</v>
      </c>
      <c r="AH199" s="50466" t="n">
        <v>25.0</v>
      </c>
      <c r="AI199" s="51825" t="n">
        <v>20.0</v>
      </c>
      <c r="AJ199" s="53184" t="n">
        <v>47.0</v>
      </c>
      <c r="AK199" s="54543" t="n">
        <v>24.0</v>
      </c>
      <c r="AL199" s="55902" t="n">
        <v>22.0</v>
      </c>
      <c r="AM199" s="57261" t="n">
        <v>25.0</v>
      </c>
    </row>
    <row r="200">
      <c r="A200" s="23289" t="s">
        <v>891</v>
      </c>
      <c r="B200" s="24648" t="s">
        <v>905</v>
      </c>
      <c r="C200" s="26007" t="s">
        <v>714</v>
      </c>
      <c r="D200" s="27366" t="s">
        <v>470</v>
      </c>
      <c r="E200" s="28725" t="s">
        <v>880</v>
      </c>
      <c r="G200" s="30084" t="s">
        <v>922</v>
      </c>
      <c r="T200" s="31443"/>
      <c r="U200" s="32802"/>
      <c r="V200" s="34161"/>
      <c r="W200" s="35520"/>
      <c r="X200" s="36879"/>
      <c r="Y200" s="38238"/>
      <c r="Z200" s="39597"/>
      <c r="AA200" s="40956"/>
      <c r="AB200" s="42315"/>
      <c r="AC200" s="43674" t="n">
        <v>2.0</v>
      </c>
      <c r="AD200" s="45033"/>
      <c r="AE200" s="46392"/>
      <c r="AF200" s="47751"/>
      <c r="AG200" s="49110"/>
      <c r="AH200" s="50469"/>
      <c r="AI200" s="51828"/>
      <c r="AJ200" s="53187"/>
      <c r="AK200" s="54546"/>
      <c r="AL200" s="55905"/>
      <c r="AM200" s="57264"/>
    </row>
    <row r="201">
      <c r="A201" s="23292" t="s">
        <v>891</v>
      </c>
      <c r="B201" s="24651" t="s">
        <v>767</v>
      </c>
      <c r="C201" s="26010" t="s">
        <v>714</v>
      </c>
      <c r="D201" s="27369" t="s">
        <v>470</v>
      </c>
      <c r="E201" s="28728" t="s">
        <v>880</v>
      </c>
      <c r="G201" s="30087" t="s">
        <v>922</v>
      </c>
      <c r="T201" s="31446"/>
      <c r="U201" s="32805"/>
      <c r="V201" s="34164"/>
      <c r="W201" s="35523"/>
      <c r="X201" s="36882"/>
      <c r="Y201" s="38241" t="n">
        <v>62.0</v>
      </c>
      <c r="Z201" s="39600" t="n">
        <v>32.0</v>
      </c>
      <c r="AA201" s="40959" t="n">
        <v>48.0</v>
      </c>
      <c r="AB201" s="42318" t="n">
        <v>41.0</v>
      </c>
      <c r="AC201" s="43677" t="n">
        <v>26.0</v>
      </c>
      <c r="AD201" s="45036" t="n">
        <v>52.0</v>
      </c>
      <c r="AE201" s="46395" t="n">
        <v>15.0</v>
      </c>
      <c r="AF201" s="47754" t="n">
        <v>1.0</v>
      </c>
      <c r="AG201" s="49113" t="n">
        <v>8.0</v>
      </c>
      <c r="AH201" s="50472" t="n">
        <v>6.0</v>
      </c>
      <c r="AI201" s="51831" t="n">
        <v>13.0</v>
      </c>
      <c r="AJ201" s="53190" t="n">
        <v>8.0</v>
      </c>
      <c r="AK201" s="54549" t="n">
        <v>10.0</v>
      </c>
      <c r="AL201" s="55908" t="n">
        <v>4.0</v>
      </c>
      <c r="AM201" s="57267" t="n">
        <v>13.0</v>
      </c>
    </row>
    <row r="202">
      <c r="A202" s="23295" t="s">
        <v>891</v>
      </c>
      <c r="B202" s="24654" t="s">
        <v>906</v>
      </c>
      <c r="C202" s="26013" t="s">
        <v>714</v>
      </c>
      <c r="D202" s="27372" t="s">
        <v>470</v>
      </c>
      <c r="E202" s="28731" t="s">
        <v>880</v>
      </c>
      <c r="G202" s="30090" t="s">
        <v>922</v>
      </c>
      <c r="T202" s="31449" t="n">
        <v>9.0</v>
      </c>
      <c r="U202" s="32808" t="n">
        <v>7.0</v>
      </c>
      <c r="V202" s="34167" t="n">
        <v>25.0</v>
      </c>
      <c r="W202" s="35526" t="n">
        <v>16.0</v>
      </c>
      <c r="X202" s="36885" t="n">
        <v>17.0</v>
      </c>
      <c r="Y202" s="38244"/>
      <c r="Z202" s="39603"/>
      <c r="AA202" s="40962"/>
      <c r="AB202" s="42321"/>
      <c r="AC202" s="43680" t="n">
        <v>25.0</v>
      </c>
      <c r="AD202" s="45039" t="n">
        <v>16.0</v>
      </c>
      <c r="AE202" s="46398" t="n">
        <v>38.0</v>
      </c>
      <c r="AF202" s="47757" t="n">
        <v>7.0</v>
      </c>
      <c r="AG202" s="49116" t="n">
        <v>9.0</v>
      </c>
      <c r="AH202" s="50475"/>
      <c r="AI202" s="51834"/>
      <c r="AJ202" s="53193"/>
      <c r="AK202" s="54552"/>
      <c r="AL202" s="55911"/>
      <c r="AM202" s="57270"/>
    </row>
    <row r="203">
      <c r="A203" s="23298" t="s">
        <v>891</v>
      </c>
      <c r="B203" s="24657" t="s">
        <v>769</v>
      </c>
      <c r="C203" s="26016" t="s">
        <v>714</v>
      </c>
      <c r="D203" s="27375" t="s">
        <v>470</v>
      </c>
      <c r="E203" s="28734" t="s">
        <v>880</v>
      </c>
      <c r="G203" s="30093" t="s">
        <v>922</v>
      </c>
      <c r="T203" s="31452"/>
      <c r="U203" s="32811"/>
      <c r="V203" s="34170"/>
      <c r="W203" s="35529"/>
      <c r="X203" s="36888"/>
      <c r="Y203" s="38247"/>
      <c r="Z203" s="39606"/>
      <c r="AA203" s="40965"/>
      <c r="AB203" s="42324"/>
      <c r="AC203" s="43683" t="n">
        <v>19.0</v>
      </c>
      <c r="AD203" s="45042" t="n">
        <v>18.0</v>
      </c>
      <c r="AE203" s="46401" t="n">
        <v>30.0</v>
      </c>
      <c r="AF203" s="47760" t="n">
        <v>6.0</v>
      </c>
      <c r="AG203" s="49119" t="n">
        <v>8.0</v>
      </c>
      <c r="AH203" s="50478" t="n">
        <v>42.0</v>
      </c>
      <c r="AI203" s="51837" t="n">
        <v>34.0</v>
      </c>
      <c r="AJ203" s="53196" t="n">
        <v>37.0</v>
      </c>
      <c r="AK203" s="54555" t="n">
        <v>32.0</v>
      </c>
      <c r="AL203" s="55914" t="n">
        <v>27.0</v>
      </c>
      <c r="AM203" s="57273" t="n">
        <v>17.0</v>
      </c>
    </row>
    <row r="204">
      <c r="A204" s="23301" t="s">
        <v>891</v>
      </c>
      <c r="B204" s="24660" t="s">
        <v>907</v>
      </c>
      <c r="C204" s="26019" t="s">
        <v>714</v>
      </c>
      <c r="D204" s="27378" t="s">
        <v>470</v>
      </c>
      <c r="E204" s="28737" t="s">
        <v>880</v>
      </c>
      <c r="G204" s="30096" t="s">
        <v>922</v>
      </c>
      <c r="T204" s="31455" t="n">
        <v>9.0</v>
      </c>
      <c r="U204" s="32814" t="n">
        <v>5.0</v>
      </c>
      <c r="V204" s="34173" t="n">
        <v>45.0</v>
      </c>
      <c r="W204" s="35532" t="n">
        <v>23.0</v>
      </c>
      <c r="X204" s="36891" t="n">
        <v>19.0</v>
      </c>
      <c r="Y204" s="38250" t="n">
        <v>33.0</v>
      </c>
      <c r="Z204" s="39609" t="n">
        <v>9.0</v>
      </c>
      <c r="AA204" s="40968" t="n">
        <v>8.0</v>
      </c>
      <c r="AB204" s="42327" t="n">
        <v>8.0</v>
      </c>
      <c r="AC204" s="43686"/>
      <c r="AD204" s="45045"/>
      <c r="AE204" s="46404"/>
      <c r="AF204" s="47763"/>
      <c r="AG204" s="49122"/>
      <c r="AH204" s="50481"/>
      <c r="AI204" s="51840"/>
      <c r="AJ204" s="53199"/>
      <c r="AK204" s="54558"/>
      <c r="AL204" s="55917"/>
      <c r="AM204" s="57276"/>
    </row>
    <row r="205">
      <c r="A205" s="23304" t="s">
        <v>891</v>
      </c>
      <c r="B205" s="24663" t="s">
        <v>908</v>
      </c>
      <c r="C205" s="26022" t="s">
        <v>714</v>
      </c>
      <c r="D205" s="27381" t="s">
        <v>470</v>
      </c>
      <c r="E205" s="28740" t="s">
        <v>880</v>
      </c>
      <c r="G205" s="30099" t="s">
        <v>922</v>
      </c>
      <c r="T205" s="31458" t="n">
        <v>3.0</v>
      </c>
      <c r="U205" s="32817" t="n">
        <v>11.0</v>
      </c>
      <c r="V205" s="34176" t="n">
        <v>14.0</v>
      </c>
      <c r="W205" s="35535" t="n">
        <v>10.0</v>
      </c>
      <c r="X205" s="36894" t="n">
        <v>13.0</v>
      </c>
      <c r="Y205" s="38253"/>
      <c r="Z205" s="39612"/>
      <c r="AA205" s="40971"/>
      <c r="AB205" s="42330"/>
      <c r="AC205" s="43689"/>
      <c r="AD205" s="45048"/>
      <c r="AE205" s="46407"/>
      <c r="AF205" s="47766"/>
      <c r="AG205" s="49125"/>
      <c r="AH205" s="50484"/>
      <c r="AI205" s="51843"/>
      <c r="AJ205" s="53202"/>
      <c r="AK205" s="54561"/>
      <c r="AL205" s="55920"/>
      <c r="AM205" s="57279"/>
    </row>
    <row r="206">
      <c r="A206" s="23307" t="s">
        <v>891</v>
      </c>
      <c r="B206" s="24666" t="s">
        <v>909</v>
      </c>
      <c r="C206" s="26025" t="s">
        <v>714</v>
      </c>
      <c r="D206" s="27384" t="s">
        <v>470</v>
      </c>
      <c r="E206" s="28743" t="s">
        <v>880</v>
      </c>
      <c r="G206" s="30102" t="s">
        <v>922</v>
      </c>
      <c r="T206" s="31461" t="n">
        <v>4.0</v>
      </c>
      <c r="U206" s="32820" t="n">
        <v>7.0</v>
      </c>
      <c r="V206" s="34179" t="n">
        <v>25.0</v>
      </c>
      <c r="W206" s="35538"/>
      <c r="X206" s="36897"/>
      <c r="Y206" s="38256"/>
      <c r="Z206" s="39615"/>
      <c r="AA206" s="40974"/>
      <c r="AB206" s="42333"/>
      <c r="AC206" s="43692"/>
      <c r="AD206" s="45051"/>
      <c r="AE206" s="46410"/>
      <c r="AF206" s="47769"/>
      <c r="AG206" s="49128"/>
      <c r="AH206" s="50487"/>
      <c r="AI206" s="51846"/>
      <c r="AJ206" s="53205"/>
      <c r="AK206" s="54564"/>
      <c r="AL206" s="55923"/>
      <c r="AM206" s="57282"/>
    </row>
    <row r="207">
      <c r="A207" s="23310" t="s">
        <v>891</v>
      </c>
      <c r="B207" s="24669" t="s">
        <v>770</v>
      </c>
      <c r="C207" s="26028" t="s">
        <v>715</v>
      </c>
      <c r="D207" s="27387" t="s">
        <v>470</v>
      </c>
      <c r="E207" s="28746" t="s">
        <v>880</v>
      </c>
      <c r="G207" s="30105" t="s">
        <v>922</v>
      </c>
      <c r="T207" s="31464"/>
      <c r="U207" s="32823"/>
      <c r="V207" s="34182"/>
      <c r="W207" s="35541"/>
      <c r="X207" s="36900"/>
      <c r="Y207" s="38259"/>
      <c r="Z207" s="39618"/>
      <c r="AA207" s="40977"/>
      <c r="AB207" s="42336"/>
      <c r="AC207" s="43695"/>
      <c r="AD207" s="45054"/>
      <c r="AE207" s="46413"/>
      <c r="AF207" s="47772"/>
      <c r="AG207" s="49131"/>
      <c r="AH207" s="50490"/>
      <c r="AI207" s="51849"/>
      <c r="AJ207" s="53208"/>
      <c r="AK207" s="54567"/>
      <c r="AL207" s="55926"/>
      <c r="AM207" s="57285" t="n">
        <v>1.0</v>
      </c>
    </row>
    <row r="208">
      <c r="A208" s="23313" t="s">
        <v>891</v>
      </c>
      <c r="B208" s="24672" t="s">
        <v>771</v>
      </c>
      <c r="C208" s="26031" t="s">
        <v>716</v>
      </c>
      <c r="D208" s="27390" t="s">
        <v>470</v>
      </c>
      <c r="E208" s="28749" t="s">
        <v>880</v>
      </c>
      <c r="G208" s="30108" t="s">
        <v>922</v>
      </c>
      <c r="T208" s="31467"/>
      <c r="U208" s="32826"/>
      <c r="V208" s="34185"/>
      <c r="W208" s="35544"/>
      <c r="X208" s="36903"/>
      <c r="Y208" s="38262" t="n">
        <v>26.0</v>
      </c>
      <c r="Z208" s="39621" t="n">
        <v>18.0</v>
      </c>
      <c r="AA208" s="40980" t="n">
        <v>15.0</v>
      </c>
      <c r="AB208" s="42339" t="n">
        <v>25.0</v>
      </c>
      <c r="AC208" s="43698" t="n">
        <v>30.0</v>
      </c>
      <c r="AD208" s="45057" t="n">
        <v>27.0</v>
      </c>
      <c r="AE208" s="46416" t="n">
        <v>41.0</v>
      </c>
      <c r="AF208" s="47775" t="n">
        <v>21.0</v>
      </c>
      <c r="AG208" s="49134" t="n">
        <v>19.0</v>
      </c>
      <c r="AH208" s="50493" t="n">
        <v>27.0</v>
      </c>
      <c r="AI208" s="51852" t="n">
        <v>12.0</v>
      </c>
      <c r="AJ208" s="53211" t="n">
        <v>20.0</v>
      </c>
      <c r="AK208" s="54570" t="n">
        <v>20.0</v>
      </c>
      <c r="AL208" s="55929" t="n">
        <v>30.0</v>
      </c>
      <c r="AM208" s="57288" t="n">
        <v>23.0</v>
      </c>
    </row>
    <row r="209">
      <c r="A209" s="23316" t="s">
        <v>891</v>
      </c>
      <c r="B209" s="24675" t="s">
        <v>772</v>
      </c>
      <c r="C209" s="26034" t="s">
        <v>716</v>
      </c>
      <c r="D209" s="27393" t="s">
        <v>470</v>
      </c>
      <c r="E209" s="28752" t="s">
        <v>880</v>
      </c>
      <c r="G209" s="30111" t="s">
        <v>922</v>
      </c>
      <c r="T209" s="31470"/>
      <c r="U209" s="32829"/>
      <c r="V209" s="34188"/>
      <c r="W209" s="35547"/>
      <c r="X209" s="36906"/>
      <c r="Y209" s="38265"/>
      <c r="Z209" s="39624"/>
      <c r="AA209" s="40983"/>
      <c r="AB209" s="42342"/>
      <c r="AC209" s="43701"/>
      <c r="AD209" s="45060"/>
      <c r="AE209" s="46419"/>
      <c r="AF209" s="47778"/>
      <c r="AG209" s="49137"/>
      <c r="AH209" s="50496"/>
      <c r="AI209" s="51855"/>
      <c r="AJ209" s="53214"/>
      <c r="AK209" s="54573" t="n">
        <v>31.0</v>
      </c>
      <c r="AL209" s="55932" t="n">
        <v>41.0</v>
      </c>
      <c r="AM209" s="57291" t="n">
        <v>55.0</v>
      </c>
    </row>
    <row r="210">
      <c r="A210" s="23319" t="s">
        <v>891</v>
      </c>
      <c r="B210" s="24678" t="s">
        <v>777</v>
      </c>
      <c r="C210" s="26037" t="s">
        <v>716</v>
      </c>
      <c r="D210" s="27396" t="s">
        <v>470</v>
      </c>
      <c r="E210" s="28755" t="s">
        <v>880</v>
      </c>
      <c r="G210" s="30114" t="s">
        <v>922</v>
      </c>
      <c r="T210" s="31473"/>
      <c r="U210" s="32832"/>
      <c r="V210" s="34191"/>
      <c r="W210" s="35550"/>
      <c r="X210" s="36909"/>
      <c r="Y210" s="38268" t="n">
        <v>69.0</v>
      </c>
      <c r="Z210" s="39627" t="n">
        <v>46.0</v>
      </c>
      <c r="AA210" s="40986" t="n">
        <v>39.0</v>
      </c>
      <c r="AB210" s="42345" t="n">
        <v>45.0</v>
      </c>
      <c r="AC210" s="43704" t="n">
        <v>30.0</v>
      </c>
      <c r="AD210" s="45063" t="n">
        <v>58.0</v>
      </c>
      <c r="AE210" s="46422" t="n">
        <v>89.0</v>
      </c>
      <c r="AF210" s="47781" t="n">
        <v>10.0</v>
      </c>
      <c r="AG210" s="49140" t="n">
        <v>16.0</v>
      </c>
      <c r="AH210" s="50499" t="n">
        <v>14.0</v>
      </c>
      <c r="AI210" s="51858" t="n">
        <v>28.0</v>
      </c>
      <c r="AJ210" s="53217" t="n">
        <v>687.0</v>
      </c>
      <c r="AK210" s="54576" t="n">
        <v>26.0</v>
      </c>
      <c r="AL210" s="55935"/>
      <c r="AM210" s="57294"/>
    </row>
    <row r="211">
      <c r="A211" s="23322" t="s">
        <v>891</v>
      </c>
      <c r="B211" s="24681" t="s">
        <v>910</v>
      </c>
      <c r="C211" s="26040" t="s">
        <v>716</v>
      </c>
      <c r="D211" s="27399" t="s">
        <v>470</v>
      </c>
      <c r="E211" s="28758" t="s">
        <v>880</v>
      </c>
      <c r="G211" s="30117" t="s">
        <v>922</v>
      </c>
      <c r="T211" s="31476"/>
      <c r="U211" s="32835"/>
      <c r="V211" s="34194"/>
      <c r="W211" s="35553"/>
      <c r="X211" s="36912"/>
      <c r="Y211" s="38271" t="n">
        <v>56.0</v>
      </c>
      <c r="Z211" s="39630" t="n">
        <v>46.0</v>
      </c>
      <c r="AA211" s="40989" t="n">
        <v>57.0</v>
      </c>
      <c r="AB211" s="42348" t="n">
        <v>78.0</v>
      </c>
      <c r="AC211" s="43707" t="n">
        <v>47.0</v>
      </c>
      <c r="AD211" s="45066" t="n">
        <v>50.0</v>
      </c>
      <c r="AE211" s="46425" t="n">
        <v>82.0</v>
      </c>
      <c r="AF211" s="47784" t="n">
        <v>17.0</v>
      </c>
      <c r="AG211" s="49143" t="n">
        <v>30.0</v>
      </c>
      <c r="AH211" s="50502" t="n">
        <v>73.0</v>
      </c>
      <c r="AI211" s="51861" t="n">
        <v>42.0</v>
      </c>
      <c r="AJ211" s="53220" t="n">
        <v>60.0</v>
      </c>
      <c r="AK211" s="54579" t="n">
        <v>8.0</v>
      </c>
      <c r="AL211" s="55938"/>
      <c r="AM211" s="57297"/>
    </row>
    <row r="212">
      <c r="A212" s="23325" t="s">
        <v>891</v>
      </c>
      <c r="B212" s="24684" t="s">
        <v>779</v>
      </c>
      <c r="C212" s="26043" t="s">
        <v>716</v>
      </c>
      <c r="D212" s="27402" t="s">
        <v>470</v>
      </c>
      <c r="E212" s="28761" t="s">
        <v>880</v>
      </c>
      <c r="G212" s="30120" t="s">
        <v>922</v>
      </c>
      <c r="T212" s="31479"/>
      <c r="U212" s="32838"/>
      <c r="V212" s="34197"/>
      <c r="W212" s="35556"/>
      <c r="X212" s="36915"/>
      <c r="Y212" s="38274" t="n">
        <v>15.0</v>
      </c>
      <c r="Z212" s="39633" t="n">
        <v>5.0</v>
      </c>
      <c r="AA212" s="40992" t="n">
        <v>5.0</v>
      </c>
      <c r="AB212" s="42351" t="n">
        <v>4.0</v>
      </c>
      <c r="AC212" s="43710" t="n">
        <v>12.0</v>
      </c>
      <c r="AD212" s="45069" t="n">
        <v>21.0</v>
      </c>
      <c r="AE212" s="46428" t="n">
        <v>18.0</v>
      </c>
      <c r="AF212" s="47787" t="n">
        <v>6.0</v>
      </c>
      <c r="AG212" s="49146" t="n">
        <v>3.0</v>
      </c>
      <c r="AH212" s="50505" t="n">
        <v>8.0</v>
      </c>
      <c r="AI212" s="51864" t="n">
        <v>11.0</v>
      </c>
      <c r="AJ212" s="53223" t="n">
        <v>14.0</v>
      </c>
      <c r="AK212" s="54582" t="n">
        <v>14.0</v>
      </c>
      <c r="AL212" s="55941"/>
      <c r="AM212" s="57300"/>
    </row>
    <row r="213">
      <c r="A213" s="23328" t="s">
        <v>891</v>
      </c>
      <c r="B213" s="24687" t="s">
        <v>773</v>
      </c>
      <c r="C213" s="26046" t="s">
        <v>716</v>
      </c>
      <c r="D213" s="27405" t="s">
        <v>470</v>
      </c>
      <c r="E213" s="28764" t="s">
        <v>880</v>
      </c>
      <c r="G213" s="30123" t="s">
        <v>922</v>
      </c>
      <c r="T213" s="31482"/>
      <c r="U213" s="32841"/>
      <c r="V213" s="34200"/>
      <c r="W213" s="35559"/>
      <c r="X213" s="36918"/>
      <c r="Y213" s="38277"/>
      <c r="Z213" s="39636"/>
      <c r="AA213" s="40995"/>
      <c r="AB213" s="42354"/>
      <c r="AC213" s="43713"/>
      <c r="AD213" s="45072"/>
      <c r="AE213" s="46431"/>
      <c r="AF213" s="47790"/>
      <c r="AG213" s="49149"/>
      <c r="AH213" s="50508"/>
      <c r="AI213" s="51867"/>
      <c r="AJ213" s="53226"/>
      <c r="AK213" s="54585"/>
      <c r="AL213" s="55944" t="n">
        <v>7.0</v>
      </c>
      <c r="AM213" s="57303" t="n">
        <v>11.0</v>
      </c>
    </row>
    <row r="214">
      <c r="A214" s="23331" t="s">
        <v>891</v>
      </c>
      <c r="B214" s="24690" t="s">
        <v>774</v>
      </c>
      <c r="C214" s="26049" t="s">
        <v>717</v>
      </c>
      <c r="D214" s="27408" t="s">
        <v>470</v>
      </c>
      <c r="E214" s="28767" t="s">
        <v>880</v>
      </c>
      <c r="G214" s="30126" t="s">
        <v>922</v>
      </c>
      <c r="T214" s="31485"/>
      <c r="U214" s="32844"/>
      <c r="V214" s="34203"/>
      <c r="W214" s="35562"/>
      <c r="X214" s="36921"/>
      <c r="Y214" s="38280" t="n">
        <v>28.0</v>
      </c>
      <c r="Z214" s="39639" t="n">
        <v>21.0</v>
      </c>
      <c r="AA214" s="40998" t="n">
        <v>12.0</v>
      </c>
      <c r="AB214" s="42357" t="n">
        <v>20.0</v>
      </c>
      <c r="AC214" s="43716" t="n">
        <v>11.0</v>
      </c>
      <c r="AD214" s="45075" t="n">
        <v>20.0</v>
      </c>
      <c r="AE214" s="46434" t="n">
        <v>42.0</v>
      </c>
      <c r="AF214" s="47793" t="n">
        <v>6.0</v>
      </c>
      <c r="AG214" s="49152" t="n">
        <v>8.0</v>
      </c>
      <c r="AH214" s="50511" t="n">
        <v>17.0</v>
      </c>
      <c r="AI214" s="51870" t="n">
        <v>8.0</v>
      </c>
      <c r="AJ214" s="53229" t="n">
        <v>1.0</v>
      </c>
      <c r="AK214" s="54588" t="n">
        <v>6.0</v>
      </c>
      <c r="AL214" s="55947" t="n">
        <v>12.0</v>
      </c>
      <c r="AM214" s="57306" t="n">
        <v>9.0</v>
      </c>
    </row>
    <row r="215">
      <c r="A215" s="23334" t="s">
        <v>891</v>
      </c>
      <c r="B215" s="24693" t="s">
        <v>911</v>
      </c>
      <c r="C215" s="26052" t="s">
        <v>717</v>
      </c>
      <c r="D215" s="27411" t="s">
        <v>470</v>
      </c>
      <c r="E215" s="28770" t="s">
        <v>880</v>
      </c>
      <c r="G215" s="30129" t="s">
        <v>922</v>
      </c>
      <c r="T215" s="31488"/>
      <c r="U215" s="32847"/>
      <c r="V215" s="34206"/>
      <c r="W215" s="35565"/>
      <c r="X215" s="36924"/>
      <c r="Y215" s="38283" t="n">
        <v>16.0</v>
      </c>
      <c r="Z215" s="39642" t="n">
        <v>20.0</v>
      </c>
      <c r="AA215" s="41001" t="n">
        <v>33.0</v>
      </c>
      <c r="AB215" s="42360" t="n">
        <v>3.0</v>
      </c>
      <c r="AC215" s="43719" t="n">
        <v>2.0</v>
      </c>
      <c r="AD215" s="45078" t="n">
        <v>3.0</v>
      </c>
      <c r="AE215" s="46437" t="n">
        <v>1.0</v>
      </c>
      <c r="AF215" s="47796" t="n">
        <v>2.0</v>
      </c>
      <c r="AG215" s="49155" t="n">
        <v>0.0</v>
      </c>
      <c r="AH215" s="50514" t="n">
        <v>0.0</v>
      </c>
      <c r="AI215" s="51873" t="n">
        <v>1.0</v>
      </c>
      <c r="AJ215" s="53232" t="n">
        <v>1.0</v>
      </c>
      <c r="AK215" s="54591" t="n">
        <v>1.0</v>
      </c>
      <c r="AL215" s="55950"/>
      <c r="AM215" s="57309"/>
    </row>
    <row r="216">
      <c r="A216" s="23337" t="s">
        <v>891</v>
      </c>
      <c r="B216" s="24696" t="s">
        <v>775</v>
      </c>
      <c r="C216" s="26055" t="s">
        <v>717</v>
      </c>
      <c r="D216" s="27414" t="s">
        <v>470</v>
      </c>
      <c r="E216" s="28773" t="s">
        <v>880</v>
      </c>
      <c r="G216" s="30132" t="s">
        <v>922</v>
      </c>
      <c r="T216" s="31491"/>
      <c r="U216" s="32850"/>
      <c r="V216" s="34209"/>
      <c r="W216" s="35568"/>
      <c r="X216" s="36927"/>
      <c r="Y216" s="38286"/>
      <c r="Z216" s="39645"/>
      <c r="AA216" s="41004"/>
      <c r="AB216" s="42363"/>
      <c r="AC216" s="43722"/>
      <c r="AD216" s="45081" t="n">
        <v>69.0</v>
      </c>
      <c r="AE216" s="46440" t="n">
        <v>159.0</v>
      </c>
      <c r="AF216" s="47799" t="n">
        <v>111.0</v>
      </c>
      <c r="AG216" s="49158" t="n">
        <v>127.0</v>
      </c>
      <c r="AH216" s="50517" t="n">
        <v>285.0</v>
      </c>
      <c r="AI216" s="51876" t="n">
        <v>253.0</v>
      </c>
      <c r="AJ216" s="53235" t="n">
        <v>235.0</v>
      </c>
      <c r="AK216" s="54594" t="n">
        <v>515.0</v>
      </c>
      <c r="AL216" s="55953" t="n">
        <v>261.0</v>
      </c>
      <c r="AM216" s="57312" t="n">
        <v>259.0</v>
      </c>
    </row>
    <row r="217">
      <c r="A217" s="23340" t="s">
        <v>891</v>
      </c>
      <c r="B217" s="24699" t="s">
        <v>776</v>
      </c>
      <c r="C217" s="26058" t="s">
        <v>717</v>
      </c>
      <c r="D217" s="27417" t="s">
        <v>470</v>
      </c>
      <c r="E217" s="28776" t="s">
        <v>880</v>
      </c>
      <c r="G217" s="30135" t="s">
        <v>922</v>
      </c>
      <c r="T217" s="31494"/>
      <c r="U217" s="32853"/>
      <c r="V217" s="34212"/>
      <c r="W217" s="35571"/>
      <c r="X217" s="36930"/>
      <c r="Y217" s="38289"/>
      <c r="Z217" s="39648"/>
      <c r="AA217" s="41007"/>
      <c r="AB217" s="42366" t="n">
        <v>48.0</v>
      </c>
      <c r="AC217" s="43725" t="n">
        <v>68.0</v>
      </c>
      <c r="AD217" s="45084" t="n">
        <v>99.0</v>
      </c>
      <c r="AE217" s="46443" t="n">
        <v>132.0</v>
      </c>
      <c r="AF217" s="47802" t="n">
        <v>80.0</v>
      </c>
      <c r="AG217" s="49161" t="n">
        <v>66.0</v>
      </c>
      <c r="AH217" s="50520" t="n">
        <v>100.0</v>
      </c>
      <c r="AI217" s="51879" t="n">
        <v>149.0</v>
      </c>
      <c r="AJ217" s="53238" t="n">
        <v>155.0</v>
      </c>
      <c r="AK217" s="54597" t="n">
        <v>225.0</v>
      </c>
      <c r="AL217" s="55956" t="n">
        <v>142.0</v>
      </c>
      <c r="AM217" s="57315" t="n">
        <v>132.0</v>
      </c>
    </row>
    <row r="218">
      <c r="A218" s="23343" t="s">
        <v>891</v>
      </c>
      <c r="B218" s="24702" t="s">
        <v>912</v>
      </c>
      <c r="C218" s="26061" t="s">
        <v>717</v>
      </c>
      <c r="D218" s="27420" t="s">
        <v>470</v>
      </c>
      <c r="E218" s="28779" t="s">
        <v>880</v>
      </c>
      <c r="G218" s="30138" t="s">
        <v>922</v>
      </c>
      <c r="T218" s="31497"/>
      <c r="U218" s="32856"/>
      <c r="V218" s="34215"/>
      <c r="W218" s="35574"/>
      <c r="X218" s="36933"/>
      <c r="Y218" s="38292" t="n">
        <v>15.0</v>
      </c>
      <c r="Z218" s="39651" t="n">
        <v>18.0</v>
      </c>
      <c r="AA218" s="41010" t="n">
        <v>11.0</v>
      </c>
      <c r="AB218" s="42369" t="n">
        <v>40.0</v>
      </c>
      <c r="AC218" s="43728" t="n">
        <v>29.0</v>
      </c>
      <c r="AD218" s="45087" t="n">
        <v>12.0</v>
      </c>
      <c r="AE218" s="46446" t="n">
        <v>10.0</v>
      </c>
      <c r="AF218" s="47805" t="n">
        <v>2.0</v>
      </c>
      <c r="AG218" s="49164" t="n">
        <v>4.0</v>
      </c>
      <c r="AH218" s="50523" t="n">
        <v>2.0</v>
      </c>
      <c r="AI218" s="51882" t="n">
        <v>4.0</v>
      </c>
      <c r="AJ218" s="53241" t="n">
        <v>4.0</v>
      </c>
      <c r="AK218" s="54600" t="n">
        <v>5.0</v>
      </c>
      <c r="AL218" s="55959"/>
      <c r="AM218" s="57318"/>
    </row>
    <row r="219">
      <c r="A219" s="23346" t="s">
        <v>891</v>
      </c>
      <c r="B219" s="24705" t="s">
        <v>813</v>
      </c>
      <c r="C219" s="26064" t="s">
        <v>718</v>
      </c>
      <c r="D219" s="27423" t="s">
        <v>470</v>
      </c>
      <c r="E219" s="28782" t="s">
        <v>880</v>
      </c>
      <c r="G219" s="30141" t="s">
        <v>922</v>
      </c>
      <c r="T219" s="31500"/>
      <c r="U219" s="32859"/>
      <c r="V219" s="34218"/>
      <c r="W219" s="35577"/>
      <c r="X219" s="36936"/>
      <c r="Y219" s="38295"/>
      <c r="Z219" s="39654"/>
      <c r="AA219" s="41013"/>
      <c r="AB219" s="42372"/>
      <c r="AC219" s="43731"/>
      <c r="AD219" s="45090"/>
      <c r="AE219" s="46449" t="n">
        <v>19.0</v>
      </c>
      <c r="AF219" s="47808"/>
      <c r="AG219" s="49167"/>
      <c r="AH219" s="50526"/>
      <c r="AI219" s="51885"/>
      <c r="AJ219" s="53244"/>
      <c r="AK219" s="54603"/>
      <c r="AL219" s="55962"/>
      <c r="AM219" s="57321"/>
    </row>
    <row r="220">
      <c r="A220" s="23349" t="s">
        <v>891</v>
      </c>
      <c r="B220" s="24708" t="s">
        <v>777</v>
      </c>
      <c r="C220" s="26067" t="s">
        <v>718</v>
      </c>
      <c r="D220" s="27426" t="s">
        <v>470</v>
      </c>
      <c r="E220" s="28785" t="s">
        <v>880</v>
      </c>
      <c r="G220" s="30144" t="s">
        <v>922</v>
      </c>
      <c r="T220" s="31503"/>
      <c r="U220" s="32862"/>
      <c r="V220" s="34221"/>
      <c r="W220" s="35580"/>
      <c r="X220" s="36939"/>
      <c r="Y220" s="38298"/>
      <c r="Z220" s="39657"/>
      <c r="AA220" s="41016"/>
      <c r="AB220" s="42375"/>
      <c r="AC220" s="43734"/>
      <c r="AD220" s="45093"/>
      <c r="AE220" s="46452"/>
      <c r="AF220" s="47811"/>
      <c r="AG220" s="49170"/>
      <c r="AH220" s="50529"/>
      <c r="AI220" s="51888"/>
      <c r="AJ220" s="53247"/>
      <c r="AK220" s="54606"/>
      <c r="AL220" s="55965" t="n">
        <v>18.0</v>
      </c>
      <c r="AM220" s="57324" t="n">
        <v>34.0</v>
      </c>
    </row>
    <row r="221">
      <c r="A221" s="23352" t="s">
        <v>891</v>
      </c>
      <c r="B221" s="24711" t="s">
        <v>749</v>
      </c>
      <c r="C221" s="26070" t="s">
        <v>718</v>
      </c>
      <c r="D221" s="27429" t="s">
        <v>470</v>
      </c>
      <c r="E221" s="28788" t="s">
        <v>880</v>
      </c>
      <c r="G221" s="30147" t="s">
        <v>922</v>
      </c>
      <c r="T221" s="31506"/>
      <c r="U221" s="32865"/>
      <c r="V221" s="34224"/>
      <c r="W221" s="35583"/>
      <c r="X221" s="36942"/>
      <c r="Y221" s="38301"/>
      <c r="Z221" s="39660"/>
      <c r="AA221" s="41019"/>
      <c r="AB221" s="42378"/>
      <c r="AC221" s="43737"/>
      <c r="AD221" s="45096"/>
      <c r="AE221" s="46455"/>
      <c r="AF221" s="47814"/>
      <c r="AG221" s="49173" t="n">
        <v>2.0</v>
      </c>
      <c r="AH221" s="50532" t="n">
        <v>7.0</v>
      </c>
      <c r="AI221" s="51891" t="n">
        <v>6.0</v>
      </c>
      <c r="AJ221" s="53250" t="n">
        <v>21.0</v>
      </c>
      <c r="AK221" s="54609" t="n">
        <v>10.0</v>
      </c>
      <c r="AL221" s="55968"/>
      <c r="AM221" s="57327"/>
    </row>
    <row r="222">
      <c r="A222" s="23355" t="s">
        <v>891</v>
      </c>
      <c r="B222" s="24714" t="s">
        <v>778</v>
      </c>
      <c r="C222" s="26073" t="s">
        <v>718</v>
      </c>
      <c r="D222" s="27432" t="s">
        <v>470</v>
      </c>
      <c r="E222" s="28791" t="s">
        <v>880</v>
      </c>
      <c r="G222" s="30150" t="s">
        <v>922</v>
      </c>
      <c r="T222" s="31509"/>
      <c r="U222" s="32868"/>
      <c r="V222" s="34227"/>
      <c r="W222" s="35586"/>
      <c r="X222" s="36945"/>
      <c r="Y222" s="38304" t="n">
        <v>66.0</v>
      </c>
      <c r="Z222" s="39663" t="n">
        <v>57.0</v>
      </c>
      <c r="AA222" s="41022" t="n">
        <v>48.0</v>
      </c>
      <c r="AB222" s="42381" t="n">
        <v>80.0</v>
      </c>
      <c r="AC222" s="43740" t="n">
        <v>57.0</v>
      </c>
      <c r="AD222" s="45099" t="n">
        <v>77.0</v>
      </c>
      <c r="AE222" s="46458" t="n">
        <v>77.0</v>
      </c>
      <c r="AF222" s="47817" t="n">
        <v>15.0</v>
      </c>
      <c r="AG222" s="49176" t="n">
        <v>24.0</v>
      </c>
      <c r="AH222" s="50535" t="n">
        <v>41.0</v>
      </c>
      <c r="AI222" s="51894" t="n">
        <v>37.0</v>
      </c>
      <c r="AJ222" s="53253" t="n">
        <v>17.0</v>
      </c>
      <c r="AK222" s="54612" t="n">
        <v>12.0</v>
      </c>
      <c r="AL222" s="55971" t="n">
        <v>14.0</v>
      </c>
      <c r="AM222" s="57330" t="n">
        <v>5.0</v>
      </c>
    </row>
    <row r="223">
      <c r="A223" s="23358" t="s">
        <v>891</v>
      </c>
      <c r="B223" s="24717" t="s">
        <v>913</v>
      </c>
      <c r="C223" s="26076" t="s">
        <v>718</v>
      </c>
      <c r="D223" s="27435" t="s">
        <v>470</v>
      </c>
      <c r="E223" s="28794" t="s">
        <v>880</v>
      </c>
      <c r="G223" s="30153" t="s">
        <v>922</v>
      </c>
      <c r="T223" s="31512"/>
      <c r="U223" s="32871"/>
      <c r="V223" s="34230"/>
      <c r="W223" s="35589"/>
      <c r="X223" s="36948"/>
      <c r="Y223" s="38307" t="n">
        <v>1.0</v>
      </c>
      <c r="Z223" s="39666" t="n">
        <v>5.0</v>
      </c>
      <c r="AA223" s="41025" t="n">
        <v>2.0</v>
      </c>
      <c r="AB223" s="42384" t="n">
        <v>7.0</v>
      </c>
      <c r="AC223" s="43743" t="n">
        <v>7.0</v>
      </c>
      <c r="AD223" s="45102" t="n">
        <v>4.0</v>
      </c>
      <c r="AE223" s="46461" t="n">
        <v>3.0</v>
      </c>
      <c r="AF223" s="47820" t="n">
        <v>0.0</v>
      </c>
      <c r="AG223" s="49179"/>
      <c r="AH223" s="50538"/>
      <c r="AI223" s="51897"/>
      <c r="AJ223" s="53256"/>
      <c r="AK223" s="54615"/>
      <c r="AL223" s="55974"/>
      <c r="AM223" s="57333"/>
    </row>
    <row r="224">
      <c r="A224" s="23361" t="s">
        <v>891</v>
      </c>
      <c r="B224" s="24720" t="s">
        <v>779</v>
      </c>
      <c r="C224" s="26079" t="s">
        <v>718</v>
      </c>
      <c r="D224" s="27438" t="s">
        <v>470</v>
      </c>
      <c r="E224" s="28797" t="s">
        <v>880</v>
      </c>
      <c r="G224" s="30156" t="s">
        <v>922</v>
      </c>
      <c r="T224" s="31515"/>
      <c r="U224" s="32874"/>
      <c r="V224" s="34233"/>
      <c r="W224" s="35592"/>
      <c r="X224" s="36951"/>
      <c r="Y224" s="38310"/>
      <c r="Z224" s="39669"/>
      <c r="AA224" s="41028"/>
      <c r="AB224" s="42387"/>
      <c r="AC224" s="43746"/>
      <c r="AD224" s="45105"/>
      <c r="AE224" s="46464"/>
      <c r="AF224" s="47823"/>
      <c r="AG224" s="49182"/>
      <c r="AH224" s="50541"/>
      <c r="AI224" s="51900"/>
      <c r="AJ224" s="53259"/>
      <c r="AK224" s="54618"/>
      <c r="AL224" s="55977" t="n">
        <v>9.0</v>
      </c>
      <c r="AM224" s="57336" t="n">
        <v>13.0</v>
      </c>
    </row>
    <row r="225">
      <c r="A225" s="23364" t="s">
        <v>891</v>
      </c>
      <c r="B225" s="24723" t="s">
        <v>773</v>
      </c>
      <c r="C225" s="26082" t="s">
        <v>718</v>
      </c>
      <c r="D225" s="27441" t="s">
        <v>470</v>
      </c>
      <c r="E225" s="28800" t="s">
        <v>880</v>
      </c>
      <c r="G225" s="30159" t="s">
        <v>922</v>
      </c>
      <c r="T225" s="31518"/>
      <c r="U225" s="32877"/>
      <c r="V225" s="34236"/>
      <c r="W225" s="35595"/>
      <c r="X225" s="36954"/>
      <c r="Y225" s="38313" t="n">
        <v>24.0</v>
      </c>
      <c r="Z225" s="39672" t="n">
        <v>21.0</v>
      </c>
      <c r="AA225" s="41031" t="n">
        <v>11.0</v>
      </c>
      <c r="AB225" s="42390" t="n">
        <v>34.0</v>
      </c>
      <c r="AC225" s="43749" t="n">
        <v>19.0</v>
      </c>
      <c r="AD225" s="45108" t="n">
        <v>15.0</v>
      </c>
      <c r="AE225" s="46467" t="n">
        <v>27.0</v>
      </c>
      <c r="AF225" s="47826" t="n">
        <v>3.0</v>
      </c>
      <c r="AG225" s="49185" t="n">
        <v>7.0</v>
      </c>
      <c r="AH225" s="50544" t="n">
        <v>5.0</v>
      </c>
      <c r="AI225" s="51903" t="n">
        <v>15.0</v>
      </c>
      <c r="AJ225" s="53262" t="n">
        <v>10.0</v>
      </c>
      <c r="AK225" s="54621" t="n">
        <v>18.0</v>
      </c>
      <c r="AL225" s="55980"/>
      <c r="AM225" s="57339"/>
    </row>
    <row r="226">
      <c r="A226" s="23367" t="s">
        <v>891</v>
      </c>
      <c r="B226" s="24726" t="s">
        <v>780</v>
      </c>
      <c r="C226" s="26085" t="s">
        <v>719</v>
      </c>
      <c r="D226" s="27444" t="s">
        <v>470</v>
      </c>
      <c r="E226" s="28803" t="s">
        <v>880</v>
      </c>
      <c r="G226" s="30162" t="s">
        <v>922</v>
      </c>
      <c r="T226" s="31521"/>
      <c r="U226" s="32880"/>
      <c r="V226" s="34239"/>
      <c r="W226" s="35598"/>
      <c r="X226" s="36957"/>
      <c r="Y226" s="38316"/>
      <c r="Z226" s="39675"/>
      <c r="AA226" s="41034"/>
      <c r="AB226" s="42393"/>
      <c r="AC226" s="43752"/>
      <c r="AD226" s="45111"/>
      <c r="AE226" s="46470"/>
      <c r="AF226" s="47829"/>
      <c r="AG226" s="49188"/>
      <c r="AH226" s="50547"/>
      <c r="AI226" s="51906"/>
      <c r="AJ226" s="53265"/>
      <c r="AK226" s="54624"/>
      <c r="AL226" s="55983" t="n">
        <v>2.0</v>
      </c>
      <c r="AM226" s="57342" t="n">
        <v>17.0</v>
      </c>
    </row>
    <row r="227">
      <c r="A227" s="23370" t="s">
        <v>891</v>
      </c>
      <c r="B227" s="24729" t="s">
        <v>781</v>
      </c>
      <c r="C227" s="26088" t="s">
        <v>719</v>
      </c>
      <c r="D227" s="27447" t="s">
        <v>470</v>
      </c>
      <c r="E227" s="28806" t="s">
        <v>880</v>
      </c>
      <c r="G227" s="30165" t="s">
        <v>922</v>
      </c>
      <c r="T227" s="31524"/>
      <c r="U227" s="32883"/>
      <c r="V227" s="34242"/>
      <c r="W227" s="35601"/>
      <c r="X227" s="36960"/>
      <c r="Y227" s="38319"/>
      <c r="Z227" s="39678"/>
      <c r="AA227" s="41037"/>
      <c r="AB227" s="42396"/>
      <c r="AC227" s="43755"/>
      <c r="AD227" s="45114"/>
      <c r="AE227" s="46473"/>
      <c r="AF227" s="47832"/>
      <c r="AG227" s="49191"/>
      <c r="AH227" s="50550"/>
      <c r="AI227" s="51909"/>
      <c r="AJ227" s="53268"/>
      <c r="AK227" s="54627"/>
      <c r="AL227" s="55986"/>
      <c r="AM227" s="57345" t="n">
        <v>4.0</v>
      </c>
    </row>
    <row r="228">
      <c r="A228" s="23373" t="s">
        <v>891</v>
      </c>
      <c r="B228" s="24732" t="s">
        <v>782</v>
      </c>
      <c r="C228" s="26091" t="s">
        <v>719</v>
      </c>
      <c r="D228" s="27450" t="s">
        <v>470</v>
      </c>
      <c r="E228" s="28809" t="s">
        <v>880</v>
      </c>
      <c r="G228" s="30168" t="s">
        <v>922</v>
      </c>
      <c r="T228" s="31527"/>
      <c r="U228" s="32886"/>
      <c r="V228" s="34245"/>
      <c r="W228" s="35604"/>
      <c r="X228" s="36963"/>
      <c r="Y228" s="38322"/>
      <c r="Z228" s="39681"/>
      <c r="AA228" s="41040"/>
      <c r="AB228" s="42399"/>
      <c r="AC228" s="43758"/>
      <c r="AD228" s="45117"/>
      <c r="AE228" s="46476"/>
      <c r="AF228" s="47835"/>
      <c r="AG228" s="49194"/>
      <c r="AH228" s="50553"/>
      <c r="AI228" s="51912"/>
      <c r="AJ228" s="53271"/>
      <c r="AK228" s="54630"/>
      <c r="AL228" s="55989" t="n">
        <v>2.0</v>
      </c>
      <c r="AM228" s="57348" t="n">
        <v>9.0</v>
      </c>
    </row>
    <row r="229">
      <c r="A229" s="23376" t="s">
        <v>891</v>
      </c>
      <c r="B229" s="24735" t="s">
        <v>771</v>
      </c>
      <c r="C229" s="26094" t="s">
        <v>703</v>
      </c>
      <c r="D229" s="27453" t="s">
        <v>470</v>
      </c>
      <c r="E229" s="28812" t="s">
        <v>880</v>
      </c>
      <c r="G229" s="30171" t="s">
        <v>922</v>
      </c>
      <c r="T229" s="31530" t="n">
        <v>10.0</v>
      </c>
      <c r="U229" s="32889" t="n">
        <v>11.0</v>
      </c>
      <c r="V229" s="34248" t="n">
        <v>10.0</v>
      </c>
      <c r="W229" s="35607" t="n">
        <v>26.0</v>
      </c>
      <c r="X229" s="36966" t="n">
        <v>7.0</v>
      </c>
      <c r="Y229" s="38325"/>
      <c r="Z229" s="39684"/>
      <c r="AA229" s="41043"/>
      <c r="AB229" s="42402"/>
      <c r="AC229" s="43761"/>
      <c r="AD229" s="45120"/>
      <c r="AE229" s="46479"/>
      <c r="AF229" s="47838"/>
      <c r="AG229" s="49197"/>
      <c r="AH229" s="50556"/>
      <c r="AI229" s="51915"/>
      <c r="AJ229" s="53274"/>
      <c r="AK229" s="54633"/>
      <c r="AL229" s="55992"/>
      <c r="AM229" s="57351"/>
    </row>
    <row r="230">
      <c r="A230" s="23379" t="s">
        <v>891</v>
      </c>
      <c r="B230" s="24738" t="s">
        <v>774</v>
      </c>
      <c r="C230" s="26097" t="s">
        <v>703</v>
      </c>
      <c r="D230" s="27456" t="s">
        <v>470</v>
      </c>
      <c r="E230" s="28815" t="s">
        <v>880</v>
      </c>
      <c r="G230" s="30174" t="s">
        <v>922</v>
      </c>
      <c r="T230" s="31533" t="n">
        <v>16.0</v>
      </c>
      <c r="U230" s="32892" t="n">
        <v>7.0</v>
      </c>
      <c r="V230" s="34251" t="n">
        <v>21.0</v>
      </c>
      <c r="W230" s="35610" t="n">
        <v>17.0</v>
      </c>
      <c r="X230" s="36969" t="n">
        <v>19.0</v>
      </c>
      <c r="Y230" s="38328"/>
      <c r="Z230" s="39687"/>
      <c r="AA230" s="41046"/>
      <c r="AB230" s="42405"/>
      <c r="AC230" s="43764"/>
      <c r="AD230" s="45123"/>
      <c r="AE230" s="46482"/>
      <c r="AF230" s="47841"/>
      <c r="AG230" s="49200"/>
      <c r="AH230" s="50559"/>
      <c r="AI230" s="51918"/>
      <c r="AJ230" s="53277"/>
      <c r="AK230" s="54636"/>
      <c r="AL230" s="55995"/>
      <c r="AM230" s="57354"/>
    </row>
    <row r="231">
      <c r="A231" s="23382" t="s">
        <v>891</v>
      </c>
      <c r="B231" s="24741" t="s">
        <v>911</v>
      </c>
      <c r="C231" s="26100" t="s">
        <v>703</v>
      </c>
      <c r="D231" s="27459" t="s">
        <v>470</v>
      </c>
      <c r="E231" s="28818" t="s">
        <v>880</v>
      </c>
      <c r="G231" s="30177" t="s">
        <v>922</v>
      </c>
      <c r="T231" s="31536" t="n">
        <v>0.0</v>
      </c>
      <c r="U231" s="32895" t="n">
        <v>3.0</v>
      </c>
      <c r="V231" s="34254" t="n">
        <v>5.0</v>
      </c>
      <c r="W231" s="35613" t="n">
        <v>54.0</v>
      </c>
      <c r="X231" s="36972" t="n">
        <v>18.0</v>
      </c>
      <c r="Y231" s="38331"/>
      <c r="Z231" s="39690"/>
      <c r="AA231" s="41049"/>
      <c r="AB231" s="42408"/>
      <c r="AC231" s="43767"/>
      <c r="AD231" s="45126"/>
      <c r="AE231" s="46485"/>
      <c r="AF231" s="47844"/>
      <c r="AG231" s="49203"/>
      <c r="AH231" s="50562"/>
      <c r="AI231" s="51921"/>
      <c r="AJ231" s="53280"/>
      <c r="AK231" s="54639"/>
      <c r="AL231" s="55998"/>
      <c r="AM231" s="57357"/>
    </row>
    <row r="232">
      <c r="A232" s="23385" t="s">
        <v>891</v>
      </c>
      <c r="B232" s="24744" t="s">
        <v>904</v>
      </c>
      <c r="C232" s="26103" t="s">
        <v>703</v>
      </c>
      <c r="D232" s="27462" t="s">
        <v>470</v>
      </c>
      <c r="E232" s="28821" t="s">
        <v>880</v>
      </c>
      <c r="G232" s="30180" t="s">
        <v>922</v>
      </c>
      <c r="T232" s="31539" t="n">
        <v>6.0</v>
      </c>
      <c r="U232" s="32898" t="n">
        <v>1.0</v>
      </c>
      <c r="V232" s="34257" t="n">
        <v>17.0</v>
      </c>
      <c r="W232" s="35616" t="n">
        <v>5.0</v>
      </c>
      <c r="X232" s="36975" t="n">
        <v>9.0</v>
      </c>
      <c r="Y232" s="38334" t="n">
        <v>22.0</v>
      </c>
      <c r="Z232" s="39693" t="n">
        <v>22.0</v>
      </c>
      <c r="AA232" s="41052" t="n">
        <v>18.0</v>
      </c>
      <c r="AB232" s="42411" t="n">
        <v>18.0</v>
      </c>
      <c r="AC232" s="43770"/>
      <c r="AD232" s="45129"/>
      <c r="AE232" s="46488"/>
      <c r="AF232" s="47847"/>
      <c r="AG232" s="49206"/>
      <c r="AH232" s="50565"/>
      <c r="AI232" s="51924"/>
      <c r="AJ232" s="53283"/>
      <c r="AK232" s="54642"/>
      <c r="AL232" s="56001"/>
      <c r="AM232" s="57360"/>
    </row>
    <row r="233">
      <c r="A233" s="23388" t="s">
        <v>891</v>
      </c>
      <c r="B233" s="24747" t="s">
        <v>747</v>
      </c>
      <c r="C233" s="26106" t="s">
        <v>703</v>
      </c>
      <c r="D233" s="27465" t="s">
        <v>470</v>
      </c>
      <c r="E233" s="28824" t="s">
        <v>880</v>
      </c>
      <c r="G233" s="30183" t="s">
        <v>922</v>
      </c>
      <c r="T233" s="31542"/>
      <c r="U233" s="32901"/>
      <c r="V233" s="34260"/>
      <c r="W233" s="35619"/>
      <c r="X233" s="36978"/>
      <c r="Y233" s="38337" t="n">
        <v>1.0</v>
      </c>
      <c r="Z233" s="39696" t="n">
        <v>11.0</v>
      </c>
      <c r="AA233" s="41055" t="n">
        <v>1.0</v>
      </c>
      <c r="AB233" s="42414"/>
      <c r="AC233" s="43773"/>
      <c r="AD233" s="45132"/>
      <c r="AE233" s="46491"/>
      <c r="AF233" s="47850"/>
      <c r="AG233" s="49209"/>
      <c r="AH233" s="50568"/>
      <c r="AI233" s="51927"/>
      <c r="AJ233" s="53286"/>
      <c r="AK233" s="54645"/>
      <c r="AL233" s="56004"/>
      <c r="AM233" s="57363"/>
    </row>
    <row r="234">
      <c r="A234" s="23391" t="s">
        <v>891</v>
      </c>
      <c r="B234" s="24750" t="s">
        <v>720</v>
      </c>
      <c r="C234" s="26109" t="s">
        <v>703</v>
      </c>
      <c r="D234" s="27468" t="s">
        <v>470</v>
      </c>
      <c r="E234" s="28827" t="s">
        <v>880</v>
      </c>
      <c r="G234" s="30186" t="s">
        <v>922</v>
      </c>
      <c r="T234" s="31545" t="n">
        <v>0.0</v>
      </c>
      <c r="U234" s="32904" t="n">
        <v>0.0</v>
      </c>
      <c r="V234" s="34263" t="n">
        <v>0.0</v>
      </c>
      <c r="W234" s="35622" t="n">
        <v>0.0</v>
      </c>
      <c r="X234" s="36981"/>
      <c r="Y234" s="38340"/>
      <c r="Z234" s="39699"/>
      <c r="AA234" s="41058"/>
      <c r="AB234" s="42417"/>
      <c r="AC234" s="43776"/>
      <c r="AD234" s="45135"/>
      <c r="AE234" s="46494"/>
      <c r="AF234" s="47853"/>
      <c r="AG234" s="49212"/>
      <c r="AH234" s="50571"/>
      <c r="AI234" s="51930"/>
      <c r="AJ234" s="53289"/>
      <c r="AK234" s="54648"/>
      <c r="AL234" s="56007"/>
      <c r="AM234" s="57366"/>
    </row>
    <row r="235">
      <c r="A235" s="23394" t="s">
        <v>891</v>
      </c>
      <c r="B235" s="24753" t="s">
        <v>765</v>
      </c>
      <c r="C235" s="26112" t="s">
        <v>703</v>
      </c>
      <c r="D235" s="27471" t="s">
        <v>470</v>
      </c>
      <c r="E235" s="28830" t="s">
        <v>880</v>
      </c>
      <c r="G235" s="30189" t="s">
        <v>922</v>
      </c>
      <c r="T235" s="31548"/>
      <c r="U235" s="32907"/>
      <c r="V235" s="34266"/>
      <c r="W235" s="35625"/>
      <c r="X235" s="36984"/>
      <c r="Y235" s="38343" t="n">
        <v>7.0</v>
      </c>
      <c r="Z235" s="39702" t="n">
        <v>11.0</v>
      </c>
      <c r="AA235" s="41061" t="n">
        <v>3.0</v>
      </c>
      <c r="AB235" s="42420" t="n">
        <v>2.0</v>
      </c>
      <c r="AC235" s="43779"/>
      <c r="AD235" s="45138"/>
      <c r="AE235" s="46497"/>
      <c r="AF235" s="47856"/>
      <c r="AG235" s="49215"/>
      <c r="AH235" s="50574"/>
      <c r="AI235" s="51933"/>
      <c r="AJ235" s="53292"/>
      <c r="AK235" s="54651"/>
      <c r="AL235" s="56010"/>
      <c r="AM235" s="57369"/>
    </row>
    <row r="236">
      <c r="A236" s="23397" t="s">
        <v>891</v>
      </c>
      <c r="B236" s="24756" t="s">
        <v>905</v>
      </c>
      <c r="C236" s="26115" t="s">
        <v>703</v>
      </c>
      <c r="D236" s="27474" t="s">
        <v>470</v>
      </c>
      <c r="E236" s="28833" t="s">
        <v>880</v>
      </c>
      <c r="G236" s="30192" t="s">
        <v>922</v>
      </c>
      <c r="T236" s="31551"/>
      <c r="U236" s="32910"/>
      <c r="V236" s="34269"/>
      <c r="W236" s="35628"/>
      <c r="X236" s="36987" t="n">
        <v>4.0</v>
      </c>
      <c r="Y236" s="38346" t="n">
        <v>15.0</v>
      </c>
      <c r="Z236" s="39705" t="n">
        <v>8.0</v>
      </c>
      <c r="AA236" s="41064" t="n">
        <v>9.0</v>
      </c>
      <c r="AB236" s="42423" t="n">
        <v>6.0</v>
      </c>
      <c r="AC236" s="43782"/>
      <c r="AD236" s="45141"/>
      <c r="AE236" s="46500"/>
      <c r="AF236" s="47859"/>
      <c r="AG236" s="49218"/>
      <c r="AH236" s="50577"/>
      <c r="AI236" s="51936"/>
      <c r="AJ236" s="53295"/>
      <c r="AK236" s="54654"/>
      <c r="AL236" s="56013"/>
      <c r="AM236" s="57372"/>
    </row>
    <row r="237">
      <c r="A237" s="23400" t="s">
        <v>891</v>
      </c>
      <c r="B237" s="24759" t="s">
        <v>767</v>
      </c>
      <c r="C237" s="26118" t="s">
        <v>703</v>
      </c>
      <c r="D237" s="27477" t="s">
        <v>470</v>
      </c>
      <c r="E237" s="28836" t="s">
        <v>880</v>
      </c>
      <c r="G237" s="30195" t="s">
        <v>922</v>
      </c>
      <c r="T237" s="31554" t="n">
        <v>13.0</v>
      </c>
      <c r="U237" s="32913" t="n">
        <v>9.0</v>
      </c>
      <c r="V237" s="34272" t="n">
        <v>31.0</v>
      </c>
      <c r="W237" s="35631" t="n">
        <v>48.0</v>
      </c>
      <c r="X237" s="36990" t="n">
        <v>31.0</v>
      </c>
      <c r="Y237" s="38349"/>
      <c r="Z237" s="39708"/>
      <c r="AA237" s="41067"/>
      <c r="AB237" s="42426"/>
      <c r="AC237" s="43785"/>
      <c r="AD237" s="45144"/>
      <c r="AE237" s="46503"/>
      <c r="AF237" s="47862"/>
      <c r="AG237" s="49221"/>
      <c r="AH237" s="50580"/>
      <c r="AI237" s="51939"/>
      <c r="AJ237" s="53298"/>
      <c r="AK237" s="54657"/>
      <c r="AL237" s="56016"/>
      <c r="AM237" s="57375"/>
    </row>
    <row r="238">
      <c r="A238" s="23403" t="s">
        <v>891</v>
      </c>
      <c r="B238" s="24762" t="s">
        <v>906</v>
      </c>
      <c r="C238" s="26121" t="s">
        <v>703</v>
      </c>
      <c r="D238" s="27480" t="s">
        <v>470</v>
      </c>
      <c r="E238" s="28839" t="s">
        <v>880</v>
      </c>
      <c r="G238" s="30198" t="s">
        <v>922</v>
      </c>
      <c r="T238" s="31557"/>
      <c r="U238" s="32916"/>
      <c r="V238" s="34275"/>
      <c r="W238" s="35634"/>
      <c r="X238" s="36993"/>
      <c r="Y238" s="38352" t="n">
        <v>17.0</v>
      </c>
      <c r="Z238" s="39711" t="n">
        <v>15.0</v>
      </c>
      <c r="AA238" s="41070" t="n">
        <v>15.0</v>
      </c>
      <c r="AB238" s="42429" t="n">
        <v>25.0</v>
      </c>
      <c r="AC238" s="43788"/>
      <c r="AD238" s="45147"/>
      <c r="AE238" s="46506"/>
      <c r="AF238" s="47865"/>
      <c r="AG238" s="49224"/>
      <c r="AH238" s="50583"/>
      <c r="AI238" s="51942"/>
      <c r="AJ238" s="53301"/>
      <c r="AK238" s="54660"/>
      <c r="AL238" s="56019"/>
      <c r="AM238" s="57378"/>
    </row>
    <row r="239">
      <c r="A239" s="23406" t="s">
        <v>891</v>
      </c>
      <c r="B239" s="24765" t="s">
        <v>778</v>
      </c>
      <c r="C239" s="26124" t="s">
        <v>703</v>
      </c>
      <c r="D239" s="27483" t="s">
        <v>470</v>
      </c>
      <c r="E239" s="28842" t="s">
        <v>880</v>
      </c>
      <c r="G239" s="30201" t="s">
        <v>922</v>
      </c>
      <c r="T239" s="31560" t="n">
        <v>13.0</v>
      </c>
      <c r="U239" s="32919" t="n">
        <v>28.0</v>
      </c>
      <c r="V239" s="34278" t="n">
        <v>40.0</v>
      </c>
      <c r="W239" s="35637" t="n">
        <v>37.0</v>
      </c>
      <c r="X239" s="36996" t="n">
        <v>18.0</v>
      </c>
      <c r="Y239" s="38355"/>
      <c r="Z239" s="39714"/>
      <c r="AA239" s="41073"/>
      <c r="AB239" s="42432"/>
      <c r="AC239" s="43791"/>
      <c r="AD239" s="45150"/>
      <c r="AE239" s="46509"/>
      <c r="AF239" s="47868"/>
      <c r="AG239" s="49227"/>
      <c r="AH239" s="50586"/>
      <c r="AI239" s="51945"/>
      <c r="AJ239" s="53304"/>
      <c r="AK239" s="54663"/>
      <c r="AL239" s="56022"/>
      <c r="AM239" s="57381"/>
    </row>
    <row r="240">
      <c r="A240" s="23409" t="s">
        <v>891</v>
      </c>
      <c r="B240" s="24768" t="s">
        <v>914</v>
      </c>
      <c r="C240" s="26127" t="s">
        <v>703</v>
      </c>
      <c r="D240" s="27486" t="s">
        <v>470</v>
      </c>
      <c r="E240" s="28845" t="s">
        <v>880</v>
      </c>
      <c r="G240" s="30204" t="s">
        <v>922</v>
      </c>
      <c r="T240" s="31563" t="n">
        <v>7.0</v>
      </c>
      <c r="U240" s="32922" t="n">
        <v>5.0</v>
      </c>
      <c r="V240" s="34281" t="n">
        <v>8.0</v>
      </c>
      <c r="W240" s="35640" t="n">
        <v>9.0</v>
      </c>
      <c r="X240" s="36999" t="n">
        <v>10.0</v>
      </c>
      <c r="Y240" s="38358"/>
      <c r="Z240" s="39717"/>
      <c r="AA240" s="41076"/>
      <c r="AB240" s="42435"/>
      <c r="AC240" s="43794"/>
      <c r="AD240" s="45153"/>
      <c r="AE240" s="46512"/>
      <c r="AF240" s="47871"/>
      <c r="AG240" s="49230"/>
      <c r="AH240" s="50589"/>
      <c r="AI240" s="51948"/>
      <c r="AJ240" s="53307"/>
      <c r="AK240" s="54666"/>
      <c r="AL240" s="56025"/>
      <c r="AM240" s="57384"/>
    </row>
    <row r="241">
      <c r="A241" s="23412" t="s">
        <v>891</v>
      </c>
      <c r="B241" s="24771" t="s">
        <v>910</v>
      </c>
      <c r="C241" s="26130" t="s">
        <v>703</v>
      </c>
      <c r="D241" s="27489" t="s">
        <v>470</v>
      </c>
      <c r="E241" s="28848" t="s">
        <v>880</v>
      </c>
      <c r="G241" s="30207" t="s">
        <v>922</v>
      </c>
      <c r="T241" s="31566" t="n">
        <v>21.0</v>
      </c>
      <c r="U241" s="32925" t="n">
        <v>26.0</v>
      </c>
      <c r="V241" s="34284" t="n">
        <v>45.0</v>
      </c>
      <c r="W241" s="35643" t="n">
        <v>49.0</v>
      </c>
      <c r="X241" s="37002" t="n">
        <v>52.0</v>
      </c>
      <c r="Y241" s="38361"/>
      <c r="Z241" s="39720"/>
      <c r="AA241" s="41079"/>
      <c r="AB241" s="42438"/>
      <c r="AC241" s="43797"/>
      <c r="AD241" s="45156"/>
      <c r="AE241" s="46515"/>
      <c r="AF241" s="47874"/>
      <c r="AG241" s="49233"/>
      <c r="AH241" s="50592"/>
      <c r="AI241" s="51951"/>
      <c r="AJ241" s="53310"/>
      <c r="AK241" s="54669"/>
      <c r="AL241" s="56028"/>
      <c r="AM241" s="57387"/>
    </row>
    <row r="242">
      <c r="A242" s="23415" t="s">
        <v>891</v>
      </c>
      <c r="B242" s="24774" t="s">
        <v>769</v>
      </c>
      <c r="C242" s="26133" t="s">
        <v>703</v>
      </c>
      <c r="D242" s="27492" t="s">
        <v>470</v>
      </c>
      <c r="E242" s="28851" t="s">
        <v>880</v>
      </c>
      <c r="G242" s="30210" t="s">
        <v>922</v>
      </c>
      <c r="T242" s="31569" t="n">
        <v>13.0</v>
      </c>
      <c r="U242" s="32928" t="n">
        <v>4.0</v>
      </c>
      <c r="V242" s="34287" t="n">
        <v>22.0</v>
      </c>
      <c r="W242" s="35646" t="n">
        <v>16.0</v>
      </c>
      <c r="X242" s="37005" t="n">
        <v>17.0</v>
      </c>
      <c r="Y242" s="38364" t="n">
        <v>17.0</v>
      </c>
      <c r="Z242" s="39723" t="n">
        <v>22.0</v>
      </c>
      <c r="AA242" s="41082" t="n">
        <v>11.0</v>
      </c>
      <c r="AB242" s="42441" t="n">
        <v>9.0</v>
      </c>
      <c r="AC242" s="43800"/>
      <c r="AD242" s="45159"/>
      <c r="AE242" s="46518"/>
      <c r="AF242" s="47877"/>
      <c r="AG242" s="49236"/>
      <c r="AH242" s="50595"/>
      <c r="AI242" s="51954"/>
      <c r="AJ242" s="53313"/>
      <c r="AK242" s="54672"/>
      <c r="AL242" s="56031"/>
      <c r="AM242" s="57390"/>
    </row>
    <row r="243">
      <c r="A243" s="23418" t="s">
        <v>891</v>
      </c>
      <c r="B243" s="24777" t="s">
        <v>915</v>
      </c>
      <c r="C243" s="26136" t="s">
        <v>703</v>
      </c>
      <c r="D243" s="27495" t="s">
        <v>470</v>
      </c>
      <c r="E243" s="28854" t="s">
        <v>880</v>
      </c>
      <c r="G243" s="30213" t="s">
        <v>922</v>
      </c>
      <c r="T243" s="31572" t="n">
        <v>8.0</v>
      </c>
      <c r="U243" s="32931" t="n">
        <v>0.0</v>
      </c>
      <c r="V243" s="34290" t="n">
        <v>8.0</v>
      </c>
      <c r="W243" s="35649" t="n">
        <v>3.0</v>
      </c>
      <c r="X243" s="37008" t="n">
        <v>0.0</v>
      </c>
      <c r="Y243" s="38367"/>
      <c r="Z243" s="39726"/>
      <c r="AA243" s="41085" t="n">
        <v>0.0</v>
      </c>
      <c r="AB243" s="42444"/>
      <c r="AC243" s="43803"/>
      <c r="AD243" s="45162"/>
      <c r="AE243" s="46521"/>
      <c r="AF243" s="47880"/>
      <c r="AG243" s="49239"/>
      <c r="AH243" s="50598"/>
      <c r="AI243" s="51957"/>
      <c r="AJ243" s="53316"/>
      <c r="AK243" s="54675"/>
      <c r="AL243" s="56034"/>
      <c r="AM243" s="57393"/>
    </row>
    <row r="244">
      <c r="A244" s="23421" t="s">
        <v>891</v>
      </c>
      <c r="B244" s="24780" t="s">
        <v>916</v>
      </c>
      <c r="C244" s="26139" t="s">
        <v>703</v>
      </c>
      <c r="D244" s="27498" t="s">
        <v>470</v>
      </c>
      <c r="E244" s="28857" t="s">
        <v>880</v>
      </c>
      <c r="G244" s="30216" t="s">
        <v>922</v>
      </c>
      <c r="T244" s="31575" t="n">
        <v>5.0</v>
      </c>
      <c r="U244" s="32934"/>
      <c r="V244" s="34293"/>
      <c r="W244" s="35652"/>
      <c r="X244" s="37011"/>
      <c r="Y244" s="38370"/>
      <c r="Z244" s="39729"/>
      <c r="AA244" s="41088"/>
      <c r="AB244" s="42447"/>
      <c r="AC244" s="43806"/>
      <c r="AD244" s="45165"/>
      <c r="AE244" s="46524"/>
      <c r="AF244" s="47883"/>
      <c r="AG244" s="49242"/>
      <c r="AH244" s="50601"/>
      <c r="AI244" s="51960"/>
      <c r="AJ244" s="53319"/>
      <c r="AK244" s="54678"/>
      <c r="AL244" s="56037"/>
      <c r="AM244" s="57396"/>
    </row>
    <row r="245">
      <c r="A245" s="23424" t="s">
        <v>891</v>
      </c>
      <c r="B245" s="24783" t="s">
        <v>913</v>
      </c>
      <c r="C245" s="26142" t="s">
        <v>703</v>
      </c>
      <c r="D245" s="27501" t="s">
        <v>470</v>
      </c>
      <c r="E245" s="28860" t="s">
        <v>880</v>
      </c>
      <c r="G245" s="30219" t="s">
        <v>922</v>
      </c>
      <c r="T245" s="31578"/>
      <c r="U245" s="32937"/>
      <c r="V245" s="34296" t="n">
        <v>7.0</v>
      </c>
      <c r="W245" s="35655" t="n">
        <v>5.0</v>
      </c>
      <c r="X245" s="37014" t="n">
        <v>8.0</v>
      </c>
      <c r="Y245" s="38373"/>
      <c r="Z245" s="39732"/>
      <c r="AA245" s="41091"/>
      <c r="AB245" s="42450"/>
      <c r="AC245" s="43809"/>
      <c r="AD245" s="45168"/>
      <c r="AE245" s="46527"/>
      <c r="AF245" s="47886"/>
      <c r="AG245" s="49245"/>
      <c r="AH245" s="50604"/>
      <c r="AI245" s="51963"/>
      <c r="AJ245" s="53322"/>
      <c r="AK245" s="54681"/>
      <c r="AL245" s="56040"/>
      <c r="AM245" s="57399"/>
    </row>
    <row r="246">
      <c r="A246" s="23427" t="s">
        <v>891</v>
      </c>
      <c r="B246" s="24786" t="s">
        <v>779</v>
      </c>
      <c r="C246" s="26145" t="s">
        <v>703</v>
      </c>
      <c r="D246" s="27504" t="s">
        <v>470</v>
      </c>
      <c r="E246" s="28863" t="s">
        <v>880</v>
      </c>
      <c r="G246" s="30222" t="s">
        <v>922</v>
      </c>
      <c r="T246" s="31581" t="n">
        <v>4.0</v>
      </c>
      <c r="U246" s="32940" t="n">
        <v>4.0</v>
      </c>
      <c r="V246" s="34299" t="n">
        <v>17.0</v>
      </c>
      <c r="W246" s="35658" t="n">
        <v>13.0</v>
      </c>
      <c r="X246" s="37017" t="n">
        <v>11.0</v>
      </c>
      <c r="Y246" s="38376"/>
      <c r="Z246" s="39735"/>
      <c r="AA246" s="41094"/>
      <c r="AB246" s="42453"/>
      <c r="AC246" s="43812"/>
      <c r="AD246" s="45171"/>
      <c r="AE246" s="46530"/>
      <c r="AF246" s="47889"/>
      <c r="AG246" s="49248"/>
      <c r="AH246" s="50607"/>
      <c r="AI246" s="51966"/>
      <c r="AJ246" s="53325"/>
      <c r="AK246" s="54684"/>
      <c r="AL246" s="56043"/>
      <c r="AM246" s="57402"/>
    </row>
    <row r="247">
      <c r="A247" s="23430" t="s">
        <v>891</v>
      </c>
      <c r="B247" s="24789" t="s">
        <v>908</v>
      </c>
      <c r="C247" s="26148" t="s">
        <v>703</v>
      </c>
      <c r="D247" s="27507" t="s">
        <v>470</v>
      </c>
      <c r="E247" s="28866" t="s">
        <v>880</v>
      </c>
      <c r="G247" s="30225" t="s">
        <v>922</v>
      </c>
      <c r="T247" s="31584"/>
      <c r="U247" s="32943"/>
      <c r="V247" s="34302"/>
      <c r="W247" s="35661"/>
      <c r="X247" s="37020"/>
      <c r="Y247" s="38379" t="n">
        <v>13.0</v>
      </c>
      <c r="Z247" s="39738" t="n">
        <v>2.0</v>
      </c>
      <c r="AA247" s="41097" t="n">
        <v>3.0</v>
      </c>
      <c r="AB247" s="42456" t="n">
        <v>4.0</v>
      </c>
      <c r="AC247" s="43815"/>
      <c r="AD247" s="45174"/>
      <c r="AE247" s="46533"/>
      <c r="AF247" s="47892"/>
      <c r="AG247" s="49251"/>
      <c r="AH247" s="50610"/>
      <c r="AI247" s="51969"/>
      <c r="AJ247" s="53328"/>
      <c r="AK247" s="54687"/>
      <c r="AL247" s="56046"/>
      <c r="AM247" s="57405"/>
    </row>
    <row r="248">
      <c r="A248" s="23433" t="s">
        <v>891</v>
      </c>
      <c r="B248" s="24792" t="s">
        <v>773</v>
      </c>
      <c r="C248" s="26151" t="s">
        <v>703</v>
      </c>
      <c r="D248" s="27510" t="s">
        <v>470</v>
      </c>
      <c r="E248" s="28869" t="s">
        <v>880</v>
      </c>
      <c r="G248" s="30228" t="s">
        <v>922</v>
      </c>
      <c r="T248" s="31587"/>
      <c r="U248" s="32946"/>
      <c r="V248" s="34305" t="n">
        <v>11.0</v>
      </c>
      <c r="W248" s="35664" t="n">
        <v>19.0</v>
      </c>
      <c r="X248" s="37023" t="n">
        <v>20.0</v>
      </c>
      <c r="Y248" s="38382"/>
      <c r="Z248" s="39741"/>
      <c r="AA248" s="41100"/>
      <c r="AB248" s="42459"/>
      <c r="AC248" s="43818"/>
      <c r="AD248" s="45177"/>
      <c r="AE248" s="46536"/>
      <c r="AF248" s="47895"/>
      <c r="AG248" s="49254"/>
      <c r="AH248" s="50613"/>
      <c r="AI248" s="51972"/>
      <c r="AJ248" s="53331"/>
      <c r="AK248" s="54690"/>
      <c r="AL248" s="56049"/>
      <c r="AM248" s="57408"/>
    </row>
    <row r="249">
      <c r="A249" s="23436" t="s">
        <v>891</v>
      </c>
      <c r="B249" s="24795" t="s">
        <v>917</v>
      </c>
      <c r="C249" s="26154" t="s">
        <v>703</v>
      </c>
      <c r="D249" s="27513" t="s">
        <v>470</v>
      </c>
      <c r="E249" s="28872" t="s">
        <v>880</v>
      </c>
      <c r="G249" s="30231" t="s">
        <v>922</v>
      </c>
      <c r="T249" s="31590" t="n">
        <v>7.0</v>
      </c>
      <c r="U249" s="32949" t="n">
        <v>8.0</v>
      </c>
      <c r="V249" s="34308" t="n">
        <v>6.0</v>
      </c>
      <c r="W249" s="35667" t="n">
        <v>16.0</v>
      </c>
      <c r="X249" s="37026" t="n">
        <v>28.0</v>
      </c>
      <c r="Y249" s="38385"/>
      <c r="Z249" s="39744"/>
      <c r="AA249" s="41103"/>
      <c r="AB249" s="42462"/>
      <c r="AC249" s="43821"/>
      <c r="AD249" s="45180"/>
      <c r="AE249" s="46539"/>
      <c r="AF249" s="47898"/>
      <c r="AG249" s="49257"/>
      <c r="AH249" s="50616"/>
      <c r="AI249" s="51975"/>
      <c r="AJ249" s="53334"/>
      <c r="AK249" s="54693"/>
      <c r="AL249" s="56052"/>
      <c r="AM249" s="57411"/>
    </row>
    <row r="250">
      <c r="A250" s="23439" t="s">
        <v>891</v>
      </c>
      <c r="B250" s="24798" t="s">
        <v>918</v>
      </c>
      <c r="C250" s="26157" t="s">
        <v>703</v>
      </c>
      <c r="D250" s="27516" t="s">
        <v>470</v>
      </c>
      <c r="E250" s="28875" t="s">
        <v>880</v>
      </c>
      <c r="G250" s="30234" t="s">
        <v>922</v>
      </c>
      <c r="T250" s="31593"/>
      <c r="U250" s="32952"/>
      <c r="V250" s="34311" t="n">
        <v>2.0</v>
      </c>
      <c r="W250" s="35670" t="n">
        <v>1.0</v>
      </c>
      <c r="X250" s="37029" t="n">
        <v>2.0</v>
      </c>
      <c r="Y250" s="38388"/>
      <c r="Z250" s="39747"/>
      <c r="AA250" s="41106"/>
      <c r="AB250" s="42465"/>
      <c r="AC250" s="43824"/>
      <c r="AD250" s="45183"/>
      <c r="AE250" s="46542"/>
      <c r="AF250" s="47901"/>
      <c r="AG250" s="49260"/>
      <c r="AH250" s="50619"/>
      <c r="AI250" s="51978"/>
      <c r="AJ250" s="53337"/>
      <c r="AK250" s="54696"/>
      <c r="AL250" s="56055"/>
      <c r="AM250" s="57414"/>
    </row>
    <row r="251">
      <c r="A251" s="23442" t="s">
        <v>891</v>
      </c>
      <c r="B251" s="24801" t="s">
        <v>919</v>
      </c>
      <c r="C251" s="26160" t="s">
        <v>703</v>
      </c>
      <c r="D251" s="27519" t="s">
        <v>470</v>
      </c>
      <c r="E251" s="28878" t="s">
        <v>880</v>
      </c>
      <c r="G251" s="30237" t="s">
        <v>922</v>
      </c>
      <c r="T251" s="31596" t="n">
        <v>7.0</v>
      </c>
      <c r="U251" s="32955"/>
      <c r="V251" s="34314"/>
      <c r="W251" s="35673"/>
      <c r="X251" s="37032"/>
      <c r="Y251" s="38391"/>
      <c r="Z251" s="39750"/>
      <c r="AA251" s="41109"/>
      <c r="AB251" s="42468"/>
      <c r="AC251" s="43827"/>
      <c r="AD251" s="45186"/>
      <c r="AE251" s="46545"/>
      <c r="AF251" s="47904"/>
      <c r="AG251" s="49263"/>
      <c r="AH251" s="50622"/>
      <c r="AI251" s="51981"/>
      <c r="AJ251" s="53340"/>
      <c r="AK251" s="54699"/>
      <c r="AL251" s="56058"/>
      <c r="AM251" s="57417"/>
    </row>
    <row r="252">
      <c r="A252" s="23445" t="s">
        <v>891</v>
      </c>
      <c r="B252" s="24804" t="s">
        <v>920</v>
      </c>
      <c r="C252" s="26163" t="s">
        <v>703</v>
      </c>
      <c r="D252" s="27522" t="s">
        <v>470</v>
      </c>
      <c r="E252" s="28881" t="s">
        <v>880</v>
      </c>
      <c r="G252" s="30240" t="s">
        <v>922</v>
      </c>
      <c r="T252" s="31599" t="n">
        <v>9.0</v>
      </c>
      <c r="U252" s="32958" t="n">
        <v>5.0</v>
      </c>
      <c r="V252" s="34317" t="n">
        <v>17.0</v>
      </c>
      <c r="W252" s="35676" t="n">
        <v>5.0</v>
      </c>
      <c r="X252" s="37035" t="n">
        <v>3.0</v>
      </c>
      <c r="Y252" s="38394" t="n">
        <v>0.0</v>
      </c>
      <c r="Z252" s="39753" t="n">
        <v>0.0</v>
      </c>
      <c r="AA252" s="41112"/>
      <c r="AB252" s="42471"/>
      <c r="AC252" s="43830"/>
      <c r="AD252" s="45189"/>
      <c r="AE252" s="46548"/>
      <c r="AF252" s="47907"/>
      <c r="AG252" s="49266"/>
      <c r="AH252" s="50625"/>
      <c r="AI252" s="51984"/>
      <c r="AJ252" s="53343"/>
      <c r="AK252" s="54702"/>
      <c r="AL252" s="56061"/>
      <c r="AM252" s="57420"/>
    </row>
    <row r="253">
      <c r="A253" s="23448" t="s">
        <v>891</v>
      </c>
      <c r="B253" s="24807" t="s">
        <v>912</v>
      </c>
      <c r="C253" s="26166" t="s">
        <v>703</v>
      </c>
      <c r="D253" s="27525" t="s">
        <v>470</v>
      </c>
      <c r="E253" s="28884" t="s">
        <v>880</v>
      </c>
      <c r="G253" s="30243" t="s">
        <v>922</v>
      </c>
      <c r="T253" s="31602" t="n">
        <v>12.0</v>
      </c>
      <c r="U253" s="32961" t="n">
        <v>9.0</v>
      </c>
      <c r="V253" s="34320" t="n">
        <v>15.0</v>
      </c>
      <c r="W253" s="35679" t="n">
        <v>14.0</v>
      </c>
      <c r="X253" s="37038" t="n">
        <v>30.0</v>
      </c>
      <c r="Y253" s="38397"/>
      <c r="Z253" s="39756"/>
      <c r="AA253" s="41115"/>
      <c r="AB253" s="42474"/>
      <c r="AC253" s="43833"/>
      <c r="AD253" s="45192"/>
      <c r="AE253" s="46551"/>
      <c r="AF253" s="47910"/>
      <c r="AG253" s="49269"/>
      <c r="AH253" s="50628"/>
      <c r="AI253" s="51987"/>
      <c r="AJ253" s="53346"/>
      <c r="AK253" s="54705"/>
      <c r="AL253" s="56064"/>
      <c r="AM253" s="57423"/>
    </row>
    <row r="254">
      <c r="A254" s="23451" t="s">
        <v>891</v>
      </c>
      <c r="B254" s="24810" t="s">
        <v>747</v>
      </c>
      <c r="C254" s="26169" t="s">
        <v>723</v>
      </c>
      <c r="D254" s="27528" t="s">
        <v>471</v>
      </c>
      <c r="E254" s="28887" t="s">
        <v>880</v>
      </c>
      <c r="G254" s="30246" t="s">
        <v>922</v>
      </c>
      <c r="T254" s="31605"/>
      <c r="U254" s="32964"/>
      <c r="V254" s="34323"/>
      <c r="W254" s="35682"/>
      <c r="X254" s="37041"/>
      <c r="Y254" s="38400"/>
      <c r="Z254" s="39759"/>
      <c r="AA254" s="41118"/>
      <c r="AB254" s="42477" t="n">
        <v>11.0</v>
      </c>
      <c r="AC254" s="43836" t="n">
        <v>9.0</v>
      </c>
      <c r="AD254" s="45195" t="n">
        <v>14.0</v>
      </c>
      <c r="AE254" s="46554" t="n">
        <v>4.0</v>
      </c>
      <c r="AF254" s="47913" t="n">
        <v>2.0</v>
      </c>
      <c r="AG254" s="49272" t="n">
        <v>2.0</v>
      </c>
      <c r="AH254" s="50631" t="n">
        <v>1.0</v>
      </c>
      <c r="AI254" s="51990" t="n">
        <v>13.0</v>
      </c>
      <c r="AJ254" s="53349" t="n">
        <v>1.0</v>
      </c>
      <c r="AK254" s="54708"/>
      <c r="AL254" s="56067"/>
      <c r="AM254" s="57426"/>
    </row>
    <row r="255">
      <c r="A255" s="23454" t="s">
        <v>891</v>
      </c>
      <c r="B255" s="24813" t="s">
        <v>793</v>
      </c>
      <c r="C255" s="26172" t="s">
        <v>723</v>
      </c>
      <c r="D255" s="27531" t="s">
        <v>471</v>
      </c>
      <c r="E255" s="28890" t="s">
        <v>880</v>
      </c>
      <c r="G255" s="30249" t="s">
        <v>922</v>
      </c>
      <c r="T255" s="31608" t="n">
        <v>21.0</v>
      </c>
      <c r="U255" s="32967" t="n">
        <v>18.0</v>
      </c>
      <c r="V255" s="34326" t="n">
        <v>73.0</v>
      </c>
      <c r="W255" s="35685" t="n">
        <v>54.0</v>
      </c>
      <c r="X255" s="37044" t="n">
        <v>59.0</v>
      </c>
      <c r="Y255" s="38403" t="n">
        <v>118.0</v>
      </c>
      <c r="Z255" s="39762" t="n">
        <v>95.0</v>
      </c>
      <c r="AA255" s="41121" t="n">
        <v>97.0</v>
      </c>
      <c r="AB255" s="42480" t="n">
        <v>168.0</v>
      </c>
      <c r="AC255" s="43839" t="n">
        <v>102.0</v>
      </c>
      <c r="AD255" s="45198" t="n">
        <v>159.0</v>
      </c>
      <c r="AE255" s="46557" t="n">
        <v>80.0</v>
      </c>
      <c r="AF255" s="47916" t="n">
        <v>19.0</v>
      </c>
      <c r="AG255" s="49275" t="n">
        <v>61.0</v>
      </c>
      <c r="AH255" s="50634" t="n">
        <v>52.0</v>
      </c>
      <c r="AI255" s="51993" t="n">
        <v>40.0</v>
      </c>
      <c r="AJ255" s="53352" t="n">
        <v>40.0</v>
      </c>
      <c r="AK255" s="54711" t="n">
        <v>38.0</v>
      </c>
      <c r="AL255" s="56070" t="n">
        <v>49.0</v>
      </c>
      <c r="AM255" s="57429" t="n">
        <v>3.0</v>
      </c>
    </row>
    <row r="256">
      <c r="A256" s="23457" t="s">
        <v>891</v>
      </c>
      <c r="B256" s="24816" t="s">
        <v>794</v>
      </c>
      <c r="C256" s="26175" t="s">
        <v>723</v>
      </c>
      <c r="D256" s="27534" t="s">
        <v>471</v>
      </c>
      <c r="E256" s="28893" t="s">
        <v>880</v>
      </c>
      <c r="G256" s="30252" t="s">
        <v>922</v>
      </c>
      <c r="T256" s="31611"/>
      <c r="U256" s="32970"/>
      <c r="V256" s="34329"/>
      <c r="W256" s="35688"/>
      <c r="X256" s="37047"/>
      <c r="Y256" s="38406"/>
      <c r="Z256" s="39765"/>
      <c r="AA256" s="41124"/>
      <c r="AB256" s="42483"/>
      <c r="AC256" s="43842"/>
      <c r="AD256" s="45201"/>
      <c r="AE256" s="46560" t="n">
        <v>93.0</v>
      </c>
      <c r="AF256" s="47919" t="n">
        <v>49.0</v>
      </c>
      <c r="AG256" s="49278" t="n">
        <v>66.0</v>
      </c>
      <c r="AH256" s="50637" t="n">
        <v>77.0</v>
      </c>
      <c r="AI256" s="51996" t="n">
        <v>39.0</v>
      </c>
      <c r="AJ256" s="53355" t="n">
        <v>83.0</v>
      </c>
      <c r="AK256" s="54714" t="n">
        <v>83.0</v>
      </c>
      <c r="AL256" s="56073" t="n">
        <v>75.0</v>
      </c>
      <c r="AM256" s="57432" t="n">
        <v>96.0</v>
      </c>
    </row>
    <row r="257">
      <c r="A257" s="23460" t="s">
        <v>891</v>
      </c>
      <c r="B257" s="24819" t="s">
        <v>795</v>
      </c>
      <c r="C257" s="26178" t="s">
        <v>723</v>
      </c>
      <c r="D257" s="27537" t="s">
        <v>471</v>
      </c>
      <c r="E257" s="28896" t="s">
        <v>880</v>
      </c>
      <c r="G257" s="30255" t="s">
        <v>922</v>
      </c>
      <c r="T257" s="31614"/>
      <c r="U257" s="32973"/>
      <c r="V257" s="34332"/>
      <c r="W257" s="35691"/>
      <c r="X257" s="37050"/>
      <c r="Y257" s="38409"/>
      <c r="Z257" s="39768"/>
      <c r="AA257" s="41127"/>
      <c r="AB257" s="42486"/>
      <c r="AC257" s="43845"/>
      <c r="AD257" s="45204"/>
      <c r="AE257" s="46563"/>
      <c r="AF257" s="47922"/>
      <c r="AG257" s="49281"/>
      <c r="AH257" s="50640"/>
      <c r="AI257" s="51999"/>
      <c r="AJ257" s="53358"/>
      <c r="AK257" s="54717"/>
      <c r="AL257" s="56076"/>
      <c r="AM257" s="57435" t="n">
        <v>46.0</v>
      </c>
    </row>
    <row r="258">
      <c r="A258" s="23463" t="s">
        <v>891</v>
      </c>
      <c r="B258" s="24822" t="s">
        <v>796</v>
      </c>
      <c r="C258" s="26181" t="s">
        <v>723</v>
      </c>
      <c r="D258" s="27540" t="s">
        <v>471</v>
      </c>
      <c r="E258" s="28899" t="s">
        <v>880</v>
      </c>
      <c r="G258" s="30258" t="s">
        <v>922</v>
      </c>
      <c r="T258" s="31617"/>
      <c r="U258" s="32976"/>
      <c r="V258" s="34335"/>
      <c r="W258" s="35694"/>
      <c r="X258" s="37053"/>
      <c r="Y258" s="38412"/>
      <c r="Z258" s="39771"/>
      <c r="AA258" s="41130"/>
      <c r="AB258" s="42489"/>
      <c r="AC258" s="43848"/>
      <c r="AD258" s="45207"/>
      <c r="AE258" s="46566" t="n">
        <v>52.0</v>
      </c>
      <c r="AF258" s="47925" t="n">
        <v>69.0</v>
      </c>
      <c r="AG258" s="49284" t="n">
        <v>60.0</v>
      </c>
      <c r="AH258" s="50643" t="n">
        <v>70.0</v>
      </c>
      <c r="AI258" s="52002" t="n">
        <v>95.0</v>
      </c>
      <c r="AJ258" s="53361" t="n">
        <v>96.0</v>
      </c>
      <c r="AK258" s="54720" t="n">
        <v>105.0</v>
      </c>
      <c r="AL258" s="56079" t="n">
        <v>59.0</v>
      </c>
      <c r="AM258" s="57438" t="n">
        <v>89.0</v>
      </c>
    </row>
    <row r="259">
      <c r="A259" s="23466" t="s">
        <v>891</v>
      </c>
      <c r="B259" s="24825" t="s">
        <v>748</v>
      </c>
      <c r="C259" s="26184" t="s">
        <v>723</v>
      </c>
      <c r="D259" s="27543" t="s">
        <v>471</v>
      </c>
      <c r="E259" s="28902" t="s">
        <v>880</v>
      </c>
      <c r="G259" s="30261" t="s">
        <v>922</v>
      </c>
      <c r="T259" s="31620"/>
      <c r="U259" s="32979"/>
      <c r="V259" s="34338"/>
      <c r="W259" s="35697"/>
      <c r="X259" s="37056"/>
      <c r="Y259" s="38415"/>
      <c r="Z259" s="39774"/>
      <c r="AA259" s="41133"/>
      <c r="AB259" s="42492"/>
      <c r="AC259" s="43851"/>
      <c r="AD259" s="45210" t="n">
        <v>6.0</v>
      </c>
      <c r="AE259" s="46569" t="n">
        <v>11.0</v>
      </c>
      <c r="AF259" s="47928" t="n">
        <v>7.0</v>
      </c>
      <c r="AG259" s="49287" t="n">
        <v>1.0</v>
      </c>
      <c r="AH259" s="50646" t="n">
        <v>13.0</v>
      </c>
      <c r="AI259" s="52005" t="n">
        <v>8.0</v>
      </c>
      <c r="AJ259" s="53364" t="n">
        <v>1.0</v>
      </c>
      <c r="AK259" s="54723"/>
      <c r="AL259" s="56082"/>
      <c r="AM259" s="57441"/>
    </row>
    <row r="260">
      <c r="A260" s="23469" t="s">
        <v>891</v>
      </c>
      <c r="B260" s="24828" t="s">
        <v>797</v>
      </c>
      <c r="C260" s="26187" t="s">
        <v>723</v>
      </c>
      <c r="D260" s="27546" t="s">
        <v>471</v>
      </c>
      <c r="E260" s="28905" t="s">
        <v>880</v>
      </c>
      <c r="G260" s="30264" t="s">
        <v>922</v>
      </c>
      <c r="T260" s="31623"/>
      <c r="U260" s="32982"/>
      <c r="V260" s="34341"/>
      <c r="W260" s="35700"/>
      <c r="X260" s="37059"/>
      <c r="Y260" s="38418"/>
      <c r="Z260" s="39777"/>
      <c r="AA260" s="41136"/>
      <c r="AB260" s="42495"/>
      <c r="AC260" s="43854"/>
      <c r="AD260" s="45213"/>
      <c r="AE260" s="46572"/>
      <c r="AF260" s="47931"/>
      <c r="AG260" s="49290" t="n">
        <v>1.0</v>
      </c>
      <c r="AH260" s="50649" t="n">
        <v>38.0</v>
      </c>
      <c r="AI260" s="52008" t="n">
        <v>38.0</v>
      </c>
      <c r="AJ260" s="53367" t="n">
        <v>36.0</v>
      </c>
      <c r="AK260" s="54726" t="n">
        <v>48.0</v>
      </c>
      <c r="AL260" s="56085" t="n">
        <v>30.0</v>
      </c>
      <c r="AM260" s="57444" t="n">
        <v>53.0</v>
      </c>
    </row>
    <row r="261">
      <c r="A261" s="23472" t="s">
        <v>891</v>
      </c>
      <c r="B261" s="24831" t="s">
        <v>799</v>
      </c>
      <c r="C261" s="26190" t="s">
        <v>723</v>
      </c>
      <c r="D261" s="27549" t="s">
        <v>471</v>
      </c>
      <c r="E261" s="28908" t="s">
        <v>880</v>
      </c>
      <c r="G261" s="30267" t="s">
        <v>922</v>
      </c>
      <c r="T261" s="31626"/>
      <c r="U261" s="32985"/>
      <c r="V261" s="34344"/>
      <c r="W261" s="35703"/>
      <c r="X261" s="37062"/>
      <c r="Y261" s="38421"/>
      <c r="Z261" s="39780"/>
      <c r="AA261" s="41139"/>
      <c r="AB261" s="42498"/>
      <c r="AC261" s="43857"/>
      <c r="AD261" s="45216"/>
      <c r="AE261" s="46575"/>
      <c r="AF261" s="47934"/>
      <c r="AG261" s="49293" t="n">
        <v>4.0</v>
      </c>
      <c r="AH261" s="50652" t="n">
        <v>2.0</v>
      </c>
      <c r="AI261" s="52011" t="n">
        <v>9.0</v>
      </c>
      <c r="AJ261" s="53370" t="n">
        <v>17.0</v>
      </c>
      <c r="AK261" s="54729" t="n">
        <v>10.0</v>
      </c>
      <c r="AL261" s="56088" t="n">
        <v>12.0</v>
      </c>
      <c r="AM261" s="57447" t="n">
        <v>20.0</v>
      </c>
    </row>
    <row r="262">
      <c r="A262" s="23475" t="s">
        <v>891</v>
      </c>
      <c r="B262" s="24834" t="s">
        <v>800</v>
      </c>
      <c r="C262" s="26193" t="s">
        <v>723</v>
      </c>
      <c r="D262" s="27552" t="s">
        <v>471</v>
      </c>
      <c r="E262" s="28911" t="s">
        <v>880</v>
      </c>
      <c r="G262" s="30270" t="s">
        <v>922</v>
      </c>
      <c r="T262" s="31629"/>
      <c r="U262" s="32988"/>
      <c r="V262" s="34347"/>
      <c r="W262" s="35706"/>
      <c r="X262" s="37065"/>
      <c r="Y262" s="38424"/>
      <c r="Z262" s="39783"/>
      <c r="AA262" s="41142"/>
      <c r="AB262" s="42501"/>
      <c r="AC262" s="43860"/>
      <c r="AD262" s="45219"/>
      <c r="AE262" s="46578"/>
      <c r="AF262" s="47937"/>
      <c r="AG262" s="49296" t="n">
        <v>23.0</v>
      </c>
      <c r="AH262" s="50655"/>
      <c r="AI262" s="52014"/>
      <c r="AJ262" s="53373"/>
      <c r="AK262" s="54732"/>
      <c r="AL262" s="56091"/>
      <c r="AM262" s="57450"/>
    </row>
    <row r="263">
      <c r="A263" s="23478" t="s">
        <v>891</v>
      </c>
      <c r="B263" s="24837" t="s">
        <v>807</v>
      </c>
      <c r="C263" s="26196" t="s">
        <v>726</v>
      </c>
      <c r="D263" s="27555" t="s">
        <v>476</v>
      </c>
      <c r="E263" s="28914" t="s">
        <v>880</v>
      </c>
      <c r="G263" s="30273" t="s">
        <v>922</v>
      </c>
      <c r="T263" s="31632"/>
      <c r="U263" s="32991"/>
      <c r="V263" s="34350"/>
      <c r="W263" s="35709"/>
      <c r="X263" s="37068"/>
      <c r="Y263" s="38427"/>
      <c r="Z263" s="39786"/>
      <c r="AA263" s="41145"/>
      <c r="AB263" s="42504"/>
      <c r="AC263" s="43863"/>
      <c r="AD263" s="45222" t="n">
        <v>20.0</v>
      </c>
      <c r="AE263" s="46581" t="n">
        <v>19.0</v>
      </c>
      <c r="AF263" s="47940" t="n">
        <v>13.0</v>
      </c>
      <c r="AG263" s="49299" t="n">
        <v>19.0</v>
      </c>
      <c r="AH263" s="50658" t="n">
        <v>27.0</v>
      </c>
      <c r="AI263" s="52017" t="n">
        <v>27.0</v>
      </c>
      <c r="AJ263" s="53376" t="n">
        <v>26.0</v>
      </c>
      <c r="AK263" s="54735" t="n">
        <v>26.0</v>
      </c>
      <c r="AL263" s="56094" t="n">
        <v>25.0</v>
      </c>
      <c r="AM263" s="57453" t="n">
        <v>29.0</v>
      </c>
    </row>
    <row r="264">
      <c r="A264" s="23481" t="s">
        <v>891</v>
      </c>
      <c r="B264" s="24840" t="s">
        <v>809</v>
      </c>
      <c r="C264" s="26199" t="s">
        <v>726</v>
      </c>
      <c r="D264" s="27558" t="s">
        <v>476</v>
      </c>
      <c r="E264" s="28917" t="s">
        <v>880</v>
      </c>
      <c r="G264" s="30276" t="s">
        <v>922</v>
      </c>
      <c r="T264" s="31635"/>
      <c r="U264" s="32994"/>
      <c r="V264" s="34353"/>
      <c r="W264" s="35712"/>
      <c r="X264" s="37071"/>
      <c r="Y264" s="38430"/>
      <c r="Z264" s="39789"/>
      <c r="AA264" s="41148"/>
      <c r="AB264" s="42507"/>
      <c r="AC264" s="43866"/>
      <c r="AD264" s="45225"/>
      <c r="AE264" s="46584"/>
      <c r="AF264" s="47943"/>
      <c r="AG264" s="49302"/>
      <c r="AH264" s="50661" t="n">
        <v>10.0</v>
      </c>
      <c r="AI264" s="52020" t="n">
        <v>10.0</v>
      </c>
      <c r="AJ264" s="53379" t="n">
        <v>4.0</v>
      </c>
      <c r="AK264" s="54738" t="n">
        <v>1.0</v>
      </c>
      <c r="AL264" s="56097" t="n">
        <v>10.0</v>
      </c>
      <c r="AM264" s="57456" t="n">
        <v>11.0</v>
      </c>
    </row>
    <row r="265">
      <c r="A265" s="23484" t="s">
        <v>891</v>
      </c>
      <c r="B265" s="24843" t="s">
        <v>810</v>
      </c>
      <c r="C265" s="26202" t="s">
        <v>726</v>
      </c>
      <c r="D265" s="27561" t="s">
        <v>476</v>
      </c>
      <c r="E265" s="28920" t="s">
        <v>880</v>
      </c>
      <c r="G265" s="30279" t="s">
        <v>922</v>
      </c>
      <c r="T265" s="31638"/>
      <c r="U265" s="32997"/>
      <c r="V265" s="34356"/>
      <c r="W265" s="35715"/>
      <c r="X265" s="37074"/>
      <c r="Y265" s="38433"/>
      <c r="Z265" s="39792"/>
      <c r="AA265" s="41151"/>
      <c r="AB265" s="42510"/>
      <c r="AC265" s="43869" t="n">
        <v>13.0</v>
      </c>
      <c r="AD265" s="45228" t="n">
        <v>30.0</v>
      </c>
      <c r="AE265" s="46587" t="n">
        <v>28.0</v>
      </c>
      <c r="AF265" s="47946" t="n">
        <v>12.0</v>
      </c>
      <c r="AG265" s="49305" t="n">
        <v>25.0</v>
      </c>
      <c r="AH265" s="50664" t="n">
        <v>48.0</v>
      </c>
      <c r="AI265" s="52023" t="n">
        <v>25.0</v>
      </c>
      <c r="AJ265" s="53382" t="n">
        <v>24.0</v>
      </c>
      <c r="AK265" s="54741" t="n">
        <v>19.0</v>
      </c>
      <c r="AL265" s="56100" t="n">
        <v>23.0</v>
      </c>
      <c r="AM265" s="57459" t="n">
        <v>33.0</v>
      </c>
    </row>
    <row r="266">
      <c r="A266" s="23487" t="s">
        <v>891</v>
      </c>
      <c r="B266" s="24846" t="s">
        <v>811</v>
      </c>
      <c r="C266" s="26205" t="s">
        <v>726</v>
      </c>
      <c r="D266" s="27564" t="s">
        <v>476</v>
      </c>
      <c r="E266" s="28923" t="s">
        <v>880</v>
      </c>
      <c r="G266" s="30282" t="s">
        <v>922</v>
      </c>
      <c r="T266" s="31641"/>
      <c r="U266" s="33000"/>
      <c r="V266" s="34359"/>
      <c r="W266" s="35718"/>
      <c r="X266" s="37077"/>
      <c r="Y266" s="38436"/>
      <c r="Z266" s="39795"/>
      <c r="AA266" s="41154"/>
      <c r="AB266" s="42513"/>
      <c r="AC266" s="43872"/>
      <c r="AD266" s="45231"/>
      <c r="AE266" s="46590"/>
      <c r="AF266" s="47949"/>
      <c r="AG266" s="49308"/>
      <c r="AH266" s="50667"/>
      <c r="AI266" s="52026" t="n">
        <v>7.0</v>
      </c>
      <c r="AJ266" s="53385" t="n">
        <v>16.0</v>
      </c>
      <c r="AK266" s="54744" t="n">
        <v>8.0</v>
      </c>
      <c r="AL266" s="56103" t="n">
        <v>7.0</v>
      </c>
      <c r="AM266" s="57462" t="n">
        <v>7.0</v>
      </c>
    </row>
    <row r="267">
      <c r="A267" s="23490" t="s">
        <v>891</v>
      </c>
      <c r="B267" s="24849" t="s">
        <v>921</v>
      </c>
      <c r="C267" s="26208" t="s">
        <v>726</v>
      </c>
      <c r="D267" s="27567" t="s">
        <v>476</v>
      </c>
      <c r="E267" s="28926" t="s">
        <v>880</v>
      </c>
      <c r="G267" s="30285" t="s">
        <v>922</v>
      </c>
      <c r="T267" s="31644"/>
      <c r="U267" s="33003"/>
      <c r="V267" s="34362"/>
      <c r="W267" s="35721"/>
      <c r="X267" s="37080"/>
      <c r="Y267" s="38439"/>
      <c r="Z267" s="39798"/>
      <c r="AA267" s="41157"/>
      <c r="AB267" s="42516"/>
      <c r="AC267" s="43875"/>
      <c r="AD267" s="45234"/>
      <c r="AE267" s="46593"/>
      <c r="AF267" s="47952"/>
      <c r="AG267" s="49311"/>
      <c r="AH267" s="50670"/>
      <c r="AI267" s="52029"/>
      <c r="AJ267" s="53388" t="n">
        <v>16.0</v>
      </c>
      <c r="AK267" s="54747" t="n">
        <v>4.0</v>
      </c>
      <c r="AL267" s="56106" t="n">
        <v>1.0</v>
      </c>
      <c r="AM267" s="57465"/>
    </row>
    <row r="268">
      <c r="A268" s="23493" t="s">
        <v>891</v>
      </c>
      <c r="B268" s="24852" t="s">
        <v>812</v>
      </c>
      <c r="C268" s="26211" t="s">
        <v>727</v>
      </c>
      <c r="D268" s="27570" t="s">
        <v>476</v>
      </c>
      <c r="E268" s="28929" t="s">
        <v>880</v>
      </c>
      <c r="G268" s="30288" t="s">
        <v>922</v>
      </c>
      <c r="T268" s="31647"/>
      <c r="U268" s="33006"/>
      <c r="V268" s="34365"/>
      <c r="W268" s="35724"/>
      <c r="X268" s="37083" t="n">
        <v>26.0</v>
      </c>
      <c r="Y268" s="38442" t="n">
        <v>37.0</v>
      </c>
      <c r="Z268" s="39801" t="n">
        <v>28.0</v>
      </c>
      <c r="AA268" s="41160" t="n">
        <v>49.0</v>
      </c>
      <c r="AB268" s="42519" t="n">
        <v>52.0</v>
      </c>
      <c r="AC268" s="43878" t="n">
        <v>36.0</v>
      </c>
      <c r="AD268" s="45237" t="n">
        <v>33.0</v>
      </c>
      <c r="AE268" s="46596" t="n">
        <v>36.0</v>
      </c>
      <c r="AF268" s="47955" t="n">
        <v>4.0</v>
      </c>
      <c r="AG268" s="49314" t="n">
        <v>5.0</v>
      </c>
      <c r="AH268" s="50673" t="n">
        <v>2.0</v>
      </c>
      <c r="AI268" s="52032" t="n">
        <v>4.0</v>
      </c>
      <c r="AJ268" s="53391" t="n">
        <v>4.0</v>
      </c>
      <c r="AK268" s="54750" t="n">
        <v>2.0</v>
      </c>
      <c r="AL268" s="56109" t="n">
        <v>0.0</v>
      </c>
      <c r="AM268" s="57468" t="n">
        <v>3.0</v>
      </c>
    </row>
    <row r="269">
      <c r="A269" s="23496" t="s">
        <v>891</v>
      </c>
      <c r="B269" s="24855" t="s">
        <v>813</v>
      </c>
      <c r="C269" s="26214" t="s">
        <v>727</v>
      </c>
      <c r="D269" s="27573" t="s">
        <v>476</v>
      </c>
      <c r="E269" s="28932" t="s">
        <v>880</v>
      </c>
      <c r="G269" s="30291" t="s">
        <v>922</v>
      </c>
      <c r="T269" s="31650"/>
      <c r="U269" s="33009"/>
      <c r="V269" s="34368"/>
      <c r="W269" s="35727"/>
      <c r="X269" s="37086"/>
      <c r="Y269" s="38445"/>
      <c r="Z269" s="39804"/>
      <c r="AA269" s="41163"/>
      <c r="AB269" s="42522"/>
      <c r="AC269" s="43881"/>
      <c r="AD269" s="45240"/>
      <c r="AE269" s="46599"/>
      <c r="AF269" s="47958" t="n">
        <v>0.0</v>
      </c>
      <c r="AG269" s="49317" t="n">
        <v>15.0</v>
      </c>
      <c r="AH269" s="50676" t="n">
        <v>21.0</v>
      </c>
      <c r="AI269" s="52035" t="n">
        <v>21.0</v>
      </c>
      <c r="AJ269" s="53394" t="n">
        <v>1.0</v>
      </c>
      <c r="AK269" s="54753" t="n">
        <v>2.0</v>
      </c>
      <c r="AL269" s="56112" t="n">
        <v>50.0</v>
      </c>
      <c r="AM269" s="57471" t="n">
        <v>71.0</v>
      </c>
    </row>
    <row r="270">
      <c r="A270" s="23499" t="s">
        <v>891</v>
      </c>
      <c r="B270" s="24858" t="s">
        <v>757</v>
      </c>
      <c r="C270" s="26217" t="s">
        <v>727</v>
      </c>
      <c r="D270" s="27576" t="s">
        <v>476</v>
      </c>
      <c r="E270" s="28935" t="s">
        <v>880</v>
      </c>
      <c r="G270" s="30294" t="s">
        <v>922</v>
      </c>
      <c r="T270" s="31653"/>
      <c r="U270" s="33012"/>
      <c r="V270" s="34371"/>
      <c r="W270" s="35730"/>
      <c r="X270" s="37089"/>
      <c r="Y270" s="38448"/>
      <c r="Z270" s="39807"/>
      <c r="AA270" s="41166"/>
      <c r="AB270" s="42525"/>
      <c r="AC270" s="43884"/>
      <c r="AD270" s="45243" t="n">
        <v>37.0</v>
      </c>
      <c r="AE270" s="46602" t="n">
        <v>53.0</v>
      </c>
      <c r="AF270" s="47961"/>
      <c r="AG270" s="49320"/>
      <c r="AH270" s="50679"/>
      <c r="AI270" s="52038"/>
      <c r="AJ270" s="53397"/>
      <c r="AK270" s="54756"/>
      <c r="AL270" s="56115"/>
      <c r="AM270" s="57474"/>
    </row>
    <row r="271">
      <c r="A271" s="23502" t="s">
        <v>891</v>
      </c>
      <c r="B271" s="24861" t="s">
        <v>921</v>
      </c>
      <c r="C271" s="26220" t="s">
        <v>727</v>
      </c>
      <c r="D271" s="27579" t="s">
        <v>476</v>
      </c>
      <c r="E271" s="28938" t="s">
        <v>880</v>
      </c>
      <c r="G271" s="30297" t="s">
        <v>922</v>
      </c>
      <c r="T271" s="31656"/>
      <c r="U271" s="33015"/>
      <c r="V271" s="34374"/>
      <c r="W271" s="35733"/>
      <c r="X271" s="37092"/>
      <c r="Y271" s="38451"/>
      <c r="Z271" s="39810"/>
      <c r="AA271" s="41169"/>
      <c r="AB271" s="42528"/>
      <c r="AC271" s="43887"/>
      <c r="AD271" s="45246"/>
      <c r="AE271" s="46605"/>
      <c r="AF271" s="47964" t="n">
        <v>4.0</v>
      </c>
      <c r="AG271" s="49323" t="n">
        <v>2.0</v>
      </c>
      <c r="AH271" s="50682" t="n">
        <v>8.0</v>
      </c>
      <c r="AI271" s="52041" t="n">
        <v>7.0</v>
      </c>
      <c r="AJ271" s="53400"/>
      <c r="AK271" s="54759"/>
      <c r="AL271" s="56118"/>
      <c r="AM271" s="57477"/>
    </row>
    <row r="272">
      <c r="A272" s="23505" t="s">
        <v>891</v>
      </c>
      <c r="B272" s="24864" t="s">
        <v>815</v>
      </c>
      <c r="C272" s="26223" t="s">
        <v>727</v>
      </c>
      <c r="D272" s="27582" t="s">
        <v>476</v>
      </c>
      <c r="E272" s="28941" t="s">
        <v>880</v>
      </c>
      <c r="G272" s="30300" t="s">
        <v>922</v>
      </c>
      <c r="T272" s="31659"/>
      <c r="U272" s="33018"/>
      <c r="V272" s="34377"/>
      <c r="W272" s="35736"/>
      <c r="X272" s="37095" t="n">
        <v>8.0</v>
      </c>
      <c r="Y272" s="38454" t="n">
        <v>11.0</v>
      </c>
      <c r="Z272" s="39813" t="n">
        <v>11.0</v>
      </c>
      <c r="AA272" s="41172" t="n">
        <v>11.0</v>
      </c>
      <c r="AB272" s="42531" t="n">
        <v>31.0</v>
      </c>
      <c r="AC272" s="43890" t="n">
        <v>12.0</v>
      </c>
      <c r="AD272" s="45249" t="n">
        <v>9.0</v>
      </c>
      <c r="AE272" s="46608" t="n">
        <v>43.0</v>
      </c>
      <c r="AF272" s="47967" t="n">
        <v>0.0</v>
      </c>
      <c r="AG272" s="49326" t="n">
        <v>1.0</v>
      </c>
      <c r="AH272" s="50685" t="n">
        <v>0.0</v>
      </c>
      <c r="AI272" s="52044" t="n">
        <v>0.0</v>
      </c>
      <c r="AJ272" s="53403" t="n">
        <v>0.0</v>
      </c>
      <c r="AK272" s="54762" t="n">
        <v>1.0</v>
      </c>
      <c r="AL272" s="56121" t="n">
        <v>0.0</v>
      </c>
      <c r="AM272" s="57480" t="n">
        <v>1.0</v>
      </c>
    </row>
    <row r="273">
      <c r="A273" s="23508" t="s">
        <v>891</v>
      </c>
      <c r="B273" s="24867" t="s">
        <v>747</v>
      </c>
      <c r="C273" s="26226" t="s">
        <v>709</v>
      </c>
      <c r="D273" s="27585" t="s">
        <v>472</v>
      </c>
      <c r="E273" s="28944" t="s">
        <v>880</v>
      </c>
      <c r="G273" s="30303" t="s">
        <v>923</v>
      </c>
      <c r="T273" s="31662"/>
      <c r="U273" s="33021"/>
      <c r="V273" s="34380"/>
      <c r="W273" s="35739"/>
      <c r="X273" s="37098"/>
      <c r="Y273" s="38457"/>
      <c r="Z273" s="39816"/>
      <c r="AA273" s="41175"/>
      <c r="AB273" s="42534"/>
      <c r="AC273" s="43893"/>
      <c r="AD273" s="45252"/>
      <c r="AE273" s="46611"/>
      <c r="AF273" s="47970"/>
      <c r="AG273" s="49329"/>
      <c r="AH273" s="50688"/>
      <c r="AI273" s="52047"/>
      <c r="AJ273" s="53406"/>
      <c r="AK273" s="54765"/>
      <c r="AL273" s="56124" t="n">
        <v>7.496252E-4</v>
      </c>
      <c r="AM273" s="57483" t="n">
        <v>0.0</v>
      </c>
    </row>
    <row r="274">
      <c r="A274" s="23511" t="s">
        <v>891</v>
      </c>
      <c r="B274" s="24870" t="s">
        <v>748</v>
      </c>
      <c r="C274" s="26229" t="s">
        <v>709</v>
      </c>
      <c r="D274" s="27588" t="s">
        <v>472</v>
      </c>
      <c r="E274" s="28947" t="s">
        <v>880</v>
      </c>
      <c r="G274" s="30306" t="s">
        <v>923</v>
      </c>
      <c r="T274" s="31665"/>
      <c r="U274" s="33024"/>
      <c r="V274" s="34383"/>
      <c r="W274" s="35742"/>
      <c r="X274" s="37101"/>
      <c r="Y274" s="38460"/>
      <c r="Z274" s="39819"/>
      <c r="AA274" s="41178"/>
      <c r="AB274" s="42537"/>
      <c r="AC274" s="43896"/>
      <c r="AD274" s="45255"/>
      <c r="AE274" s="46614"/>
      <c r="AF274" s="47973"/>
      <c r="AG274" s="49332"/>
      <c r="AH274" s="50691"/>
      <c r="AI274" s="52050"/>
      <c r="AJ274" s="53409"/>
      <c r="AK274" s="54768" t="n">
        <v>2.836879E-4</v>
      </c>
      <c r="AL274" s="56127" t="n">
        <v>3.748126E-4</v>
      </c>
      <c r="AM274" s="57486" t="n">
        <v>3.43879E-4</v>
      </c>
    </row>
    <row r="275">
      <c r="A275" s="23514" t="s">
        <v>891</v>
      </c>
      <c r="B275" s="24873" t="s">
        <v>749</v>
      </c>
      <c r="C275" s="26232" t="s">
        <v>709</v>
      </c>
      <c r="D275" s="27591" t="s">
        <v>472</v>
      </c>
      <c r="E275" s="28950" t="s">
        <v>880</v>
      </c>
      <c r="G275" s="30309" t="s">
        <v>923</v>
      </c>
      <c r="T275" s="31668"/>
      <c r="U275" s="33027"/>
      <c r="V275" s="34386"/>
      <c r="W275" s="35745"/>
      <c r="X275" s="37104"/>
      <c r="Y275" s="38463"/>
      <c r="Z275" s="39822"/>
      <c r="AA275" s="41181"/>
      <c r="AB275" s="42540"/>
      <c r="AC275" s="43899"/>
      <c r="AD275" s="45258"/>
      <c r="AE275" s="46617"/>
      <c r="AF275" s="47976"/>
      <c r="AG275" s="49335"/>
      <c r="AH275" s="50694"/>
      <c r="AI275" s="52053"/>
      <c r="AJ275" s="53412"/>
      <c r="AK275" s="54771"/>
      <c r="AL275" s="56130" t="n">
        <v>7.496252E-4</v>
      </c>
      <c r="AM275" s="57489" t="n">
        <v>0.0</v>
      </c>
    </row>
    <row r="276">
      <c r="A276" s="23517" t="s">
        <v>891</v>
      </c>
      <c r="B276" s="24876" t="s">
        <v>750</v>
      </c>
      <c r="C276" s="26235" t="s">
        <v>710</v>
      </c>
      <c r="D276" s="27594" t="s">
        <v>472</v>
      </c>
      <c r="E276" s="28953" t="s">
        <v>880</v>
      </c>
      <c r="G276" s="30312" t="s">
        <v>923</v>
      </c>
      <c r="T276" s="31671" t="n">
        <v>0.003778338</v>
      </c>
      <c r="U276" s="33030" t="n">
        <v>0.0</v>
      </c>
      <c r="V276" s="34389" t="n">
        <v>0.001048218</v>
      </c>
      <c r="W276" s="35748" t="n">
        <v>6.662225E-4</v>
      </c>
      <c r="X276" s="37107" t="n">
        <v>0.0</v>
      </c>
      <c r="Y276" s="38466" t="n">
        <v>3.597122E-4</v>
      </c>
      <c r="Z276" s="39825" t="n">
        <v>5.327651E-4</v>
      </c>
      <c r="AA276" s="41184" t="n">
        <v>4.786979E-4</v>
      </c>
      <c r="AB276" s="42543" t="n">
        <v>0.0</v>
      </c>
      <c r="AC276" s="43902" t="n">
        <v>0.0017429194</v>
      </c>
      <c r="AD276" s="45261" t="n">
        <v>0.0013717421</v>
      </c>
      <c r="AE276" s="46620" t="n">
        <v>3.921569E-4</v>
      </c>
      <c r="AF276" s="47979" t="n">
        <v>6.242197E-4</v>
      </c>
      <c r="AG276" s="49338" t="n">
        <v>4.308488E-4</v>
      </c>
      <c r="AH276" s="50697" t="n">
        <v>0.0017035775</v>
      </c>
      <c r="AI276" s="52056" t="n">
        <v>6.387736E-4</v>
      </c>
      <c r="AJ276" s="53415" t="n">
        <v>5.868545E-4</v>
      </c>
      <c r="AK276" s="54774" t="n">
        <v>0.001702128</v>
      </c>
      <c r="AL276" s="56133" t="n">
        <v>0.002623688</v>
      </c>
      <c r="AM276" s="57492" t="n">
        <v>0.002751032</v>
      </c>
    </row>
    <row r="277">
      <c r="A277" s="23520" t="s">
        <v>891</v>
      </c>
      <c r="B277" s="24879" t="s">
        <v>751</v>
      </c>
      <c r="C277" s="26238" t="s">
        <v>710</v>
      </c>
      <c r="D277" s="27597" t="s">
        <v>472</v>
      </c>
      <c r="E277" s="28956" t="s">
        <v>880</v>
      </c>
      <c r="G277" s="30315" t="s">
        <v>923</v>
      </c>
      <c r="T277" s="31674"/>
      <c r="U277" s="33033"/>
      <c r="V277" s="34392"/>
      <c r="W277" s="35751"/>
      <c r="X277" s="37110"/>
      <c r="Y277" s="38469"/>
      <c r="Z277" s="39828"/>
      <c r="AA277" s="41187"/>
      <c r="AB277" s="42546"/>
      <c r="AC277" s="43905"/>
      <c r="AD277" s="45264"/>
      <c r="AE277" s="46623"/>
      <c r="AF277" s="47982"/>
      <c r="AG277" s="49341"/>
      <c r="AH277" s="50700"/>
      <c r="AI277" s="52059"/>
      <c r="AJ277" s="53418"/>
      <c r="AK277" s="54777" t="n">
        <v>5.673759E-4</v>
      </c>
      <c r="AL277" s="56136" t="n">
        <v>3.748126E-4</v>
      </c>
      <c r="AM277" s="57495" t="n">
        <v>3.43879E-4</v>
      </c>
    </row>
    <row r="278">
      <c r="A278" s="23523" t="s">
        <v>891</v>
      </c>
      <c r="B278" s="24882" t="s">
        <v>752</v>
      </c>
      <c r="C278" s="26241" t="s">
        <v>710</v>
      </c>
      <c r="D278" s="27600" t="s">
        <v>472</v>
      </c>
      <c r="E278" s="28959" t="s">
        <v>880</v>
      </c>
      <c r="G278" s="30318" t="s">
        <v>923</v>
      </c>
      <c r="T278" s="31677"/>
      <c r="U278" s="33036"/>
      <c r="V278" s="34395"/>
      <c r="W278" s="35754"/>
      <c r="X278" s="37113"/>
      <c r="Y278" s="38472"/>
      <c r="Z278" s="39831"/>
      <c r="AA278" s="41190"/>
      <c r="AB278" s="42549"/>
      <c r="AC278" s="43908"/>
      <c r="AD278" s="45267" t="n">
        <v>0.0041152263</v>
      </c>
      <c r="AE278" s="46626" t="n">
        <v>0.0070588235</v>
      </c>
      <c r="AF278" s="47985" t="n">
        <v>0.0099875156</v>
      </c>
      <c r="AG278" s="49344" t="n">
        <v>0.005601034</v>
      </c>
      <c r="AH278" s="50703" t="n">
        <v>0.003407155</v>
      </c>
      <c r="AI278" s="52062" t="n">
        <v>0.0047908017</v>
      </c>
      <c r="AJ278" s="53421" t="n">
        <v>0.0035211268</v>
      </c>
      <c r="AK278" s="54780" t="n">
        <v>0.003687943</v>
      </c>
      <c r="AL278" s="56139" t="n">
        <v>3.748126E-4</v>
      </c>
      <c r="AM278" s="57498" t="n">
        <v>0.001375516</v>
      </c>
    </row>
    <row r="279">
      <c r="A279" s="23526" t="s">
        <v>891</v>
      </c>
      <c r="B279" s="24885" t="s">
        <v>757</v>
      </c>
      <c r="C279" s="26244" t="s">
        <v>710</v>
      </c>
      <c r="D279" s="27603" t="s">
        <v>472</v>
      </c>
      <c r="E279" s="28962" t="s">
        <v>880</v>
      </c>
      <c r="G279" s="30321" t="s">
        <v>923</v>
      </c>
      <c r="T279" s="31680"/>
      <c r="U279" s="33039"/>
      <c r="V279" s="34398"/>
      <c r="W279" s="35757"/>
      <c r="X279" s="37116"/>
      <c r="Y279" s="38475"/>
      <c r="Z279" s="39834"/>
      <c r="AA279" s="41193"/>
      <c r="AB279" s="42552"/>
      <c r="AC279" s="43911"/>
      <c r="AD279" s="45270"/>
      <c r="AE279" s="46629"/>
      <c r="AF279" s="47988" t="n">
        <v>6.242197E-4</v>
      </c>
      <c r="AG279" s="49347" t="n">
        <v>0.0012925463</v>
      </c>
      <c r="AH279" s="50706" t="n">
        <v>0.0025553663</v>
      </c>
      <c r="AI279" s="52065" t="n">
        <v>0.0022357074</v>
      </c>
      <c r="AJ279" s="53424"/>
      <c r="AK279" s="54783"/>
      <c r="AL279" s="56142"/>
      <c r="AM279" s="57501"/>
    </row>
    <row r="280">
      <c r="A280" s="23529" t="s">
        <v>891</v>
      </c>
      <c r="B280" s="24888" t="s">
        <v>753</v>
      </c>
      <c r="C280" s="26247" t="s">
        <v>710</v>
      </c>
      <c r="D280" s="27606" t="s">
        <v>472</v>
      </c>
      <c r="E280" s="28965" t="s">
        <v>880</v>
      </c>
      <c r="G280" s="30324" t="s">
        <v>923</v>
      </c>
      <c r="T280" s="31683"/>
      <c r="U280" s="33042"/>
      <c r="V280" s="34401"/>
      <c r="W280" s="35760"/>
      <c r="X280" s="37119"/>
      <c r="Y280" s="38478"/>
      <c r="Z280" s="39837"/>
      <c r="AA280" s="41196"/>
      <c r="AB280" s="42555"/>
      <c r="AC280" s="43914"/>
      <c r="AD280" s="45273"/>
      <c r="AE280" s="46632"/>
      <c r="AF280" s="47991" t="n">
        <v>0.0024968789</v>
      </c>
      <c r="AG280" s="49350" t="n">
        <v>0.0017233951</v>
      </c>
      <c r="AH280" s="50709" t="n">
        <v>8.517888E-4</v>
      </c>
      <c r="AI280" s="52068" t="n">
        <v>0.0012775471</v>
      </c>
      <c r="AJ280" s="53427" t="n">
        <v>2.934272E-4</v>
      </c>
      <c r="AK280" s="54786" t="n">
        <v>2.836879E-4</v>
      </c>
      <c r="AL280" s="56145" t="n">
        <v>3.748126E-4</v>
      </c>
      <c r="AM280" s="57504"/>
    </row>
    <row r="281">
      <c r="A281" s="23532" t="s">
        <v>891</v>
      </c>
      <c r="B281" s="24891" t="s">
        <v>755</v>
      </c>
      <c r="C281" s="26250" t="s">
        <v>710</v>
      </c>
      <c r="D281" s="27609" t="s">
        <v>472</v>
      </c>
      <c r="E281" s="28968" t="s">
        <v>880</v>
      </c>
      <c r="G281" s="30327" t="s">
        <v>923</v>
      </c>
      <c r="T281" s="31686"/>
      <c r="U281" s="33045"/>
      <c r="V281" s="34404"/>
      <c r="W281" s="35763"/>
      <c r="X281" s="37122"/>
      <c r="Y281" s="38481"/>
      <c r="Z281" s="39840"/>
      <c r="AA281" s="41199"/>
      <c r="AB281" s="42558"/>
      <c r="AC281" s="43917" t="n">
        <v>4.357298E-4</v>
      </c>
      <c r="AD281" s="45276" t="n">
        <v>6.858711E-4</v>
      </c>
      <c r="AE281" s="46635" t="n">
        <v>9.803922E-4</v>
      </c>
      <c r="AF281" s="47994" t="n">
        <v>0.0012484395</v>
      </c>
      <c r="AG281" s="49353" t="n">
        <v>0.0017233951</v>
      </c>
      <c r="AH281" s="50712" t="n">
        <v>0.0019875071</v>
      </c>
      <c r="AI281" s="52071" t="n">
        <v>0.0041520281</v>
      </c>
      <c r="AJ281" s="53430" t="n">
        <v>0.003814554</v>
      </c>
      <c r="AK281" s="54789" t="n">
        <v>0.004255319</v>
      </c>
      <c r="AL281" s="56148" t="n">
        <v>0.006746627</v>
      </c>
      <c r="AM281" s="57507" t="n">
        <v>0.005158184</v>
      </c>
    </row>
    <row r="282">
      <c r="A282" s="23535" t="s">
        <v>891</v>
      </c>
      <c r="B282" s="24894" t="s">
        <v>756</v>
      </c>
      <c r="C282" s="26253" t="s">
        <v>711</v>
      </c>
      <c r="D282" s="27612" t="s">
        <v>472</v>
      </c>
      <c r="E282" s="28971" t="s">
        <v>880</v>
      </c>
      <c r="G282" s="30330" t="s">
        <v>923</v>
      </c>
      <c r="T282" s="31689"/>
      <c r="U282" s="33048"/>
      <c r="V282" s="34407"/>
      <c r="W282" s="35766"/>
      <c r="X282" s="37125"/>
      <c r="Y282" s="38484"/>
      <c r="Z282" s="39843"/>
      <c r="AA282" s="41202"/>
      <c r="AB282" s="42561"/>
      <c r="AC282" s="43920"/>
      <c r="AD282" s="45279"/>
      <c r="AE282" s="46638"/>
      <c r="AF282" s="47997"/>
      <c r="AG282" s="49356"/>
      <c r="AH282" s="50715"/>
      <c r="AI282" s="52074"/>
      <c r="AJ282" s="53433"/>
      <c r="AK282" s="54792"/>
      <c r="AL282" s="56151" t="n">
        <v>3.748126E-4</v>
      </c>
      <c r="AM282" s="57510" t="n">
        <v>0.002407153</v>
      </c>
    </row>
    <row r="283">
      <c r="A283" s="23538" t="s">
        <v>891</v>
      </c>
      <c r="B283" s="24897" t="s">
        <v>757</v>
      </c>
      <c r="C283" s="26256" t="s">
        <v>711</v>
      </c>
      <c r="D283" s="27615" t="s">
        <v>472</v>
      </c>
      <c r="E283" s="28974" t="s">
        <v>880</v>
      </c>
      <c r="G283" s="30333" t="s">
        <v>923</v>
      </c>
      <c r="T283" s="31692"/>
      <c r="U283" s="33051"/>
      <c r="V283" s="34410"/>
      <c r="W283" s="35769"/>
      <c r="X283" s="37128"/>
      <c r="Y283" s="38487"/>
      <c r="Z283" s="39846"/>
      <c r="AA283" s="41205"/>
      <c r="AB283" s="42564"/>
      <c r="AC283" s="43923"/>
      <c r="AD283" s="45282"/>
      <c r="AE283" s="46641"/>
      <c r="AF283" s="48000"/>
      <c r="AG283" s="49359"/>
      <c r="AH283" s="50718"/>
      <c r="AI283" s="52077"/>
      <c r="AJ283" s="53436" t="n">
        <v>8.802817E-4</v>
      </c>
      <c r="AK283" s="54795" t="n">
        <v>0.00141844</v>
      </c>
      <c r="AL283" s="56154" t="n">
        <v>0.001124438</v>
      </c>
      <c r="AM283" s="57513" t="n">
        <v>0.004470426</v>
      </c>
    </row>
    <row r="284">
      <c r="A284" s="23541" t="s">
        <v>891</v>
      </c>
      <c r="B284" s="24900" t="s">
        <v>755</v>
      </c>
      <c r="C284" s="26259" t="s">
        <v>703</v>
      </c>
      <c r="D284" s="27618" t="s">
        <v>472</v>
      </c>
      <c r="E284" s="28977" t="s">
        <v>880</v>
      </c>
      <c r="G284" s="30336" t="s">
        <v>923</v>
      </c>
      <c r="T284" s="31695" t="n">
        <v>0.0</v>
      </c>
      <c r="U284" s="33054" t="n">
        <v>0.00248139</v>
      </c>
      <c r="V284" s="34413" t="n">
        <v>0.001048218</v>
      </c>
      <c r="W284" s="35772" t="n">
        <v>0.001332445</v>
      </c>
      <c r="X284" s="37131" t="n">
        <v>0.0024570025</v>
      </c>
      <c r="Y284" s="38490" t="n">
        <v>0.0014388489</v>
      </c>
      <c r="Z284" s="39849" t="n">
        <v>0.0015982952</v>
      </c>
      <c r="AA284" s="41208" t="n">
        <v>4.786979E-4</v>
      </c>
      <c r="AB284" s="42567" t="n">
        <v>3.180662E-4</v>
      </c>
      <c r="AC284" s="43926"/>
      <c r="AD284" s="45285"/>
      <c r="AE284" s="46644"/>
      <c r="AF284" s="48003"/>
      <c r="AG284" s="49362"/>
      <c r="AH284" s="50721"/>
      <c r="AI284" s="52080"/>
      <c r="AJ284" s="53439"/>
      <c r="AK284" s="54798"/>
      <c r="AL284" s="56157"/>
      <c r="AM284" s="57516"/>
    </row>
    <row r="285">
      <c r="A285" s="23544" t="s">
        <v>891</v>
      </c>
      <c r="B285" s="24903" t="s">
        <v>812</v>
      </c>
      <c r="C285" s="26262" t="s">
        <v>727</v>
      </c>
      <c r="D285" s="27621" t="s">
        <v>472</v>
      </c>
      <c r="E285" s="28980" t="s">
        <v>880</v>
      </c>
      <c r="G285" s="30339" t="s">
        <v>923</v>
      </c>
      <c r="T285" s="31698" t="n">
        <v>0.001259446</v>
      </c>
      <c r="U285" s="33057"/>
      <c r="V285" s="34416" t="n">
        <v>5.24109E-4</v>
      </c>
      <c r="W285" s="35775" t="n">
        <v>6.662225E-4</v>
      </c>
      <c r="X285" s="37134"/>
      <c r="Y285" s="38493"/>
      <c r="Z285" s="39852"/>
      <c r="AA285" s="41211"/>
      <c r="AB285" s="42570"/>
      <c r="AC285" s="43929"/>
      <c r="AD285" s="45288"/>
      <c r="AE285" s="46647"/>
      <c r="AF285" s="48006"/>
      <c r="AG285" s="49365"/>
      <c r="AH285" s="50724"/>
      <c r="AI285" s="52083"/>
      <c r="AJ285" s="53442"/>
      <c r="AK285" s="54801"/>
      <c r="AL285" s="56160"/>
      <c r="AM285" s="57519"/>
    </row>
    <row r="286">
      <c r="A286" s="23547" t="s">
        <v>891</v>
      </c>
      <c r="B286" s="24906" t="s">
        <v>815</v>
      </c>
      <c r="C286" s="26265" t="s">
        <v>727</v>
      </c>
      <c r="D286" s="27624" t="s">
        <v>472</v>
      </c>
      <c r="E286" s="28983" t="s">
        <v>880</v>
      </c>
      <c r="G286" s="30342" t="s">
        <v>923</v>
      </c>
      <c r="T286" s="31701"/>
      <c r="U286" s="33060" t="n">
        <v>0.001240695</v>
      </c>
      <c r="V286" s="34419" t="n">
        <v>0.002620545</v>
      </c>
      <c r="W286" s="35778" t="n">
        <v>6.662225E-4</v>
      </c>
      <c r="X286" s="37137"/>
      <c r="Y286" s="38496"/>
      <c r="Z286" s="39855"/>
      <c r="AA286" s="41214"/>
      <c r="AB286" s="42573"/>
      <c r="AC286" s="43932"/>
      <c r="AD286" s="45291"/>
      <c r="AE286" s="46650"/>
      <c r="AF286" s="48009"/>
      <c r="AG286" s="49368"/>
      <c r="AH286" s="50727"/>
      <c r="AI286" s="52086"/>
      <c r="AJ286" s="53445"/>
      <c r="AK286" s="54804"/>
      <c r="AL286" s="56163"/>
      <c r="AM286" s="57522"/>
    </row>
    <row r="287">
      <c r="A287" s="23550" t="s">
        <v>891</v>
      </c>
      <c r="B287" s="24909" t="s">
        <v>764</v>
      </c>
      <c r="C287" s="26268" t="s">
        <v>714</v>
      </c>
      <c r="D287" s="27627" t="s">
        <v>470</v>
      </c>
      <c r="E287" s="28986" t="s">
        <v>880</v>
      </c>
      <c r="G287" s="30345" t="s">
        <v>923</v>
      </c>
      <c r="T287" s="31704"/>
      <c r="U287" s="33063"/>
      <c r="V287" s="34422"/>
      <c r="W287" s="35781"/>
      <c r="X287" s="37140"/>
      <c r="Y287" s="38499"/>
      <c r="Z287" s="39858"/>
      <c r="AA287" s="41217"/>
      <c r="AB287" s="42576"/>
      <c r="AC287" s="43935"/>
      <c r="AD287" s="45294" t="n">
        <v>0.0010288066</v>
      </c>
      <c r="AE287" s="46653" t="n">
        <v>0.001372549</v>
      </c>
      <c r="AF287" s="48012" t="n">
        <v>-6.242197E-4</v>
      </c>
      <c r="AG287" s="49371" t="n">
        <v>0.0</v>
      </c>
      <c r="AH287" s="50730" t="n">
        <v>5.678592E-4</v>
      </c>
      <c r="AI287" s="52089" t="n">
        <v>9.581603E-4</v>
      </c>
      <c r="AJ287" s="53448" t="n">
        <v>0.0017605634</v>
      </c>
      <c r="AK287" s="54807" t="n">
        <v>0.00141844</v>
      </c>
      <c r="AL287" s="56166" t="n">
        <v>0.00149925</v>
      </c>
      <c r="AM287" s="57525" t="n">
        <v>6.877579E-4</v>
      </c>
    </row>
    <row r="288">
      <c r="A288" s="23553" t="s">
        <v>891</v>
      </c>
      <c r="B288" s="24912" t="s">
        <v>904</v>
      </c>
      <c r="C288" s="26271" t="s">
        <v>714</v>
      </c>
      <c r="D288" s="27630" t="s">
        <v>470</v>
      </c>
      <c r="E288" s="28989" t="s">
        <v>880</v>
      </c>
      <c r="G288" s="30348" t="s">
        <v>923</v>
      </c>
      <c r="T288" s="31707"/>
      <c r="U288" s="33066"/>
      <c r="V288" s="34425"/>
      <c r="W288" s="35784"/>
      <c r="X288" s="37143"/>
      <c r="Y288" s="38502"/>
      <c r="Z288" s="39861"/>
      <c r="AA288" s="41220"/>
      <c r="AB288" s="42579"/>
      <c r="AC288" s="43938" t="n">
        <v>4.357298E-4</v>
      </c>
      <c r="AD288" s="45297" t="n">
        <v>6.858711E-4</v>
      </c>
      <c r="AE288" s="46656" t="n">
        <v>0.001372549</v>
      </c>
      <c r="AF288" s="48015" t="n">
        <v>0.0</v>
      </c>
      <c r="AG288" s="49374" t="n">
        <v>4.308488E-4</v>
      </c>
      <c r="AH288" s="50733"/>
      <c r="AI288" s="52092"/>
      <c r="AJ288" s="53451"/>
      <c r="AK288" s="54810"/>
      <c r="AL288" s="56169"/>
      <c r="AM288" s="57528"/>
    </row>
    <row r="289">
      <c r="A289" s="23556" t="s">
        <v>891</v>
      </c>
      <c r="B289" s="24915" t="s">
        <v>777</v>
      </c>
      <c r="C289" s="26274" t="s">
        <v>714</v>
      </c>
      <c r="D289" s="27633" t="s">
        <v>470</v>
      </c>
      <c r="E289" s="28992" t="s">
        <v>880</v>
      </c>
      <c r="G289" s="30351" t="s">
        <v>923</v>
      </c>
      <c r="T289" s="31710" t="n">
        <v>0.001259446</v>
      </c>
      <c r="U289" s="33069" t="n">
        <v>0.001240695</v>
      </c>
      <c r="V289" s="34428" t="n">
        <v>0.0</v>
      </c>
      <c r="W289" s="35787" t="n">
        <v>0.0019986676</v>
      </c>
      <c r="X289" s="37146" t="n">
        <v>0.0018427518</v>
      </c>
      <c r="Y289" s="38505"/>
      <c r="Z289" s="39864"/>
      <c r="AA289" s="41223"/>
      <c r="AB289" s="42582"/>
      <c r="AC289" s="43941"/>
      <c r="AD289" s="45300"/>
      <c r="AE289" s="46659"/>
      <c r="AF289" s="48018"/>
      <c r="AG289" s="49377"/>
      <c r="AH289" s="50736"/>
      <c r="AI289" s="52095"/>
      <c r="AJ289" s="53454"/>
      <c r="AK289" s="54813"/>
      <c r="AL289" s="56172"/>
      <c r="AM289" s="57531"/>
    </row>
    <row r="290">
      <c r="A290" s="23559" t="s">
        <v>891</v>
      </c>
      <c r="B290" s="24918" t="s">
        <v>766</v>
      </c>
      <c r="C290" s="26277" t="s">
        <v>714</v>
      </c>
      <c r="D290" s="27636" t="s">
        <v>470</v>
      </c>
      <c r="E290" s="28995" t="s">
        <v>880</v>
      </c>
      <c r="G290" s="30354" t="s">
        <v>923</v>
      </c>
      <c r="T290" s="31713"/>
      <c r="U290" s="33072"/>
      <c r="V290" s="34431"/>
      <c r="W290" s="35790"/>
      <c r="X290" s="37149"/>
      <c r="Y290" s="38508"/>
      <c r="Z290" s="39867"/>
      <c r="AA290" s="41226"/>
      <c r="AB290" s="42585"/>
      <c r="AC290" s="43944"/>
      <c r="AD290" s="45303"/>
      <c r="AE290" s="46662" t="n">
        <v>3.921569E-4</v>
      </c>
      <c r="AF290" s="48021" t="n">
        <v>0.0</v>
      </c>
      <c r="AG290" s="49380" t="n">
        <v>0.0012925463</v>
      </c>
      <c r="AH290" s="50739" t="n">
        <v>0.0014196479</v>
      </c>
      <c r="AI290" s="52098" t="n">
        <v>9.581603E-4</v>
      </c>
      <c r="AJ290" s="53457" t="n">
        <v>0.0032276995</v>
      </c>
      <c r="AK290" s="54816" t="n">
        <v>5.673759E-4</v>
      </c>
      <c r="AL290" s="56175" t="n">
        <v>0.00149925</v>
      </c>
      <c r="AM290" s="57534" t="n">
        <v>0.001719395</v>
      </c>
    </row>
    <row r="291">
      <c r="A291" s="23562" t="s">
        <v>891</v>
      </c>
      <c r="B291" s="24921" t="s">
        <v>767</v>
      </c>
      <c r="C291" s="26280" t="s">
        <v>714</v>
      </c>
      <c r="D291" s="27639" t="s">
        <v>470</v>
      </c>
      <c r="E291" s="28998" t="s">
        <v>880</v>
      </c>
      <c r="G291" s="30357" t="s">
        <v>923</v>
      </c>
      <c r="T291" s="31716"/>
      <c r="U291" s="33075"/>
      <c r="V291" s="34434"/>
      <c r="W291" s="35793"/>
      <c r="X291" s="37152"/>
      <c r="Y291" s="38511" t="n">
        <v>0.0021582734</v>
      </c>
      <c r="Z291" s="39870" t="n">
        <v>0.0010655301</v>
      </c>
      <c r="AA291" s="41229" t="n">
        <v>0.0023934897</v>
      </c>
      <c r="AB291" s="42588" t="n">
        <v>6.361323E-4</v>
      </c>
      <c r="AC291" s="43947" t="n">
        <v>8.714597E-4</v>
      </c>
      <c r="AD291" s="45306" t="n">
        <v>0.0020576132</v>
      </c>
      <c r="AE291" s="46665" t="n">
        <v>3.921569E-4</v>
      </c>
      <c r="AF291" s="48024" t="n">
        <v>6.242197E-4</v>
      </c>
      <c r="AG291" s="49383" t="n">
        <v>0.0</v>
      </c>
      <c r="AH291" s="50742" t="n">
        <v>0.0</v>
      </c>
      <c r="AI291" s="52101" t="n">
        <v>0.0</v>
      </c>
      <c r="AJ291" s="53460"/>
      <c r="AK291" s="54819" t="n">
        <v>5.673759E-4</v>
      </c>
      <c r="AL291" s="56178"/>
      <c r="AM291" s="57537" t="n">
        <v>6.877579E-4</v>
      </c>
    </row>
    <row r="292">
      <c r="A292" s="23565" t="s">
        <v>891</v>
      </c>
      <c r="B292" s="24924" t="s">
        <v>906</v>
      </c>
      <c r="C292" s="26283" t="s">
        <v>714</v>
      </c>
      <c r="D292" s="27642" t="s">
        <v>470</v>
      </c>
      <c r="E292" s="29001" t="s">
        <v>880</v>
      </c>
      <c r="G292" s="30360" t="s">
        <v>923</v>
      </c>
      <c r="T292" s="31719" t="n">
        <v>0.0</v>
      </c>
      <c r="U292" s="33078"/>
      <c r="V292" s="34437"/>
      <c r="W292" s="35796" t="n">
        <v>6.662225E-4</v>
      </c>
      <c r="X292" s="37155" t="n">
        <v>0.0</v>
      </c>
      <c r="Y292" s="38514"/>
      <c r="Z292" s="39873"/>
      <c r="AA292" s="41232"/>
      <c r="AB292" s="42591"/>
      <c r="AC292" s="43950" t="n">
        <v>4.357298E-4</v>
      </c>
      <c r="AD292" s="45309" t="n">
        <v>0.0010288066</v>
      </c>
      <c r="AE292" s="46668" t="n">
        <v>0.0019607843</v>
      </c>
      <c r="AF292" s="48027" t="n">
        <v>-6.242197E-4</v>
      </c>
      <c r="AG292" s="49386" t="n">
        <v>4.308488E-4</v>
      </c>
      <c r="AH292" s="50745"/>
      <c r="AI292" s="52104"/>
      <c r="AJ292" s="53463"/>
      <c r="AK292" s="54822"/>
      <c r="AL292" s="56181"/>
      <c r="AM292" s="57540"/>
    </row>
    <row r="293">
      <c r="A293" s="23568" t="s">
        <v>891</v>
      </c>
      <c r="B293" s="24927" t="s">
        <v>769</v>
      </c>
      <c r="C293" s="26286" t="s">
        <v>714</v>
      </c>
      <c r="D293" s="27645" t="s">
        <v>470</v>
      </c>
      <c r="E293" s="29004" t="s">
        <v>880</v>
      </c>
      <c r="G293" s="30363" t="s">
        <v>923</v>
      </c>
      <c r="T293" s="31722"/>
      <c r="U293" s="33081"/>
      <c r="V293" s="34440"/>
      <c r="W293" s="35799"/>
      <c r="X293" s="37158"/>
      <c r="Y293" s="38517"/>
      <c r="Z293" s="39876"/>
      <c r="AA293" s="41235"/>
      <c r="AB293" s="42594"/>
      <c r="AC293" s="43953" t="n">
        <v>0.0</v>
      </c>
      <c r="AD293" s="45312" t="n">
        <v>6.858711E-4</v>
      </c>
      <c r="AE293" s="46671" t="n">
        <v>1.960784E-4</v>
      </c>
      <c r="AF293" s="48030" t="n">
        <v>6.242197E-4</v>
      </c>
      <c r="AG293" s="49389" t="n">
        <v>4.308488E-4</v>
      </c>
      <c r="AH293" s="50748" t="n">
        <v>2.839296E-4</v>
      </c>
      <c r="AI293" s="52107" t="n">
        <v>0.0025550942</v>
      </c>
      <c r="AJ293" s="53466" t="n">
        <v>0.0011737089</v>
      </c>
      <c r="AK293" s="54825" t="n">
        <v>5.673759E-4</v>
      </c>
      <c r="AL293" s="56184" t="n">
        <v>0.002248876</v>
      </c>
      <c r="AM293" s="57543" t="n">
        <v>0.001031637</v>
      </c>
    </row>
    <row r="294">
      <c r="A294" s="23571" t="s">
        <v>891</v>
      </c>
      <c r="B294" s="24930" t="s">
        <v>907</v>
      </c>
      <c r="C294" s="26289" t="s">
        <v>714</v>
      </c>
      <c r="D294" s="27648" t="s">
        <v>470</v>
      </c>
      <c r="E294" s="29007" t="s">
        <v>880</v>
      </c>
      <c r="G294" s="30366" t="s">
        <v>923</v>
      </c>
      <c r="T294" s="31725" t="n">
        <v>0.002518892</v>
      </c>
      <c r="U294" s="33084" t="n">
        <v>0.001240695</v>
      </c>
      <c r="V294" s="34443" t="n">
        <v>0.0</v>
      </c>
      <c r="W294" s="35802" t="n">
        <v>6.662225E-4</v>
      </c>
      <c r="X294" s="37161"/>
      <c r="Y294" s="38520" t="n">
        <v>0.0014388489</v>
      </c>
      <c r="Z294" s="39879" t="n">
        <v>0.0</v>
      </c>
      <c r="AA294" s="41238" t="n">
        <v>4.786979E-4</v>
      </c>
      <c r="AB294" s="42597"/>
      <c r="AC294" s="43956"/>
      <c r="AD294" s="45315"/>
      <c r="AE294" s="46674"/>
      <c r="AF294" s="48033"/>
      <c r="AG294" s="49392"/>
      <c r="AH294" s="50751"/>
      <c r="AI294" s="52110"/>
      <c r="AJ294" s="53469"/>
      <c r="AK294" s="54828"/>
      <c r="AL294" s="56187"/>
      <c r="AM294" s="57546"/>
    </row>
    <row r="295">
      <c r="A295" s="23574" t="s">
        <v>891</v>
      </c>
      <c r="B295" s="24933" t="s">
        <v>908</v>
      </c>
      <c r="C295" s="26292" t="s">
        <v>714</v>
      </c>
      <c r="D295" s="27651" t="s">
        <v>470</v>
      </c>
      <c r="E295" s="29010" t="s">
        <v>880</v>
      </c>
      <c r="G295" s="30369" t="s">
        <v>923</v>
      </c>
      <c r="T295" s="31728" t="n">
        <v>0.0</v>
      </c>
      <c r="U295" s="33087" t="n">
        <v>0.0</v>
      </c>
      <c r="V295" s="34446" t="n">
        <v>0.001048218</v>
      </c>
      <c r="W295" s="35805"/>
      <c r="X295" s="37164" t="n">
        <v>6.142506E-4</v>
      </c>
      <c r="Y295" s="38523"/>
      <c r="Z295" s="39882"/>
      <c r="AA295" s="41241"/>
      <c r="AB295" s="42600"/>
      <c r="AC295" s="43959"/>
      <c r="AD295" s="45318"/>
      <c r="AE295" s="46677"/>
      <c r="AF295" s="48036"/>
      <c r="AG295" s="49395"/>
      <c r="AH295" s="50754"/>
      <c r="AI295" s="52113"/>
      <c r="AJ295" s="53472"/>
      <c r="AK295" s="54831"/>
      <c r="AL295" s="56190"/>
      <c r="AM295" s="57549"/>
    </row>
    <row r="296">
      <c r="A296" s="23577" t="s">
        <v>891</v>
      </c>
      <c r="B296" s="24936" t="s">
        <v>909</v>
      </c>
      <c r="C296" s="26295" t="s">
        <v>714</v>
      </c>
      <c r="D296" s="27654" t="s">
        <v>470</v>
      </c>
      <c r="E296" s="29013" t="s">
        <v>880</v>
      </c>
      <c r="G296" s="30372" t="s">
        <v>923</v>
      </c>
      <c r="T296" s="31731" t="n">
        <v>0.002518892</v>
      </c>
      <c r="U296" s="33090" t="n">
        <v>0.001240695</v>
      </c>
      <c r="V296" s="34449" t="n">
        <v>0.003144654</v>
      </c>
      <c r="W296" s="35808"/>
      <c r="X296" s="37167"/>
      <c r="Y296" s="38526"/>
      <c r="Z296" s="39885"/>
      <c r="AA296" s="41244"/>
      <c r="AB296" s="42603"/>
      <c r="AC296" s="43962"/>
      <c r="AD296" s="45321"/>
      <c r="AE296" s="46680"/>
      <c r="AF296" s="48039"/>
      <c r="AG296" s="49398"/>
      <c r="AH296" s="50757"/>
      <c r="AI296" s="52116"/>
      <c r="AJ296" s="53475"/>
      <c r="AK296" s="54834"/>
      <c r="AL296" s="56193"/>
      <c r="AM296" s="57552"/>
    </row>
    <row r="297">
      <c r="A297" s="23580" t="s">
        <v>891</v>
      </c>
      <c r="B297" s="24939" t="s">
        <v>770</v>
      </c>
      <c r="C297" s="26298" t="s">
        <v>715</v>
      </c>
      <c r="D297" s="27657" t="s">
        <v>470</v>
      </c>
      <c r="E297" s="29016" t="s">
        <v>880</v>
      </c>
      <c r="G297" s="30375" t="s">
        <v>923</v>
      </c>
      <c r="T297" s="31734"/>
      <c r="U297" s="33093"/>
      <c r="V297" s="34452"/>
      <c r="W297" s="35811"/>
      <c r="X297" s="37170"/>
      <c r="Y297" s="38529"/>
      <c r="Z297" s="39888"/>
      <c r="AA297" s="41247"/>
      <c r="AB297" s="42606"/>
      <c r="AC297" s="43965"/>
      <c r="AD297" s="45324"/>
      <c r="AE297" s="46683"/>
      <c r="AF297" s="48042"/>
      <c r="AG297" s="49401"/>
      <c r="AH297" s="50760"/>
      <c r="AI297" s="52119"/>
      <c r="AJ297" s="53478"/>
      <c r="AK297" s="54837"/>
      <c r="AL297" s="56196"/>
      <c r="AM297" s="57555" t="n">
        <v>3.43879E-4</v>
      </c>
    </row>
    <row r="298">
      <c r="A298" s="23583" t="s">
        <v>891</v>
      </c>
      <c r="B298" s="24942" t="s">
        <v>771</v>
      </c>
      <c r="C298" s="26301" t="s">
        <v>716</v>
      </c>
      <c r="D298" s="27660" t="s">
        <v>470</v>
      </c>
      <c r="E298" s="29019" t="s">
        <v>880</v>
      </c>
      <c r="G298" s="30378" t="s">
        <v>923</v>
      </c>
      <c r="T298" s="31737"/>
      <c r="U298" s="33096"/>
      <c r="V298" s="34455"/>
      <c r="W298" s="35814"/>
      <c r="X298" s="37173"/>
      <c r="Y298" s="38532" t="n">
        <v>7.194245E-4</v>
      </c>
      <c r="Z298" s="39891" t="n">
        <v>0.0026638253</v>
      </c>
      <c r="AA298" s="41250" t="n">
        <v>4.786979E-4</v>
      </c>
      <c r="AB298" s="42609" t="n">
        <v>3.180662E-4</v>
      </c>
      <c r="AC298" s="43968" t="n">
        <v>8.714597E-4</v>
      </c>
      <c r="AD298" s="45327" t="n">
        <v>0.0010288066</v>
      </c>
      <c r="AE298" s="46686" t="n">
        <v>1.960784E-4</v>
      </c>
      <c r="AF298" s="48045" t="n">
        <v>0.0037453184</v>
      </c>
      <c r="AG298" s="49404" t="n">
        <v>0.0021542439</v>
      </c>
      <c r="AH298" s="50763" t="n">
        <v>2.839296E-4</v>
      </c>
      <c r="AI298" s="52122" t="n">
        <v>9.581603E-4</v>
      </c>
      <c r="AJ298" s="53481" t="n">
        <v>0.0011737089</v>
      </c>
      <c r="AK298" s="54840" t="n">
        <v>0.00141844</v>
      </c>
      <c r="AL298" s="56199" t="n">
        <v>0.001124438</v>
      </c>
      <c r="AM298" s="57558" t="n">
        <v>0.002407153</v>
      </c>
    </row>
    <row r="299">
      <c r="A299" s="23586" t="s">
        <v>891</v>
      </c>
      <c r="B299" s="24945" t="s">
        <v>772</v>
      </c>
      <c r="C299" s="26304" t="s">
        <v>716</v>
      </c>
      <c r="D299" s="27663" t="s">
        <v>470</v>
      </c>
      <c r="E299" s="29022" t="s">
        <v>880</v>
      </c>
      <c r="G299" s="30381" t="s">
        <v>923</v>
      </c>
      <c r="T299" s="31740"/>
      <c r="U299" s="33099"/>
      <c r="V299" s="34458"/>
      <c r="W299" s="35817"/>
      <c r="X299" s="37176"/>
      <c r="Y299" s="38535"/>
      <c r="Z299" s="39894"/>
      <c r="AA299" s="41253"/>
      <c r="AB299" s="42612"/>
      <c r="AC299" s="43971"/>
      <c r="AD299" s="45330"/>
      <c r="AE299" s="46689"/>
      <c r="AF299" s="48048"/>
      <c r="AG299" s="49407"/>
      <c r="AH299" s="50766"/>
      <c r="AI299" s="52125"/>
      <c r="AJ299" s="53484"/>
      <c r="AK299" s="54843" t="n">
        <v>0.00141844</v>
      </c>
      <c r="AL299" s="56202" t="n">
        <v>0.00149925</v>
      </c>
      <c r="AM299" s="57561" t="n">
        <v>0.002063274</v>
      </c>
    </row>
    <row r="300">
      <c r="A300" s="23589" t="s">
        <v>891</v>
      </c>
      <c r="B300" s="24948" t="s">
        <v>777</v>
      </c>
      <c r="C300" s="26307" t="s">
        <v>716</v>
      </c>
      <c r="D300" s="27666" t="s">
        <v>470</v>
      </c>
      <c r="E300" s="29025" t="s">
        <v>880</v>
      </c>
      <c r="G300" s="30384" t="s">
        <v>923</v>
      </c>
      <c r="T300" s="31743"/>
      <c r="U300" s="33102"/>
      <c r="V300" s="34461"/>
      <c r="W300" s="35820"/>
      <c r="X300" s="37179"/>
      <c r="Y300" s="38538" t="n">
        <v>0.0014388489</v>
      </c>
      <c r="Z300" s="39897" t="n">
        <v>0.0026638253</v>
      </c>
      <c r="AA300" s="41256" t="n">
        <v>0.0038295835</v>
      </c>
      <c r="AB300" s="42615" t="n">
        <v>0.0012722646</v>
      </c>
      <c r="AC300" s="43974" t="n">
        <v>4.357298E-4</v>
      </c>
      <c r="AD300" s="45333" t="n">
        <v>0.0030864198</v>
      </c>
      <c r="AE300" s="46692" t="n">
        <v>0.0017647059</v>
      </c>
      <c r="AF300" s="48051" t="n">
        <v>0.0018726592</v>
      </c>
      <c r="AG300" s="49410" t="n">
        <v>8.616975E-4</v>
      </c>
      <c r="AH300" s="50769" t="n">
        <v>8.517888E-4</v>
      </c>
      <c r="AI300" s="52128" t="n">
        <v>0.0012775471</v>
      </c>
      <c r="AJ300" s="53487" t="n">
        <v>0.0017605634</v>
      </c>
      <c r="AK300" s="54846" t="n">
        <v>0.001134752</v>
      </c>
      <c r="AL300" s="56205"/>
      <c r="AM300" s="57564"/>
    </row>
    <row r="301">
      <c r="A301" s="23592" t="s">
        <v>891</v>
      </c>
      <c r="B301" s="24951" t="s">
        <v>910</v>
      </c>
      <c r="C301" s="26310" t="s">
        <v>716</v>
      </c>
      <c r="D301" s="27669" t="s">
        <v>470</v>
      </c>
      <c r="E301" s="29028" t="s">
        <v>880</v>
      </c>
      <c r="G301" s="30387" t="s">
        <v>923</v>
      </c>
      <c r="T301" s="31746"/>
      <c r="U301" s="33105"/>
      <c r="V301" s="34464"/>
      <c r="W301" s="35823"/>
      <c r="X301" s="37182"/>
      <c r="Y301" s="38541" t="n">
        <v>0.0014388489</v>
      </c>
      <c r="Z301" s="39900" t="n">
        <v>0.0015982952</v>
      </c>
      <c r="AA301" s="41259" t="n">
        <v>0.0038295835</v>
      </c>
      <c r="AB301" s="42618" t="n">
        <v>0.0012722646</v>
      </c>
      <c r="AC301" s="43977" t="n">
        <v>0.0039215686</v>
      </c>
      <c r="AD301" s="45336" t="n">
        <v>6.858711E-4</v>
      </c>
      <c r="AE301" s="46695" t="n">
        <v>0.0017647059</v>
      </c>
      <c r="AF301" s="48054" t="n">
        <v>0.0</v>
      </c>
      <c r="AG301" s="49413" t="n">
        <v>0.0025850926</v>
      </c>
      <c r="AH301" s="50772" t="n">
        <v>0.0025553663</v>
      </c>
      <c r="AI301" s="52131" t="n">
        <v>0.0019163207</v>
      </c>
      <c r="AJ301" s="53490" t="n">
        <v>0.003814554</v>
      </c>
      <c r="AK301" s="54849" t="n">
        <v>8.510638E-4</v>
      </c>
      <c r="AL301" s="56208"/>
      <c r="AM301" s="57567"/>
    </row>
    <row r="302">
      <c r="A302" s="23595" t="s">
        <v>891</v>
      </c>
      <c r="B302" s="24954" t="s">
        <v>779</v>
      </c>
      <c r="C302" s="26313" t="s">
        <v>716</v>
      </c>
      <c r="D302" s="27672" t="s">
        <v>470</v>
      </c>
      <c r="E302" s="29031" t="s">
        <v>880</v>
      </c>
      <c r="G302" s="30390" t="s">
        <v>923</v>
      </c>
      <c r="T302" s="31749"/>
      <c r="U302" s="33108"/>
      <c r="V302" s="34467"/>
      <c r="W302" s="35826"/>
      <c r="X302" s="37185"/>
      <c r="Y302" s="38544" t="n">
        <v>0.0</v>
      </c>
      <c r="Z302" s="39903" t="n">
        <v>5.327651E-4</v>
      </c>
      <c r="AA302" s="41262" t="n">
        <v>0.0</v>
      </c>
      <c r="AB302" s="42621" t="n">
        <v>6.361323E-4</v>
      </c>
      <c r="AC302" s="43980" t="n">
        <v>4.357298E-4</v>
      </c>
      <c r="AD302" s="45339" t="n">
        <v>3.429355E-4</v>
      </c>
      <c r="AE302" s="46698" t="n">
        <v>3.921569E-4</v>
      </c>
      <c r="AF302" s="48057" t="n">
        <v>0.0</v>
      </c>
      <c r="AG302" s="49416" t="n">
        <v>0.0</v>
      </c>
      <c r="AH302" s="50775" t="n">
        <v>0.0</v>
      </c>
      <c r="AI302" s="52134" t="n">
        <v>9.581603E-4</v>
      </c>
      <c r="AJ302" s="53493" t="n">
        <v>5.868545E-4</v>
      </c>
      <c r="AK302" s="54852" t="n">
        <v>2.836879E-4</v>
      </c>
      <c r="AL302" s="56211"/>
      <c r="AM302" s="57570"/>
    </row>
    <row r="303">
      <c r="A303" s="23598" t="s">
        <v>891</v>
      </c>
      <c r="B303" s="24957" t="s">
        <v>773</v>
      </c>
      <c r="C303" s="26316" t="s">
        <v>716</v>
      </c>
      <c r="D303" s="27675" t="s">
        <v>470</v>
      </c>
      <c r="E303" s="29034" t="s">
        <v>880</v>
      </c>
      <c r="G303" s="30393" t="s">
        <v>923</v>
      </c>
      <c r="T303" s="31752"/>
      <c r="U303" s="33111"/>
      <c r="V303" s="34470"/>
      <c r="W303" s="35829"/>
      <c r="X303" s="37188"/>
      <c r="Y303" s="38547"/>
      <c r="Z303" s="39906"/>
      <c r="AA303" s="41265"/>
      <c r="AB303" s="42624"/>
      <c r="AC303" s="43983"/>
      <c r="AD303" s="45342"/>
      <c r="AE303" s="46701"/>
      <c r="AF303" s="48060"/>
      <c r="AG303" s="49419"/>
      <c r="AH303" s="50778"/>
      <c r="AI303" s="52137"/>
      <c r="AJ303" s="53496"/>
      <c r="AK303" s="54855"/>
      <c r="AL303" s="56214" t="n">
        <v>0.0</v>
      </c>
      <c r="AM303" s="57573" t="n">
        <v>0.001031637</v>
      </c>
    </row>
    <row r="304">
      <c r="A304" s="23601" t="s">
        <v>891</v>
      </c>
      <c r="B304" s="24960" t="s">
        <v>774</v>
      </c>
      <c r="C304" s="26319" t="s">
        <v>717</v>
      </c>
      <c r="D304" s="27678" t="s">
        <v>470</v>
      </c>
      <c r="E304" s="29037" t="s">
        <v>880</v>
      </c>
      <c r="G304" s="30396" t="s">
        <v>923</v>
      </c>
      <c r="T304" s="31755"/>
      <c r="U304" s="33114"/>
      <c r="V304" s="34473"/>
      <c r="W304" s="35832"/>
      <c r="X304" s="37191"/>
      <c r="Y304" s="38550" t="n">
        <v>0.0014388489</v>
      </c>
      <c r="Z304" s="39909" t="n">
        <v>0.0015982952</v>
      </c>
      <c r="AA304" s="41268" t="n">
        <v>0.0</v>
      </c>
      <c r="AB304" s="42627" t="n">
        <v>9.541985E-4</v>
      </c>
      <c r="AC304" s="43986" t="n">
        <v>0.0</v>
      </c>
      <c r="AD304" s="45345" t="n">
        <v>3.429355E-4</v>
      </c>
      <c r="AE304" s="46704" t="n">
        <v>0.0011764706</v>
      </c>
      <c r="AF304" s="48063" t="n">
        <v>0.0012484395</v>
      </c>
      <c r="AG304" s="49422" t="n">
        <v>4.308488E-4</v>
      </c>
      <c r="AH304" s="50781" t="n">
        <v>0.0014196479</v>
      </c>
      <c r="AI304" s="52140" t="n">
        <v>3.193868E-4</v>
      </c>
      <c r="AJ304" s="53499" t="n">
        <v>0.0</v>
      </c>
      <c r="AK304" s="54858" t="n">
        <v>0.0</v>
      </c>
      <c r="AL304" s="56217" t="n">
        <v>7.496252E-4</v>
      </c>
      <c r="AM304" s="57576" t="n">
        <v>0.0</v>
      </c>
    </row>
    <row r="305">
      <c r="A305" s="23604" t="s">
        <v>891</v>
      </c>
      <c r="B305" s="24963" t="s">
        <v>911</v>
      </c>
      <c r="C305" s="26322" t="s">
        <v>717</v>
      </c>
      <c r="D305" s="27681" t="s">
        <v>470</v>
      </c>
      <c r="E305" s="29040" t="s">
        <v>880</v>
      </c>
      <c r="G305" s="30399" t="s">
        <v>923</v>
      </c>
      <c r="T305" s="31758"/>
      <c r="U305" s="33117"/>
      <c r="V305" s="34476"/>
      <c r="W305" s="35835"/>
      <c r="X305" s="37194"/>
      <c r="Y305" s="38553"/>
      <c r="Z305" s="39912"/>
      <c r="AA305" s="41271" t="n">
        <v>0.0</v>
      </c>
      <c r="AB305" s="42630"/>
      <c r="AC305" s="43989"/>
      <c r="AD305" s="45348"/>
      <c r="AE305" s="46707"/>
      <c r="AF305" s="48066" t="n">
        <v>0.0</v>
      </c>
      <c r="AG305" s="49425"/>
      <c r="AH305" s="50784"/>
      <c r="AI305" s="52143"/>
      <c r="AJ305" s="53502"/>
      <c r="AK305" s="54861"/>
      <c r="AL305" s="56220"/>
      <c r="AM305" s="57579"/>
    </row>
    <row r="306">
      <c r="A306" s="23607" t="s">
        <v>891</v>
      </c>
      <c r="B306" s="24966" t="s">
        <v>775</v>
      </c>
      <c r="C306" s="26325" t="s">
        <v>717</v>
      </c>
      <c r="D306" s="27684" t="s">
        <v>470</v>
      </c>
      <c r="E306" s="29043" t="s">
        <v>880</v>
      </c>
      <c r="G306" s="30402" t="s">
        <v>923</v>
      </c>
      <c r="T306" s="31761"/>
      <c r="U306" s="33120"/>
      <c r="V306" s="34479"/>
      <c r="W306" s="35838"/>
      <c r="X306" s="37197"/>
      <c r="Y306" s="38556"/>
      <c r="Z306" s="39915"/>
      <c r="AA306" s="41274"/>
      <c r="AB306" s="42633"/>
      <c r="AC306" s="43992"/>
      <c r="AD306" s="45351"/>
      <c r="AE306" s="46710" t="n">
        <v>3.921569E-4</v>
      </c>
      <c r="AF306" s="48069" t="n">
        <v>6.242197E-4</v>
      </c>
      <c r="AG306" s="49428"/>
      <c r="AH306" s="50787" t="n">
        <v>0.0031232254</v>
      </c>
      <c r="AI306" s="52146" t="n">
        <v>0.0</v>
      </c>
      <c r="AJ306" s="53505" t="n">
        <v>2.934272E-4</v>
      </c>
      <c r="AK306" s="54864"/>
      <c r="AL306" s="56223" t="n">
        <v>0.0</v>
      </c>
      <c r="AM306" s="57582"/>
    </row>
    <row r="307">
      <c r="A307" s="23610" t="s">
        <v>891</v>
      </c>
      <c r="B307" s="24969" t="s">
        <v>776</v>
      </c>
      <c r="C307" s="26328" t="s">
        <v>717</v>
      </c>
      <c r="D307" s="27687" t="s">
        <v>470</v>
      </c>
      <c r="E307" s="29046" t="s">
        <v>880</v>
      </c>
      <c r="G307" s="30405" t="s">
        <v>923</v>
      </c>
      <c r="T307" s="31764"/>
      <c r="U307" s="33123"/>
      <c r="V307" s="34482"/>
      <c r="W307" s="35841"/>
      <c r="X307" s="37200"/>
      <c r="Y307" s="38559"/>
      <c r="Z307" s="39918"/>
      <c r="AA307" s="41277"/>
      <c r="AB307" s="42636"/>
      <c r="AC307" s="43995" t="n">
        <v>4.357298E-4</v>
      </c>
      <c r="AD307" s="45354" t="n">
        <v>6.858711E-4</v>
      </c>
      <c r="AE307" s="46713"/>
      <c r="AF307" s="48072"/>
      <c r="AG307" s="49431"/>
      <c r="AH307" s="50790" t="n">
        <v>2.839296E-4</v>
      </c>
      <c r="AI307" s="52149"/>
      <c r="AJ307" s="53508" t="n">
        <v>5.868545E-4</v>
      </c>
      <c r="AK307" s="54867"/>
      <c r="AL307" s="56226"/>
      <c r="AM307" s="57585"/>
    </row>
    <row r="308">
      <c r="A308" s="23613" t="s">
        <v>891</v>
      </c>
      <c r="B308" s="24972" t="s">
        <v>912</v>
      </c>
      <c r="C308" s="26331" t="s">
        <v>717</v>
      </c>
      <c r="D308" s="27690" t="s">
        <v>470</v>
      </c>
      <c r="E308" s="29049" t="s">
        <v>880</v>
      </c>
      <c r="G308" s="30408" t="s">
        <v>923</v>
      </c>
      <c r="T308" s="31767"/>
      <c r="U308" s="33126"/>
      <c r="V308" s="34485"/>
      <c r="W308" s="35844"/>
      <c r="X308" s="37203"/>
      <c r="Y308" s="38562" t="n">
        <v>7.194245E-4</v>
      </c>
      <c r="Z308" s="39921" t="n">
        <v>5.327651E-4</v>
      </c>
      <c r="AA308" s="41280" t="n">
        <v>0.0014360938</v>
      </c>
      <c r="AB308" s="42639" t="n">
        <v>0.0</v>
      </c>
      <c r="AC308" s="43998" t="n">
        <v>0.0</v>
      </c>
      <c r="AD308" s="45357" t="n">
        <v>6.858711E-4</v>
      </c>
      <c r="AE308" s="46716" t="n">
        <v>7.843137E-4</v>
      </c>
      <c r="AF308" s="48075" t="n">
        <v>0.0</v>
      </c>
      <c r="AG308" s="49434" t="n">
        <v>4.308488E-4</v>
      </c>
      <c r="AH308" s="50793" t="n">
        <v>0.0</v>
      </c>
      <c r="AI308" s="52152" t="n">
        <v>6.387736E-4</v>
      </c>
      <c r="AJ308" s="53511" t="n">
        <v>0.0</v>
      </c>
      <c r="AK308" s="54870" t="n">
        <v>2.836879E-4</v>
      </c>
      <c r="AL308" s="56229"/>
      <c r="AM308" s="57588"/>
    </row>
    <row r="309">
      <c r="A309" s="23616" t="s">
        <v>891</v>
      </c>
      <c r="B309" s="24975" t="s">
        <v>813</v>
      </c>
      <c r="C309" s="26334" t="s">
        <v>718</v>
      </c>
      <c r="D309" s="27693" t="s">
        <v>470</v>
      </c>
      <c r="E309" s="29052" t="s">
        <v>880</v>
      </c>
      <c r="G309" s="30411" t="s">
        <v>923</v>
      </c>
      <c r="T309" s="31770"/>
      <c r="U309" s="33129"/>
      <c r="V309" s="34488"/>
      <c r="W309" s="35847"/>
      <c r="X309" s="37206"/>
      <c r="Y309" s="38565"/>
      <c r="Z309" s="39924"/>
      <c r="AA309" s="41283"/>
      <c r="AB309" s="42642"/>
      <c r="AC309" s="44001"/>
      <c r="AD309" s="45360"/>
      <c r="AE309" s="46719" t="n">
        <v>5.882353E-4</v>
      </c>
      <c r="AF309" s="48078"/>
      <c r="AG309" s="49437"/>
      <c r="AH309" s="50796"/>
      <c r="AI309" s="52155"/>
      <c r="AJ309" s="53514"/>
      <c r="AK309" s="54873"/>
      <c r="AL309" s="56232"/>
      <c r="AM309" s="57591"/>
    </row>
    <row r="310">
      <c r="A310" s="23619" t="s">
        <v>891</v>
      </c>
      <c r="B310" s="24978" t="s">
        <v>777</v>
      </c>
      <c r="C310" s="26337" t="s">
        <v>718</v>
      </c>
      <c r="D310" s="27696" t="s">
        <v>470</v>
      </c>
      <c r="E310" s="29055" t="s">
        <v>880</v>
      </c>
      <c r="G310" s="30414" t="s">
        <v>923</v>
      </c>
      <c r="T310" s="31773"/>
      <c r="U310" s="33132"/>
      <c r="V310" s="34491"/>
      <c r="W310" s="35850"/>
      <c r="X310" s="37209"/>
      <c r="Y310" s="38568"/>
      <c r="Z310" s="39927"/>
      <c r="AA310" s="41286"/>
      <c r="AB310" s="42645"/>
      <c r="AC310" s="44004"/>
      <c r="AD310" s="45363"/>
      <c r="AE310" s="46722"/>
      <c r="AF310" s="48081"/>
      <c r="AG310" s="49440"/>
      <c r="AH310" s="50799"/>
      <c r="AI310" s="52158"/>
      <c r="AJ310" s="53517"/>
      <c r="AK310" s="54876"/>
      <c r="AL310" s="56235" t="n">
        <v>0.0</v>
      </c>
      <c r="AM310" s="57594" t="n">
        <v>0.001031637</v>
      </c>
    </row>
    <row r="311">
      <c r="A311" s="23622" t="s">
        <v>891</v>
      </c>
      <c r="B311" s="24981" t="s">
        <v>749</v>
      </c>
      <c r="C311" s="26340" t="s">
        <v>718</v>
      </c>
      <c r="D311" s="27699" t="s">
        <v>470</v>
      </c>
      <c r="E311" s="29058" t="s">
        <v>880</v>
      </c>
      <c r="G311" s="30417" t="s">
        <v>923</v>
      </c>
      <c r="T311" s="31776"/>
      <c r="U311" s="33135"/>
      <c r="V311" s="34494"/>
      <c r="W311" s="35853"/>
      <c r="X311" s="37212"/>
      <c r="Y311" s="38571"/>
      <c r="Z311" s="39930"/>
      <c r="AA311" s="41289"/>
      <c r="AB311" s="42648"/>
      <c r="AC311" s="44007"/>
      <c r="AD311" s="45366"/>
      <c r="AE311" s="46725"/>
      <c r="AF311" s="48084"/>
      <c r="AG311" s="49443" t="n">
        <v>4.308488E-4</v>
      </c>
      <c r="AH311" s="50802" t="n">
        <v>2.839296E-4</v>
      </c>
      <c r="AI311" s="52161" t="n">
        <v>6.387736E-4</v>
      </c>
      <c r="AJ311" s="53520" t="n">
        <v>8.802817E-4</v>
      </c>
      <c r="AK311" s="54879" t="n">
        <v>2.836879E-4</v>
      </c>
      <c r="AL311" s="56238"/>
      <c r="AM311" s="57597"/>
    </row>
    <row r="312">
      <c r="A312" s="23625" t="s">
        <v>891</v>
      </c>
      <c r="B312" s="24984" t="s">
        <v>778</v>
      </c>
      <c r="C312" s="26343" t="s">
        <v>718</v>
      </c>
      <c r="D312" s="27702" t="s">
        <v>470</v>
      </c>
      <c r="E312" s="29061" t="s">
        <v>880</v>
      </c>
      <c r="G312" s="30420" t="s">
        <v>923</v>
      </c>
      <c r="T312" s="31779"/>
      <c r="U312" s="33138"/>
      <c r="V312" s="34497"/>
      <c r="W312" s="35856"/>
      <c r="X312" s="37215"/>
      <c r="Y312" s="38574" t="n">
        <v>3.597122E-4</v>
      </c>
      <c r="Z312" s="39933" t="n">
        <v>0.0015982952</v>
      </c>
      <c r="AA312" s="41292" t="n">
        <v>4.786979E-4</v>
      </c>
      <c r="AB312" s="42651" t="n">
        <v>0.0028625954</v>
      </c>
      <c r="AC312" s="44010" t="n">
        <v>0.0013071895</v>
      </c>
      <c r="AD312" s="45369" t="n">
        <v>0.0051440329</v>
      </c>
      <c r="AE312" s="46728" t="n">
        <v>0.0023529412</v>
      </c>
      <c r="AF312" s="48087" t="n">
        <v>0.0043695381</v>
      </c>
      <c r="AG312" s="49446" t="n">
        <v>0.0030159414</v>
      </c>
      <c r="AH312" s="50805" t="n">
        <v>0.0011357183</v>
      </c>
      <c r="AI312" s="52164" t="n">
        <v>0.0015969339</v>
      </c>
      <c r="AJ312" s="53523" t="n">
        <v>0.0017605634</v>
      </c>
      <c r="AK312" s="54882" t="n">
        <v>5.673759E-4</v>
      </c>
      <c r="AL312" s="56241" t="n">
        <v>7.496252E-4</v>
      </c>
      <c r="AM312" s="57600" t="n">
        <v>0.001031637</v>
      </c>
    </row>
    <row r="313">
      <c r="A313" s="23628" t="s">
        <v>891</v>
      </c>
      <c r="B313" s="24987" t="s">
        <v>913</v>
      </c>
      <c r="C313" s="26346" t="s">
        <v>718</v>
      </c>
      <c r="D313" s="27705" t="s">
        <v>470</v>
      </c>
      <c r="E313" s="29064" t="s">
        <v>880</v>
      </c>
      <c r="G313" s="30423" t="s">
        <v>923</v>
      </c>
      <c r="T313" s="31782"/>
      <c r="U313" s="33141"/>
      <c r="V313" s="34500"/>
      <c r="W313" s="35859"/>
      <c r="X313" s="37218"/>
      <c r="Y313" s="38577" t="n">
        <v>3.597122E-4</v>
      </c>
      <c r="Z313" s="39936"/>
      <c r="AA313" s="41295" t="n">
        <v>4.786979E-4</v>
      </c>
      <c r="AB313" s="42654" t="n">
        <v>9.541985E-4</v>
      </c>
      <c r="AC313" s="44013"/>
      <c r="AD313" s="45372"/>
      <c r="AE313" s="46731" t="n">
        <v>3.921569E-4</v>
      </c>
      <c r="AF313" s="48090"/>
      <c r="AG313" s="49449"/>
      <c r="AH313" s="50808"/>
      <c r="AI313" s="52167"/>
      <c r="AJ313" s="53526"/>
      <c r="AK313" s="54885"/>
      <c r="AL313" s="56244"/>
      <c r="AM313" s="57603"/>
    </row>
    <row r="314">
      <c r="A314" s="23631" t="s">
        <v>891</v>
      </c>
      <c r="B314" s="24990" t="s">
        <v>779</v>
      </c>
      <c r="C314" s="26349" t="s">
        <v>718</v>
      </c>
      <c r="D314" s="27708" t="s">
        <v>470</v>
      </c>
      <c r="E314" s="29067" t="s">
        <v>880</v>
      </c>
      <c r="G314" s="30426" t="s">
        <v>923</v>
      </c>
      <c r="T314" s="31785"/>
      <c r="U314" s="33144"/>
      <c r="V314" s="34503"/>
      <c r="W314" s="35862"/>
      <c r="X314" s="37221"/>
      <c r="Y314" s="38580"/>
      <c r="Z314" s="39939"/>
      <c r="AA314" s="41298"/>
      <c r="AB314" s="42657"/>
      <c r="AC314" s="44016"/>
      <c r="AD314" s="45375"/>
      <c r="AE314" s="46734"/>
      <c r="AF314" s="48093"/>
      <c r="AG314" s="49452"/>
      <c r="AH314" s="50811"/>
      <c r="AI314" s="52170"/>
      <c r="AJ314" s="53529"/>
      <c r="AK314" s="54888"/>
      <c r="AL314" s="56247" t="n">
        <v>0.0</v>
      </c>
      <c r="AM314" s="57606" t="n">
        <v>0.001031637</v>
      </c>
    </row>
    <row r="315">
      <c r="A315" s="23634" t="s">
        <v>891</v>
      </c>
      <c r="B315" s="24993" t="s">
        <v>773</v>
      </c>
      <c r="C315" s="26352" t="s">
        <v>718</v>
      </c>
      <c r="D315" s="27711" t="s">
        <v>470</v>
      </c>
      <c r="E315" s="29070" t="s">
        <v>880</v>
      </c>
      <c r="G315" s="30429" t="s">
        <v>923</v>
      </c>
      <c r="T315" s="31788"/>
      <c r="U315" s="33147"/>
      <c r="V315" s="34506"/>
      <c r="W315" s="35865"/>
      <c r="X315" s="37224"/>
      <c r="Y315" s="38583"/>
      <c r="Z315" s="39942"/>
      <c r="AA315" s="41301" t="n">
        <v>4.786979E-4</v>
      </c>
      <c r="AB315" s="42660" t="n">
        <v>6.361323E-4</v>
      </c>
      <c r="AC315" s="44019"/>
      <c r="AD315" s="45378" t="n">
        <v>3.429355E-4</v>
      </c>
      <c r="AE315" s="46737" t="n">
        <v>9.803922E-4</v>
      </c>
      <c r="AF315" s="48096"/>
      <c r="AG315" s="49455" t="n">
        <v>4.308488E-4</v>
      </c>
      <c r="AH315" s="50814" t="n">
        <v>2.839296E-4</v>
      </c>
      <c r="AI315" s="52173"/>
      <c r="AJ315" s="53532" t="n">
        <v>0.0</v>
      </c>
      <c r="AK315" s="54891" t="n">
        <v>0.001134752</v>
      </c>
      <c r="AL315" s="56250"/>
      <c r="AM315" s="57609"/>
    </row>
    <row r="316">
      <c r="A316" s="23637" t="s">
        <v>891</v>
      </c>
      <c r="B316" s="24996" t="s">
        <v>780</v>
      </c>
      <c r="C316" s="26355" t="s">
        <v>719</v>
      </c>
      <c r="D316" s="27714" t="s">
        <v>470</v>
      </c>
      <c r="E316" s="29073" t="s">
        <v>880</v>
      </c>
      <c r="G316" s="30432" t="s">
        <v>923</v>
      </c>
      <c r="T316" s="31791"/>
      <c r="U316" s="33150"/>
      <c r="V316" s="34509"/>
      <c r="W316" s="35868"/>
      <c r="X316" s="37227"/>
      <c r="Y316" s="38586"/>
      <c r="Z316" s="39945"/>
      <c r="AA316" s="41304"/>
      <c r="AB316" s="42663"/>
      <c r="AC316" s="44022"/>
      <c r="AD316" s="45381"/>
      <c r="AE316" s="46740"/>
      <c r="AF316" s="48099"/>
      <c r="AG316" s="49458"/>
      <c r="AH316" s="50817"/>
      <c r="AI316" s="52176"/>
      <c r="AJ316" s="53535"/>
      <c r="AK316" s="54894"/>
      <c r="AL316" s="56253" t="n">
        <v>3.748126E-4</v>
      </c>
      <c r="AM316" s="57612"/>
    </row>
    <row r="317">
      <c r="A317" s="23640" t="s">
        <v>891</v>
      </c>
      <c r="B317" s="24999" t="s">
        <v>782</v>
      </c>
      <c r="C317" s="26358" t="s">
        <v>719</v>
      </c>
      <c r="D317" s="27717" t="s">
        <v>470</v>
      </c>
      <c r="E317" s="29076" t="s">
        <v>880</v>
      </c>
      <c r="G317" s="30435" t="s">
        <v>923</v>
      </c>
      <c r="T317" s="31794"/>
      <c r="U317" s="33153"/>
      <c r="V317" s="34512"/>
      <c r="W317" s="35871"/>
      <c r="X317" s="37230"/>
      <c r="Y317" s="38589"/>
      <c r="Z317" s="39948"/>
      <c r="AA317" s="41307"/>
      <c r="AB317" s="42666"/>
      <c r="AC317" s="44025"/>
      <c r="AD317" s="45384"/>
      <c r="AE317" s="46743"/>
      <c r="AF317" s="48102"/>
      <c r="AG317" s="49461"/>
      <c r="AH317" s="50820"/>
      <c r="AI317" s="52179"/>
      <c r="AJ317" s="53538"/>
      <c r="AK317" s="54897"/>
      <c r="AL317" s="56256"/>
      <c r="AM317" s="57615" t="n">
        <v>3.43879E-4</v>
      </c>
    </row>
    <row r="318">
      <c r="A318" s="23643" t="s">
        <v>891</v>
      </c>
      <c r="B318" s="25002" t="s">
        <v>771</v>
      </c>
      <c r="C318" s="26361" t="s">
        <v>703</v>
      </c>
      <c r="D318" s="27720" t="s">
        <v>470</v>
      </c>
      <c r="E318" s="29079" t="s">
        <v>880</v>
      </c>
      <c r="G318" s="30438" t="s">
        <v>923</v>
      </c>
      <c r="T318" s="31797"/>
      <c r="U318" s="33156" t="n">
        <v>0.003722084</v>
      </c>
      <c r="V318" s="34515" t="n">
        <v>0.001048218</v>
      </c>
      <c r="W318" s="35874" t="n">
        <v>0.0026648901</v>
      </c>
      <c r="X318" s="37233" t="n">
        <v>0.0</v>
      </c>
      <c r="Y318" s="38592"/>
      <c r="Z318" s="39951"/>
      <c r="AA318" s="41310"/>
      <c r="AB318" s="42669"/>
      <c r="AC318" s="44028"/>
      <c r="AD318" s="45387"/>
      <c r="AE318" s="46746"/>
      <c r="AF318" s="48105"/>
      <c r="AG318" s="49464"/>
      <c r="AH318" s="50823"/>
      <c r="AI318" s="52182"/>
      <c r="AJ318" s="53541"/>
      <c r="AK318" s="54900"/>
      <c r="AL318" s="56259"/>
      <c r="AM318" s="57618"/>
    </row>
    <row r="319">
      <c r="A319" s="23646" t="s">
        <v>891</v>
      </c>
      <c r="B319" s="25005" t="s">
        <v>774</v>
      </c>
      <c r="C319" s="26364" t="s">
        <v>703</v>
      </c>
      <c r="D319" s="27723" t="s">
        <v>470</v>
      </c>
      <c r="E319" s="29082" t="s">
        <v>880</v>
      </c>
      <c r="G319" s="30441" t="s">
        <v>923</v>
      </c>
      <c r="T319" s="31800" t="n">
        <v>0.006297229</v>
      </c>
      <c r="U319" s="33159" t="n">
        <v>0.0</v>
      </c>
      <c r="V319" s="34518" t="n">
        <v>0.001048218</v>
      </c>
      <c r="W319" s="35877" t="n">
        <v>6.662225E-4</v>
      </c>
      <c r="X319" s="37236" t="n">
        <v>6.142506E-4</v>
      </c>
      <c r="Y319" s="38595"/>
      <c r="Z319" s="39954"/>
      <c r="AA319" s="41313"/>
      <c r="AB319" s="42672"/>
      <c r="AC319" s="44031"/>
      <c r="AD319" s="45390"/>
      <c r="AE319" s="46749"/>
      <c r="AF319" s="48108"/>
      <c r="AG319" s="49467"/>
      <c r="AH319" s="50826"/>
      <c r="AI319" s="52185"/>
      <c r="AJ319" s="53544"/>
      <c r="AK319" s="54903"/>
      <c r="AL319" s="56262"/>
      <c r="AM319" s="57621"/>
    </row>
    <row r="320">
      <c r="A320" s="23649" t="s">
        <v>891</v>
      </c>
      <c r="B320" s="25008" t="s">
        <v>911</v>
      </c>
      <c r="C320" s="26367" t="s">
        <v>703</v>
      </c>
      <c r="D320" s="27726" t="s">
        <v>470</v>
      </c>
      <c r="E320" s="29085" t="s">
        <v>880</v>
      </c>
      <c r="G320" s="30444" t="s">
        <v>923</v>
      </c>
      <c r="T320" s="31803"/>
      <c r="U320" s="33162"/>
      <c r="V320" s="34521"/>
      <c r="W320" s="35880"/>
      <c r="X320" s="37239" t="n">
        <v>6.142506E-4</v>
      </c>
      <c r="Y320" s="38598"/>
      <c r="Z320" s="39957"/>
      <c r="AA320" s="41316"/>
      <c r="AB320" s="42675"/>
      <c r="AC320" s="44034"/>
      <c r="AD320" s="45393"/>
      <c r="AE320" s="46752"/>
      <c r="AF320" s="48111"/>
      <c r="AG320" s="49470"/>
      <c r="AH320" s="50829"/>
      <c r="AI320" s="52188"/>
      <c r="AJ320" s="53547"/>
      <c r="AK320" s="54906"/>
      <c r="AL320" s="56265"/>
      <c r="AM320" s="57624"/>
    </row>
    <row r="321">
      <c r="A321" s="23652" t="s">
        <v>891</v>
      </c>
      <c r="B321" s="25011" t="s">
        <v>904</v>
      </c>
      <c r="C321" s="26370" t="s">
        <v>703</v>
      </c>
      <c r="D321" s="27729" t="s">
        <v>470</v>
      </c>
      <c r="E321" s="29088" t="s">
        <v>880</v>
      </c>
      <c r="G321" s="30447" t="s">
        <v>923</v>
      </c>
      <c r="T321" s="31806" t="n">
        <v>0.0</v>
      </c>
      <c r="U321" s="33165" t="n">
        <v>0.0</v>
      </c>
      <c r="V321" s="34524" t="n">
        <v>5.24109E-4</v>
      </c>
      <c r="W321" s="35883"/>
      <c r="X321" s="37242" t="n">
        <v>0.0</v>
      </c>
      <c r="Y321" s="38601" t="n">
        <v>3.597122E-4</v>
      </c>
      <c r="Z321" s="39960" t="n">
        <v>5.327651E-4</v>
      </c>
      <c r="AA321" s="41319" t="n">
        <v>9.573959E-4</v>
      </c>
      <c r="AB321" s="42678" t="n">
        <v>3.180662E-4</v>
      </c>
      <c r="AC321" s="44037"/>
      <c r="AD321" s="45396"/>
      <c r="AE321" s="46755"/>
      <c r="AF321" s="48114"/>
      <c r="AG321" s="49473"/>
      <c r="AH321" s="50832"/>
      <c r="AI321" s="52191"/>
      <c r="AJ321" s="53550"/>
      <c r="AK321" s="54909"/>
      <c r="AL321" s="56268"/>
      <c r="AM321" s="57627"/>
    </row>
    <row r="322">
      <c r="A322" s="23655" t="s">
        <v>891</v>
      </c>
      <c r="B322" s="25014" t="s">
        <v>747</v>
      </c>
      <c r="C322" s="26373" t="s">
        <v>703</v>
      </c>
      <c r="D322" s="27732" t="s">
        <v>470</v>
      </c>
      <c r="E322" s="29091" t="s">
        <v>880</v>
      </c>
      <c r="G322" s="30450" t="s">
        <v>923</v>
      </c>
      <c r="T322" s="31809"/>
      <c r="U322" s="33168"/>
      <c r="V322" s="34527"/>
      <c r="W322" s="35886"/>
      <c r="X322" s="37245"/>
      <c r="Y322" s="38604" t="n">
        <v>3.597122E-4</v>
      </c>
      <c r="Z322" s="39963" t="n">
        <v>5.327651E-4</v>
      </c>
      <c r="AA322" s="41322"/>
      <c r="AB322" s="42681"/>
      <c r="AC322" s="44040"/>
      <c r="AD322" s="45399"/>
      <c r="AE322" s="46758"/>
      <c r="AF322" s="48117"/>
      <c r="AG322" s="49476"/>
      <c r="AH322" s="50835"/>
      <c r="AI322" s="52194"/>
      <c r="AJ322" s="53553"/>
      <c r="AK322" s="54912"/>
      <c r="AL322" s="56271"/>
      <c r="AM322" s="57630"/>
    </row>
    <row r="323">
      <c r="A323" s="23658" t="s">
        <v>891</v>
      </c>
      <c r="B323" s="25017" t="s">
        <v>720</v>
      </c>
      <c r="C323" s="26376" t="s">
        <v>703</v>
      </c>
      <c r="D323" s="27735" t="s">
        <v>470</v>
      </c>
      <c r="E323" s="29094" t="s">
        <v>880</v>
      </c>
      <c r="G323" s="30453" t="s">
        <v>923</v>
      </c>
      <c r="T323" s="31812"/>
      <c r="U323" s="33171"/>
      <c r="V323" s="34530"/>
      <c r="W323" s="35889" t="n">
        <v>0.0</v>
      </c>
      <c r="X323" s="37248"/>
      <c r="Y323" s="38607"/>
      <c r="Z323" s="39966"/>
      <c r="AA323" s="41325"/>
      <c r="AB323" s="42684"/>
      <c r="AC323" s="44043"/>
      <c r="AD323" s="45402"/>
      <c r="AE323" s="46761"/>
      <c r="AF323" s="48120"/>
      <c r="AG323" s="49479"/>
      <c r="AH323" s="50838"/>
      <c r="AI323" s="52197"/>
      <c r="AJ323" s="53556"/>
      <c r="AK323" s="54915"/>
      <c r="AL323" s="56274"/>
      <c r="AM323" s="57633"/>
    </row>
    <row r="324">
      <c r="A324" s="23661" t="s">
        <v>891</v>
      </c>
      <c r="B324" s="25020" t="s">
        <v>765</v>
      </c>
      <c r="C324" s="26379" t="s">
        <v>703</v>
      </c>
      <c r="D324" s="27738" t="s">
        <v>470</v>
      </c>
      <c r="E324" s="29097" t="s">
        <v>880</v>
      </c>
      <c r="G324" s="30456" t="s">
        <v>923</v>
      </c>
      <c r="T324" s="31815"/>
      <c r="U324" s="33174"/>
      <c r="V324" s="34533"/>
      <c r="W324" s="35892"/>
      <c r="X324" s="37251"/>
      <c r="Y324" s="38610" t="n">
        <v>7.194245E-4</v>
      </c>
      <c r="Z324" s="39969" t="n">
        <v>0.0015982952</v>
      </c>
      <c r="AA324" s="41328" t="n">
        <v>4.786979E-4</v>
      </c>
      <c r="AB324" s="42687" t="n">
        <v>6.361323E-4</v>
      </c>
      <c r="AC324" s="44046"/>
      <c r="AD324" s="45405"/>
      <c r="AE324" s="46764"/>
      <c r="AF324" s="48123"/>
      <c r="AG324" s="49482"/>
      <c r="AH324" s="50841"/>
      <c r="AI324" s="52200"/>
      <c r="AJ324" s="53559"/>
      <c r="AK324" s="54918"/>
      <c r="AL324" s="56277"/>
      <c r="AM324" s="57636"/>
    </row>
    <row r="325">
      <c r="A325" s="23664" t="s">
        <v>891</v>
      </c>
      <c r="B325" s="25023" t="s">
        <v>905</v>
      </c>
      <c r="C325" s="26382" t="s">
        <v>703</v>
      </c>
      <c r="D325" s="27741" t="s">
        <v>470</v>
      </c>
      <c r="E325" s="29100" t="s">
        <v>880</v>
      </c>
      <c r="G325" s="30459" t="s">
        <v>923</v>
      </c>
      <c r="T325" s="31818"/>
      <c r="U325" s="33177"/>
      <c r="V325" s="34536"/>
      <c r="W325" s="35895"/>
      <c r="X325" s="37254"/>
      <c r="Y325" s="38613"/>
      <c r="Z325" s="39972"/>
      <c r="AA325" s="41331" t="n">
        <v>9.573959E-4</v>
      </c>
      <c r="AB325" s="42690"/>
      <c r="AC325" s="44049"/>
      <c r="AD325" s="45408"/>
      <c r="AE325" s="46767"/>
      <c r="AF325" s="48126"/>
      <c r="AG325" s="49485"/>
      <c r="AH325" s="50844"/>
      <c r="AI325" s="52203"/>
      <c r="AJ325" s="53562"/>
      <c r="AK325" s="54921"/>
      <c r="AL325" s="56280"/>
      <c r="AM325" s="57639"/>
    </row>
    <row r="326">
      <c r="A326" s="23667" t="s">
        <v>891</v>
      </c>
      <c r="B326" s="25026" t="s">
        <v>767</v>
      </c>
      <c r="C326" s="26385" t="s">
        <v>703</v>
      </c>
      <c r="D326" s="27744" t="s">
        <v>470</v>
      </c>
      <c r="E326" s="29103" t="s">
        <v>880</v>
      </c>
      <c r="G326" s="30462" t="s">
        <v>923</v>
      </c>
      <c r="T326" s="31821" t="n">
        <v>0.002518892</v>
      </c>
      <c r="U326" s="33180" t="n">
        <v>0.001240695</v>
      </c>
      <c r="V326" s="34539" t="n">
        <v>0.004192872</v>
      </c>
      <c r="W326" s="35898" t="n">
        <v>0.0039973351</v>
      </c>
      <c r="X326" s="37257" t="n">
        <v>0.0018427518</v>
      </c>
      <c r="Y326" s="38616"/>
      <c r="Z326" s="39975"/>
      <c r="AA326" s="41334"/>
      <c r="AB326" s="42693"/>
      <c r="AC326" s="44052"/>
      <c r="AD326" s="45411"/>
      <c r="AE326" s="46770"/>
      <c r="AF326" s="48129"/>
      <c r="AG326" s="49488"/>
      <c r="AH326" s="50847"/>
      <c r="AI326" s="52206"/>
      <c r="AJ326" s="53565"/>
      <c r="AK326" s="54924"/>
      <c r="AL326" s="56283"/>
      <c r="AM326" s="57642"/>
    </row>
    <row r="327">
      <c r="A327" s="23670" t="s">
        <v>891</v>
      </c>
      <c r="B327" s="25029" t="s">
        <v>906</v>
      </c>
      <c r="C327" s="26388" t="s">
        <v>703</v>
      </c>
      <c r="D327" s="27747" t="s">
        <v>470</v>
      </c>
      <c r="E327" s="29106" t="s">
        <v>880</v>
      </c>
      <c r="G327" s="30465" t="s">
        <v>923</v>
      </c>
      <c r="T327" s="31824"/>
      <c r="U327" s="33183"/>
      <c r="V327" s="34542"/>
      <c r="W327" s="35901"/>
      <c r="X327" s="37260"/>
      <c r="Y327" s="38619" t="n">
        <v>0.0</v>
      </c>
      <c r="Z327" s="39978" t="n">
        <v>0.0</v>
      </c>
      <c r="AA327" s="41337"/>
      <c r="AB327" s="42696" t="n">
        <v>0.0</v>
      </c>
      <c r="AC327" s="44055"/>
      <c r="AD327" s="45414"/>
      <c r="AE327" s="46773"/>
      <c r="AF327" s="48132"/>
      <c r="AG327" s="49491"/>
      <c r="AH327" s="50850"/>
      <c r="AI327" s="52209"/>
      <c r="AJ327" s="53568"/>
      <c r="AK327" s="54927"/>
      <c r="AL327" s="56286"/>
      <c r="AM327" s="57645"/>
    </row>
    <row r="328">
      <c r="A328" s="23673" t="s">
        <v>891</v>
      </c>
      <c r="B328" s="25032" t="s">
        <v>778</v>
      </c>
      <c r="C328" s="26391" t="s">
        <v>703</v>
      </c>
      <c r="D328" s="27750" t="s">
        <v>470</v>
      </c>
      <c r="E328" s="29109" t="s">
        <v>880</v>
      </c>
      <c r="G328" s="30468" t="s">
        <v>923</v>
      </c>
      <c r="T328" s="31827" t="n">
        <v>0.001259446</v>
      </c>
      <c r="U328" s="33186" t="n">
        <v>0.00248139</v>
      </c>
      <c r="V328" s="34545" t="n">
        <v>0.002620545</v>
      </c>
      <c r="W328" s="35904" t="n">
        <v>0.0039973351</v>
      </c>
      <c r="X328" s="37263" t="n">
        <v>0.0012285012</v>
      </c>
      <c r="Y328" s="38622"/>
      <c r="Z328" s="39981"/>
      <c r="AA328" s="41340"/>
      <c r="AB328" s="42699"/>
      <c r="AC328" s="44058"/>
      <c r="AD328" s="45417"/>
      <c r="AE328" s="46776"/>
      <c r="AF328" s="48135"/>
      <c r="AG328" s="49494"/>
      <c r="AH328" s="50853"/>
      <c r="AI328" s="52212"/>
      <c r="AJ328" s="53571"/>
      <c r="AK328" s="54930"/>
      <c r="AL328" s="56289"/>
      <c r="AM328" s="57648"/>
    </row>
    <row r="329">
      <c r="A329" s="23676" t="s">
        <v>891</v>
      </c>
      <c r="B329" s="25035" t="s">
        <v>914</v>
      </c>
      <c r="C329" s="26394" t="s">
        <v>703</v>
      </c>
      <c r="D329" s="27753" t="s">
        <v>470</v>
      </c>
      <c r="E329" s="29112" t="s">
        <v>880</v>
      </c>
      <c r="G329" s="30471" t="s">
        <v>923</v>
      </c>
      <c r="T329" s="31830" t="n">
        <v>0.0</v>
      </c>
      <c r="U329" s="33189" t="n">
        <v>0.0</v>
      </c>
      <c r="V329" s="34548" t="n">
        <v>0.0</v>
      </c>
      <c r="W329" s="35907" t="n">
        <v>6.662225E-4</v>
      </c>
      <c r="X329" s="37266" t="n">
        <v>0.0</v>
      </c>
      <c r="Y329" s="38625"/>
      <c r="Z329" s="39984"/>
      <c r="AA329" s="41343"/>
      <c r="AB329" s="42702"/>
      <c r="AC329" s="44061"/>
      <c r="AD329" s="45420"/>
      <c r="AE329" s="46779"/>
      <c r="AF329" s="48138"/>
      <c r="AG329" s="49497"/>
      <c r="AH329" s="50856"/>
      <c r="AI329" s="52215"/>
      <c r="AJ329" s="53574"/>
      <c r="AK329" s="54933"/>
      <c r="AL329" s="56292"/>
      <c r="AM329" s="57651"/>
    </row>
    <row r="330">
      <c r="A330" s="23679" t="s">
        <v>891</v>
      </c>
      <c r="B330" s="25038" t="s">
        <v>910</v>
      </c>
      <c r="C330" s="26397" t="s">
        <v>703</v>
      </c>
      <c r="D330" s="27756" t="s">
        <v>470</v>
      </c>
      <c r="E330" s="29115" t="s">
        <v>880</v>
      </c>
      <c r="G330" s="30474" t="s">
        <v>923</v>
      </c>
      <c r="T330" s="31833" t="n">
        <v>0.002518892</v>
      </c>
      <c r="U330" s="33192" t="n">
        <v>0.00248139</v>
      </c>
      <c r="V330" s="34551" t="n">
        <v>0.002096436</v>
      </c>
      <c r="W330" s="35910" t="n">
        <v>0.001332445</v>
      </c>
      <c r="X330" s="37269" t="n">
        <v>0.0024570025</v>
      </c>
      <c r="Y330" s="38628"/>
      <c r="Z330" s="39987"/>
      <c r="AA330" s="41346"/>
      <c r="AB330" s="42705"/>
      <c r="AC330" s="44064"/>
      <c r="AD330" s="45423"/>
      <c r="AE330" s="46782"/>
      <c r="AF330" s="48141"/>
      <c r="AG330" s="49500"/>
      <c r="AH330" s="50859"/>
      <c r="AI330" s="52218"/>
      <c r="AJ330" s="53577"/>
      <c r="AK330" s="54936"/>
      <c r="AL330" s="56295"/>
      <c r="AM330" s="57654"/>
    </row>
    <row r="331">
      <c r="A331" s="23682" t="s">
        <v>891</v>
      </c>
      <c r="B331" s="25041" t="s">
        <v>769</v>
      </c>
      <c r="C331" s="26400" t="s">
        <v>703</v>
      </c>
      <c r="D331" s="27759" t="s">
        <v>470</v>
      </c>
      <c r="E331" s="29118" t="s">
        <v>880</v>
      </c>
      <c r="G331" s="30477" t="s">
        <v>923</v>
      </c>
      <c r="T331" s="31836" t="n">
        <v>0.001259446</v>
      </c>
      <c r="U331" s="33195"/>
      <c r="V331" s="34554"/>
      <c r="W331" s="35913" t="n">
        <v>6.662225E-4</v>
      </c>
      <c r="X331" s="37272" t="n">
        <v>0.0</v>
      </c>
      <c r="Y331" s="38631"/>
      <c r="Z331" s="39990" t="n">
        <v>0.0</v>
      </c>
      <c r="AA331" s="41349" t="n">
        <v>0.0</v>
      </c>
      <c r="AB331" s="42708" t="n">
        <v>3.180662E-4</v>
      </c>
      <c r="AC331" s="44067"/>
      <c r="AD331" s="45426"/>
      <c r="AE331" s="46785"/>
      <c r="AF331" s="48144"/>
      <c r="AG331" s="49503"/>
      <c r="AH331" s="50862"/>
      <c r="AI331" s="52221"/>
      <c r="AJ331" s="53580"/>
      <c r="AK331" s="54939"/>
      <c r="AL331" s="56298"/>
      <c r="AM331" s="57657"/>
    </row>
    <row r="332">
      <c r="A332" s="23685" t="s">
        <v>891</v>
      </c>
      <c r="B332" s="25044" t="s">
        <v>915</v>
      </c>
      <c r="C332" s="26403" t="s">
        <v>703</v>
      </c>
      <c r="D332" s="27762" t="s">
        <v>470</v>
      </c>
      <c r="E332" s="29121" t="s">
        <v>880</v>
      </c>
      <c r="G332" s="30480" t="s">
        <v>923</v>
      </c>
      <c r="T332" s="31839" t="n">
        <v>0.0</v>
      </c>
      <c r="U332" s="33198"/>
      <c r="V332" s="34557" t="n">
        <v>0.0</v>
      </c>
      <c r="W332" s="35916" t="n">
        <v>0.0</v>
      </c>
      <c r="X332" s="37275"/>
      <c r="Y332" s="38634"/>
      <c r="Z332" s="39993"/>
      <c r="AA332" s="41352"/>
      <c r="AB332" s="42711"/>
      <c r="AC332" s="44070"/>
      <c r="AD332" s="45429"/>
      <c r="AE332" s="46788"/>
      <c r="AF332" s="48147"/>
      <c r="AG332" s="49506"/>
      <c r="AH332" s="50865"/>
      <c r="AI332" s="52224"/>
      <c r="AJ332" s="53583"/>
      <c r="AK332" s="54942"/>
      <c r="AL332" s="56301"/>
      <c r="AM332" s="57660"/>
    </row>
    <row r="333">
      <c r="A333" s="23688" t="s">
        <v>891</v>
      </c>
      <c r="B333" s="25047" t="s">
        <v>913</v>
      </c>
      <c r="C333" s="26406" t="s">
        <v>703</v>
      </c>
      <c r="D333" s="27765" t="s">
        <v>470</v>
      </c>
      <c r="E333" s="29124" t="s">
        <v>880</v>
      </c>
      <c r="G333" s="30483" t="s">
        <v>923</v>
      </c>
      <c r="T333" s="31842"/>
      <c r="U333" s="33201"/>
      <c r="V333" s="34560" t="n">
        <v>0.001048218</v>
      </c>
      <c r="W333" s="35919" t="n">
        <v>0.0026648901</v>
      </c>
      <c r="X333" s="37278" t="n">
        <v>0.0</v>
      </c>
      <c r="Y333" s="38637"/>
      <c r="Z333" s="39996"/>
      <c r="AA333" s="41355"/>
      <c r="AB333" s="42714"/>
      <c r="AC333" s="44073"/>
      <c r="AD333" s="45432"/>
      <c r="AE333" s="46791"/>
      <c r="AF333" s="48150"/>
      <c r="AG333" s="49509"/>
      <c r="AH333" s="50868"/>
      <c r="AI333" s="52227"/>
      <c r="AJ333" s="53586"/>
      <c r="AK333" s="54945"/>
      <c r="AL333" s="56304"/>
      <c r="AM333" s="57663"/>
    </row>
    <row r="334">
      <c r="A334" s="23691" t="s">
        <v>891</v>
      </c>
      <c r="B334" s="25050" t="s">
        <v>779</v>
      </c>
      <c r="C334" s="26409" t="s">
        <v>703</v>
      </c>
      <c r="D334" s="27768" t="s">
        <v>470</v>
      </c>
      <c r="E334" s="29127" t="s">
        <v>880</v>
      </c>
      <c r="G334" s="30486" t="s">
        <v>923</v>
      </c>
      <c r="T334" s="31845" t="n">
        <v>0.0</v>
      </c>
      <c r="U334" s="33204" t="n">
        <v>0.0</v>
      </c>
      <c r="V334" s="34563" t="n">
        <v>0.0</v>
      </c>
      <c r="W334" s="35922" t="n">
        <v>6.662225E-4</v>
      </c>
      <c r="X334" s="37281" t="n">
        <v>0.0012285012</v>
      </c>
      <c r="Y334" s="38640"/>
      <c r="Z334" s="39999"/>
      <c r="AA334" s="41358"/>
      <c r="AB334" s="42717"/>
      <c r="AC334" s="44076"/>
      <c r="AD334" s="45435"/>
      <c r="AE334" s="46794"/>
      <c r="AF334" s="48153"/>
      <c r="AG334" s="49512"/>
      <c r="AH334" s="50871"/>
      <c r="AI334" s="52230"/>
      <c r="AJ334" s="53589"/>
      <c r="AK334" s="54948"/>
      <c r="AL334" s="56307"/>
      <c r="AM334" s="57666"/>
    </row>
    <row r="335">
      <c r="A335" s="23694" t="s">
        <v>891</v>
      </c>
      <c r="B335" s="25053" t="s">
        <v>908</v>
      </c>
      <c r="C335" s="26412" t="s">
        <v>703</v>
      </c>
      <c r="D335" s="27771" t="s">
        <v>470</v>
      </c>
      <c r="E335" s="29130" t="s">
        <v>880</v>
      </c>
      <c r="G335" s="30489" t="s">
        <v>923</v>
      </c>
      <c r="T335" s="31848"/>
      <c r="U335" s="33207"/>
      <c r="V335" s="34566"/>
      <c r="W335" s="35925"/>
      <c r="X335" s="37284"/>
      <c r="Y335" s="38643" t="n">
        <v>3.597122E-4</v>
      </c>
      <c r="Z335" s="40002" t="n">
        <v>0.0</v>
      </c>
      <c r="AA335" s="41361" t="n">
        <v>0.0</v>
      </c>
      <c r="AB335" s="42720" t="n">
        <v>0.0</v>
      </c>
      <c r="AC335" s="44079"/>
      <c r="AD335" s="45438"/>
      <c r="AE335" s="46797"/>
      <c r="AF335" s="48156"/>
      <c r="AG335" s="49515"/>
      <c r="AH335" s="50874"/>
      <c r="AI335" s="52233"/>
      <c r="AJ335" s="53592"/>
      <c r="AK335" s="54951"/>
      <c r="AL335" s="56310"/>
      <c r="AM335" s="57669"/>
    </row>
    <row r="336">
      <c r="A336" s="23697" t="s">
        <v>891</v>
      </c>
      <c r="B336" s="25056" t="s">
        <v>773</v>
      </c>
      <c r="C336" s="26415" t="s">
        <v>703</v>
      </c>
      <c r="D336" s="27774" t="s">
        <v>470</v>
      </c>
      <c r="E336" s="29133" t="s">
        <v>880</v>
      </c>
      <c r="G336" s="30492" t="s">
        <v>923</v>
      </c>
      <c r="T336" s="31851"/>
      <c r="U336" s="33210"/>
      <c r="V336" s="34569"/>
      <c r="W336" s="35928" t="n">
        <v>0.0019986676</v>
      </c>
      <c r="X336" s="37287"/>
      <c r="Y336" s="38646"/>
      <c r="Z336" s="40005"/>
      <c r="AA336" s="41364"/>
      <c r="AB336" s="42723"/>
      <c r="AC336" s="44082"/>
      <c r="AD336" s="45441"/>
      <c r="AE336" s="46800"/>
      <c r="AF336" s="48159"/>
      <c r="AG336" s="49518"/>
      <c r="AH336" s="50877"/>
      <c r="AI336" s="52236"/>
      <c r="AJ336" s="53595"/>
      <c r="AK336" s="54954"/>
      <c r="AL336" s="56313"/>
      <c r="AM336" s="57672"/>
    </row>
    <row r="337">
      <c r="A337" s="23700" t="s">
        <v>891</v>
      </c>
      <c r="B337" s="25059" t="s">
        <v>917</v>
      </c>
      <c r="C337" s="26418" t="s">
        <v>703</v>
      </c>
      <c r="D337" s="27777" t="s">
        <v>470</v>
      </c>
      <c r="E337" s="29136" t="s">
        <v>880</v>
      </c>
      <c r="G337" s="30495" t="s">
        <v>923</v>
      </c>
      <c r="T337" s="31854" t="n">
        <v>0.0</v>
      </c>
      <c r="U337" s="33213"/>
      <c r="V337" s="34572"/>
      <c r="W337" s="35931" t="n">
        <v>6.662225E-4</v>
      </c>
      <c r="X337" s="37290" t="n">
        <v>0.0024570025</v>
      </c>
      <c r="Y337" s="38649"/>
      <c r="Z337" s="40008"/>
      <c r="AA337" s="41367"/>
      <c r="AB337" s="42726"/>
      <c r="AC337" s="44085"/>
      <c r="AD337" s="45444"/>
      <c r="AE337" s="46803"/>
      <c r="AF337" s="48162"/>
      <c r="AG337" s="49521"/>
      <c r="AH337" s="50880"/>
      <c r="AI337" s="52239"/>
      <c r="AJ337" s="53598"/>
      <c r="AK337" s="54957"/>
      <c r="AL337" s="56316"/>
      <c r="AM337" s="57675"/>
    </row>
    <row r="338">
      <c r="A338" s="23703" t="s">
        <v>891</v>
      </c>
      <c r="B338" s="25062" t="s">
        <v>918</v>
      </c>
      <c r="C338" s="26421" t="s">
        <v>703</v>
      </c>
      <c r="D338" s="27780" t="s">
        <v>470</v>
      </c>
      <c r="E338" s="29139" t="s">
        <v>880</v>
      </c>
      <c r="G338" s="30498" t="s">
        <v>923</v>
      </c>
      <c r="T338" s="31857"/>
      <c r="U338" s="33216"/>
      <c r="V338" s="34575"/>
      <c r="W338" s="35934"/>
      <c r="X338" s="37293" t="n">
        <v>0.0012285012</v>
      </c>
      <c r="Y338" s="38652"/>
      <c r="Z338" s="40011"/>
      <c r="AA338" s="41370"/>
      <c r="AB338" s="42729"/>
      <c r="AC338" s="44088"/>
      <c r="AD338" s="45447"/>
      <c r="AE338" s="46806"/>
      <c r="AF338" s="48165"/>
      <c r="AG338" s="49524"/>
      <c r="AH338" s="50883"/>
      <c r="AI338" s="52242"/>
      <c r="AJ338" s="53601"/>
      <c r="AK338" s="54960"/>
      <c r="AL338" s="56319"/>
      <c r="AM338" s="57678"/>
    </row>
    <row r="339">
      <c r="A339" s="23706" t="s">
        <v>891</v>
      </c>
      <c r="B339" s="25065" t="s">
        <v>919</v>
      </c>
      <c r="C339" s="26424" t="s">
        <v>703</v>
      </c>
      <c r="D339" s="27783" t="s">
        <v>470</v>
      </c>
      <c r="E339" s="29142" t="s">
        <v>880</v>
      </c>
      <c r="G339" s="30501" t="s">
        <v>923</v>
      </c>
      <c r="T339" s="31860" t="n">
        <v>0.001259446</v>
      </c>
      <c r="U339" s="33219"/>
      <c r="V339" s="34578"/>
      <c r="W339" s="35937"/>
      <c r="X339" s="37296"/>
      <c r="Y339" s="38655"/>
      <c r="Z339" s="40014"/>
      <c r="AA339" s="41373"/>
      <c r="AB339" s="42732"/>
      <c r="AC339" s="44091"/>
      <c r="AD339" s="45450"/>
      <c r="AE339" s="46809"/>
      <c r="AF339" s="48168"/>
      <c r="AG339" s="49527"/>
      <c r="AH339" s="50886"/>
      <c r="AI339" s="52245"/>
      <c r="AJ339" s="53604"/>
      <c r="AK339" s="54963"/>
      <c r="AL339" s="56322"/>
      <c r="AM339" s="57681"/>
    </row>
    <row r="340">
      <c r="A340" s="23709" t="s">
        <v>891</v>
      </c>
      <c r="B340" s="25068" t="s">
        <v>920</v>
      </c>
      <c r="C340" s="26427" t="s">
        <v>703</v>
      </c>
      <c r="D340" s="27786" t="s">
        <v>470</v>
      </c>
      <c r="E340" s="29145" t="s">
        <v>880</v>
      </c>
      <c r="G340" s="30504" t="s">
        <v>923</v>
      </c>
      <c r="T340" s="31863" t="n">
        <v>0.002518892</v>
      </c>
      <c r="U340" s="33222" t="n">
        <v>0.00248139</v>
      </c>
      <c r="V340" s="34581" t="n">
        <v>0.002096436</v>
      </c>
      <c r="W340" s="35940" t="n">
        <v>0.001332445</v>
      </c>
      <c r="X340" s="37299" t="n">
        <v>0.0</v>
      </c>
      <c r="Y340" s="38658" t="n">
        <v>0.0</v>
      </c>
      <c r="Z340" s="40017"/>
      <c r="AA340" s="41376"/>
      <c r="AB340" s="42735"/>
      <c r="AC340" s="44094"/>
      <c r="AD340" s="45453"/>
      <c r="AE340" s="46812"/>
      <c r="AF340" s="48171"/>
      <c r="AG340" s="49530"/>
      <c r="AH340" s="50889"/>
      <c r="AI340" s="52248"/>
      <c r="AJ340" s="53607"/>
      <c r="AK340" s="54966"/>
      <c r="AL340" s="56325"/>
      <c r="AM340" s="57684"/>
    </row>
    <row r="341">
      <c r="A341" s="23712" t="s">
        <v>891</v>
      </c>
      <c r="B341" s="25071" t="s">
        <v>912</v>
      </c>
      <c r="C341" s="26430" t="s">
        <v>703</v>
      </c>
      <c r="D341" s="27789" t="s">
        <v>470</v>
      </c>
      <c r="E341" s="29148" t="s">
        <v>880</v>
      </c>
      <c r="G341" s="30507" t="s">
        <v>923</v>
      </c>
      <c r="T341" s="31866" t="n">
        <v>0.002518892</v>
      </c>
      <c r="U341" s="33225" t="n">
        <v>0.001240695</v>
      </c>
      <c r="V341" s="34584" t="n">
        <v>5.24109E-4</v>
      </c>
      <c r="W341" s="35943" t="n">
        <v>6.662225E-4</v>
      </c>
      <c r="X341" s="37302" t="n">
        <v>0.0012285012</v>
      </c>
      <c r="Y341" s="38661"/>
      <c r="Z341" s="40020"/>
      <c r="AA341" s="41379"/>
      <c r="AB341" s="42738"/>
      <c r="AC341" s="44097"/>
      <c r="AD341" s="45456"/>
      <c r="AE341" s="46815"/>
      <c r="AF341" s="48174"/>
      <c r="AG341" s="49533"/>
      <c r="AH341" s="50892"/>
      <c r="AI341" s="52251"/>
      <c r="AJ341" s="53610"/>
      <c r="AK341" s="54969"/>
      <c r="AL341" s="56328"/>
      <c r="AM341" s="57687"/>
    </row>
    <row r="342">
      <c r="A342" s="23715" t="s">
        <v>891</v>
      </c>
      <c r="B342" s="25074" t="s">
        <v>747</v>
      </c>
      <c r="C342" s="26433" t="s">
        <v>723</v>
      </c>
      <c r="D342" s="27792" t="s">
        <v>471</v>
      </c>
      <c r="E342" s="29151" t="s">
        <v>880</v>
      </c>
      <c r="G342" s="30510" t="s">
        <v>923</v>
      </c>
      <c r="T342" s="31869"/>
      <c r="U342" s="33228"/>
      <c r="V342" s="34587"/>
      <c r="W342" s="35946"/>
      <c r="X342" s="37305"/>
      <c r="Y342" s="38664"/>
      <c r="Z342" s="40023"/>
      <c r="AA342" s="41382"/>
      <c r="AB342" s="42741" t="n">
        <v>9.541985E-4</v>
      </c>
      <c r="AC342" s="44100" t="n">
        <v>4.357298E-4</v>
      </c>
      <c r="AD342" s="45459" t="n">
        <v>0.0024005487</v>
      </c>
      <c r="AE342" s="46818" t="n">
        <v>1.960784E-4</v>
      </c>
      <c r="AF342" s="48177" t="n">
        <v>6.242197E-4</v>
      </c>
      <c r="AG342" s="49536" t="n">
        <v>4.308488E-4</v>
      </c>
      <c r="AH342" s="50895" t="n">
        <v>2.839296E-4</v>
      </c>
      <c r="AI342" s="52254" t="n">
        <v>0.002874481</v>
      </c>
      <c r="AJ342" s="53613" t="n">
        <v>-2.934272E-4</v>
      </c>
      <c r="AK342" s="54972"/>
      <c r="AL342" s="56331"/>
      <c r="AM342" s="57690"/>
    </row>
    <row r="343">
      <c r="A343" s="23718" t="s">
        <v>891</v>
      </c>
      <c r="B343" s="25077" t="s">
        <v>793</v>
      </c>
      <c r="C343" s="26436" t="s">
        <v>723</v>
      </c>
      <c r="D343" s="27795" t="s">
        <v>471</v>
      </c>
      <c r="E343" s="29154" t="s">
        <v>880</v>
      </c>
      <c r="G343" s="30513" t="s">
        <v>923</v>
      </c>
      <c r="T343" s="31872" t="n">
        <v>0.005037783</v>
      </c>
      <c r="U343" s="33231" t="n">
        <v>0.003722084</v>
      </c>
      <c r="V343" s="34590" t="n">
        <v>0.007337526</v>
      </c>
      <c r="W343" s="35949" t="n">
        <v>0.0086608927</v>
      </c>
      <c r="X343" s="37308" t="n">
        <v>0.0036855037</v>
      </c>
      <c r="Y343" s="38667" t="n">
        <v>0.009352518</v>
      </c>
      <c r="Z343" s="40026" t="n">
        <v>0.0117208311</v>
      </c>
      <c r="AA343" s="41385" t="n">
        <v>0.0071804691</v>
      </c>
      <c r="AB343" s="42744" t="n">
        <v>0.0057251908</v>
      </c>
      <c r="AC343" s="44103" t="n">
        <v>0.0091503268</v>
      </c>
      <c r="AD343" s="45462" t="n">
        <v>0.0130315501</v>
      </c>
      <c r="AE343" s="46821" t="n">
        <v>0.0035294118</v>
      </c>
      <c r="AF343" s="48180" t="n">
        <v>0.0024968789</v>
      </c>
      <c r="AG343" s="49539" t="n">
        <v>0.0103403705</v>
      </c>
      <c r="AH343" s="50898" t="n">
        <v>0.003407155</v>
      </c>
      <c r="AI343" s="52257" t="n">
        <v>0.0047908017</v>
      </c>
      <c r="AJ343" s="53616" t="n">
        <v>0.0029342723</v>
      </c>
      <c r="AK343" s="54975" t="n">
        <v>0.002836879</v>
      </c>
      <c r="AL343" s="56334" t="n">
        <v>0.0067466267</v>
      </c>
      <c r="AM343" s="57693" t="n">
        <v>3.43879E-4</v>
      </c>
    </row>
    <row r="344">
      <c r="A344" s="23721" t="s">
        <v>891</v>
      </c>
      <c r="B344" s="25080" t="s">
        <v>794</v>
      </c>
      <c r="C344" s="26439" t="s">
        <v>723</v>
      </c>
      <c r="D344" s="27798" t="s">
        <v>471</v>
      </c>
      <c r="E344" s="29157" t="s">
        <v>880</v>
      </c>
      <c r="G344" s="30516" t="s">
        <v>923</v>
      </c>
      <c r="T344" s="31875"/>
      <c r="U344" s="33234"/>
      <c r="V344" s="34593"/>
      <c r="W344" s="35952"/>
      <c r="X344" s="37311"/>
      <c r="Y344" s="38670"/>
      <c r="Z344" s="40029"/>
      <c r="AA344" s="41388"/>
      <c r="AB344" s="42747"/>
      <c r="AC344" s="44106"/>
      <c r="AD344" s="45465"/>
      <c r="AE344" s="46824" t="n">
        <v>0.0039215686</v>
      </c>
      <c r="AF344" s="48183" t="n">
        <v>0.0093632959</v>
      </c>
      <c r="AG344" s="49542" t="n">
        <v>0.0051701853</v>
      </c>
      <c r="AH344" s="50901" t="n">
        <v>0.0051107325</v>
      </c>
      <c r="AI344" s="52260" t="n">
        <v>0.0031938678</v>
      </c>
      <c r="AJ344" s="53619" t="n">
        <v>0.0085093897</v>
      </c>
      <c r="AK344" s="54978" t="n">
        <v>0.004822695</v>
      </c>
      <c r="AL344" s="56337" t="n">
        <v>0.0089955022</v>
      </c>
      <c r="AM344" s="57696" t="n">
        <v>0.00997249</v>
      </c>
    </row>
    <row r="345">
      <c r="A345" s="23724" t="s">
        <v>891</v>
      </c>
      <c r="B345" s="25083" t="s">
        <v>795</v>
      </c>
      <c r="C345" s="26442" t="s">
        <v>723</v>
      </c>
      <c r="D345" s="27801" t="s">
        <v>471</v>
      </c>
      <c r="E345" s="29160" t="s">
        <v>880</v>
      </c>
      <c r="G345" s="30519" t="s">
        <v>923</v>
      </c>
      <c r="T345" s="31878"/>
      <c r="U345" s="33237"/>
      <c r="V345" s="34596"/>
      <c r="W345" s="35955"/>
      <c r="X345" s="37314"/>
      <c r="Y345" s="38673"/>
      <c r="Z345" s="40032"/>
      <c r="AA345" s="41391"/>
      <c r="AB345" s="42750"/>
      <c r="AC345" s="44109"/>
      <c r="AD345" s="45468"/>
      <c r="AE345" s="46827"/>
      <c r="AF345" s="48186"/>
      <c r="AG345" s="49545"/>
      <c r="AH345" s="50904"/>
      <c r="AI345" s="52263"/>
      <c r="AJ345" s="53622"/>
      <c r="AK345" s="54981"/>
      <c r="AL345" s="56340"/>
      <c r="AM345" s="57699" t="n">
        <v>0.00997249</v>
      </c>
    </row>
    <row r="346">
      <c r="A346" s="23727" t="s">
        <v>891</v>
      </c>
      <c r="B346" s="25086" t="s">
        <v>796</v>
      </c>
      <c r="C346" s="26445" t="s">
        <v>723</v>
      </c>
      <c r="D346" s="27804" t="s">
        <v>471</v>
      </c>
      <c r="E346" s="29163" t="s">
        <v>880</v>
      </c>
      <c r="G346" s="30522" t="s">
        <v>923</v>
      </c>
      <c r="T346" s="31881"/>
      <c r="U346" s="33240"/>
      <c r="V346" s="34599"/>
      <c r="W346" s="35958"/>
      <c r="X346" s="37317"/>
      <c r="Y346" s="38676"/>
      <c r="Z346" s="40035"/>
      <c r="AA346" s="41394"/>
      <c r="AB346" s="42753"/>
      <c r="AC346" s="44112"/>
      <c r="AD346" s="45471"/>
      <c r="AE346" s="46830" t="n">
        <v>0.0037254902</v>
      </c>
      <c r="AF346" s="48189" t="n">
        <v>0.0074906367</v>
      </c>
      <c r="AG346" s="49548" t="n">
        <v>0.0034467902</v>
      </c>
      <c r="AH346" s="50907" t="n">
        <v>0.0053946621</v>
      </c>
      <c r="AI346" s="52266" t="n">
        <v>0.002874481</v>
      </c>
      <c r="AJ346" s="53625" t="n">
        <v>0.0064553991</v>
      </c>
      <c r="AK346" s="54984" t="n">
        <v>0.007375887</v>
      </c>
      <c r="AL346" s="56343" t="n">
        <v>0.0048725637</v>
      </c>
      <c r="AM346" s="57702" t="n">
        <v>0.007909216</v>
      </c>
    </row>
    <row r="347">
      <c r="A347" s="23730" t="s">
        <v>891</v>
      </c>
      <c r="B347" s="25089" t="s">
        <v>748</v>
      </c>
      <c r="C347" s="26448" t="s">
        <v>723</v>
      </c>
      <c r="D347" s="27807" t="s">
        <v>471</v>
      </c>
      <c r="E347" s="29166" t="s">
        <v>880</v>
      </c>
      <c r="G347" s="30525" t="s">
        <v>923</v>
      </c>
      <c r="T347" s="31884"/>
      <c r="U347" s="33243"/>
      <c r="V347" s="34602"/>
      <c r="W347" s="35961"/>
      <c r="X347" s="37320"/>
      <c r="Y347" s="38679"/>
      <c r="Z347" s="40038"/>
      <c r="AA347" s="41397"/>
      <c r="AB347" s="42756"/>
      <c r="AC347" s="44115"/>
      <c r="AD347" s="45474" t="n">
        <v>0.0010288066</v>
      </c>
      <c r="AE347" s="46833" t="n">
        <v>5.882353E-4</v>
      </c>
      <c r="AF347" s="48192" t="n">
        <v>0.0024968789</v>
      </c>
      <c r="AG347" s="49551" t="n">
        <v>0.0</v>
      </c>
      <c r="AH347" s="50910" t="n">
        <v>0.0011357183</v>
      </c>
      <c r="AI347" s="52269" t="n">
        <v>3.193868E-4</v>
      </c>
      <c r="AJ347" s="53628" t="n">
        <v>2.934272E-4</v>
      </c>
      <c r="AK347" s="54987"/>
      <c r="AL347" s="56346"/>
      <c r="AM347" s="57705"/>
    </row>
    <row r="348">
      <c r="A348" s="23733" t="s">
        <v>891</v>
      </c>
      <c r="B348" s="25092" t="s">
        <v>797</v>
      </c>
      <c r="C348" s="26451" t="s">
        <v>723</v>
      </c>
      <c r="D348" s="27810" t="s">
        <v>471</v>
      </c>
      <c r="E348" s="29169" t="s">
        <v>880</v>
      </c>
      <c r="G348" s="30528" t="s">
        <v>923</v>
      </c>
      <c r="T348" s="31887"/>
      <c r="U348" s="33246"/>
      <c r="V348" s="34605"/>
      <c r="W348" s="35964"/>
      <c r="X348" s="37323"/>
      <c r="Y348" s="38682"/>
      <c r="Z348" s="40041"/>
      <c r="AA348" s="41400"/>
      <c r="AB348" s="42759"/>
      <c r="AC348" s="44118"/>
      <c r="AD348" s="45477"/>
      <c r="AE348" s="46836"/>
      <c r="AF348" s="48195"/>
      <c r="AG348" s="49554"/>
      <c r="AH348" s="50913" t="n">
        <v>8.517888E-4</v>
      </c>
      <c r="AI348" s="52272" t="n">
        <v>0.002874481</v>
      </c>
      <c r="AJ348" s="53631" t="n">
        <v>0.0035211268</v>
      </c>
      <c r="AK348" s="54990" t="n">
        <v>0.004539007</v>
      </c>
      <c r="AL348" s="56349" t="n">
        <v>0.0033733133</v>
      </c>
      <c r="AM348" s="57708" t="n">
        <v>0.007565337</v>
      </c>
    </row>
    <row r="349">
      <c r="A349" s="23736" t="s">
        <v>891</v>
      </c>
      <c r="B349" s="25095" t="s">
        <v>799</v>
      </c>
      <c r="C349" s="26454" t="s">
        <v>723</v>
      </c>
      <c r="D349" s="27813" t="s">
        <v>471</v>
      </c>
      <c r="E349" s="29172" t="s">
        <v>880</v>
      </c>
      <c r="G349" s="30531" t="s">
        <v>923</v>
      </c>
      <c r="T349" s="31890"/>
      <c r="U349" s="33249"/>
      <c r="V349" s="34608"/>
      <c r="W349" s="35967"/>
      <c r="X349" s="37326"/>
      <c r="Y349" s="38685"/>
      <c r="Z349" s="40044"/>
      <c r="AA349" s="41403"/>
      <c r="AB349" s="42762"/>
      <c r="AC349" s="44121"/>
      <c r="AD349" s="45480"/>
      <c r="AE349" s="46839"/>
      <c r="AF349" s="48198"/>
      <c r="AG349" s="49557" t="n">
        <v>8.616975E-4</v>
      </c>
      <c r="AH349" s="50916" t="n">
        <v>2.839296E-4</v>
      </c>
      <c r="AI349" s="52275" t="n">
        <v>0.0019163207</v>
      </c>
      <c r="AJ349" s="53634" t="n">
        <v>0.0026408451</v>
      </c>
      <c r="AK349" s="54993" t="n">
        <v>0.0022695035</v>
      </c>
      <c r="AL349" s="56352" t="n">
        <v>0.0014992504</v>
      </c>
      <c r="AM349" s="57711" t="n">
        <v>0.001031637</v>
      </c>
    </row>
    <row r="350">
      <c r="A350" s="23739" t="s">
        <v>891</v>
      </c>
      <c r="B350" s="25098" t="s">
        <v>800</v>
      </c>
      <c r="C350" s="26457" t="s">
        <v>723</v>
      </c>
      <c r="D350" s="27816" t="s">
        <v>471</v>
      </c>
      <c r="E350" s="29175" t="s">
        <v>880</v>
      </c>
      <c r="G350" s="30534" t="s">
        <v>923</v>
      </c>
      <c r="T350" s="31893"/>
      <c r="U350" s="33252"/>
      <c r="V350" s="34611"/>
      <c r="W350" s="35970"/>
      <c r="X350" s="37329"/>
      <c r="Y350" s="38688"/>
      <c r="Z350" s="40047"/>
      <c r="AA350" s="41406"/>
      <c r="AB350" s="42765"/>
      <c r="AC350" s="44124"/>
      <c r="AD350" s="45483"/>
      <c r="AE350" s="46842"/>
      <c r="AF350" s="48201"/>
      <c r="AG350" s="49560" t="n">
        <v>0.0012925463</v>
      </c>
      <c r="AH350" s="50919"/>
      <c r="AI350" s="52278"/>
      <c r="AJ350" s="53637"/>
      <c r="AK350" s="54996"/>
      <c r="AL350" s="56355"/>
      <c r="AM350" s="57714"/>
    </row>
    <row r="351">
      <c r="A351" s="23742" t="s">
        <v>891</v>
      </c>
      <c r="B351" s="25101" t="s">
        <v>807</v>
      </c>
      <c r="C351" s="26460" t="s">
        <v>726</v>
      </c>
      <c r="D351" s="27819" t="s">
        <v>476</v>
      </c>
      <c r="E351" s="29178" t="s">
        <v>880</v>
      </c>
      <c r="G351" s="30537" t="s">
        <v>923</v>
      </c>
      <c r="T351" s="31896"/>
      <c r="U351" s="33255"/>
      <c r="V351" s="34614"/>
      <c r="W351" s="35973"/>
      <c r="X351" s="37332"/>
      <c r="Y351" s="38691"/>
      <c r="Z351" s="40050"/>
      <c r="AA351" s="41409"/>
      <c r="AB351" s="42768"/>
      <c r="AC351" s="44127"/>
      <c r="AD351" s="45486" t="n">
        <v>3.429355E-4</v>
      </c>
      <c r="AE351" s="46845"/>
      <c r="AF351" s="48204"/>
      <c r="AG351" s="49563" t="n">
        <v>0.0017233951</v>
      </c>
      <c r="AH351" s="50922" t="n">
        <v>2.839296E-4</v>
      </c>
      <c r="AI351" s="52281" t="n">
        <v>0.0012775471</v>
      </c>
      <c r="AJ351" s="53640" t="n">
        <v>0.0014671362</v>
      </c>
      <c r="AK351" s="54999" t="n">
        <v>0.0025531915</v>
      </c>
      <c r="AL351" s="56358" t="n">
        <v>0.0074962519</v>
      </c>
      <c r="AM351" s="57717" t="n">
        <v>0.005502063</v>
      </c>
    </row>
    <row r="352">
      <c r="A352" s="23745" t="s">
        <v>891</v>
      </c>
      <c r="B352" s="25104" t="s">
        <v>809</v>
      </c>
      <c r="C352" s="26463" t="s">
        <v>726</v>
      </c>
      <c r="D352" s="27822" t="s">
        <v>476</v>
      </c>
      <c r="E352" s="29181" t="s">
        <v>880</v>
      </c>
      <c r="G352" s="30540" t="s">
        <v>923</v>
      </c>
      <c r="T352" s="31899"/>
      <c r="U352" s="33258"/>
      <c r="V352" s="34617"/>
      <c r="W352" s="35976"/>
      <c r="X352" s="37335"/>
      <c r="Y352" s="38694"/>
      <c r="Z352" s="40053"/>
      <c r="AA352" s="41412"/>
      <c r="AB352" s="42771"/>
      <c r="AC352" s="44130"/>
      <c r="AD352" s="45489"/>
      <c r="AE352" s="46848"/>
      <c r="AF352" s="48207"/>
      <c r="AG352" s="49566"/>
      <c r="AH352" s="50925"/>
      <c r="AI352" s="52284" t="n">
        <v>3.193868E-4</v>
      </c>
      <c r="AJ352" s="53643"/>
      <c r="AK352" s="55002"/>
      <c r="AL352" s="56361" t="n">
        <v>3.748126E-4</v>
      </c>
      <c r="AM352" s="57720"/>
    </row>
    <row r="353">
      <c r="A353" s="23748" t="s">
        <v>891</v>
      </c>
      <c r="B353" s="25107" t="s">
        <v>810</v>
      </c>
      <c r="C353" s="26466" t="s">
        <v>726</v>
      </c>
      <c r="D353" s="27825" t="s">
        <v>476</v>
      </c>
      <c r="E353" s="29184" t="s">
        <v>880</v>
      </c>
      <c r="G353" s="30543" t="s">
        <v>923</v>
      </c>
      <c r="T353" s="31902"/>
      <c r="U353" s="33261"/>
      <c r="V353" s="34620"/>
      <c r="W353" s="35979"/>
      <c r="X353" s="37338"/>
      <c r="Y353" s="38697"/>
      <c r="Z353" s="40056"/>
      <c r="AA353" s="41415"/>
      <c r="AB353" s="42774"/>
      <c r="AC353" s="44133" t="n">
        <v>4.357298E-4</v>
      </c>
      <c r="AD353" s="45492" t="n">
        <v>0.0013717421</v>
      </c>
      <c r="AE353" s="46851" t="n">
        <v>5.882353E-4</v>
      </c>
      <c r="AF353" s="48210" t="n">
        <v>6.242197E-4</v>
      </c>
      <c r="AG353" s="49569" t="n">
        <v>4.308488E-4</v>
      </c>
      <c r="AH353" s="50928" t="n">
        <v>5.678592E-4</v>
      </c>
      <c r="AI353" s="52287" t="n">
        <v>0.0012775471</v>
      </c>
      <c r="AJ353" s="53646" t="n">
        <v>2.934272E-4</v>
      </c>
      <c r="AK353" s="55005" t="n">
        <v>2.836879E-4</v>
      </c>
      <c r="AL353" s="56364" t="n">
        <v>0.0014992504</v>
      </c>
      <c r="AM353" s="57723" t="n">
        <v>0.002063274</v>
      </c>
    </row>
    <row r="354">
      <c r="A354" s="23751" t="s">
        <v>891</v>
      </c>
      <c r="B354" s="25110" t="s">
        <v>811</v>
      </c>
      <c r="C354" s="26469" t="s">
        <v>726</v>
      </c>
      <c r="D354" s="27828" t="s">
        <v>476</v>
      </c>
      <c r="E354" s="29187" t="s">
        <v>880</v>
      </c>
      <c r="G354" s="30546" t="s">
        <v>923</v>
      </c>
      <c r="T354" s="31905"/>
      <c r="U354" s="33264"/>
      <c r="V354" s="34623"/>
      <c r="W354" s="35982"/>
      <c r="X354" s="37341"/>
      <c r="Y354" s="38700"/>
      <c r="Z354" s="40059"/>
      <c r="AA354" s="41418"/>
      <c r="AB354" s="42777"/>
      <c r="AC354" s="44136"/>
      <c r="AD354" s="45495"/>
      <c r="AE354" s="46854"/>
      <c r="AF354" s="48213"/>
      <c r="AG354" s="49572"/>
      <c r="AH354" s="50931"/>
      <c r="AI354" s="52290"/>
      <c r="AJ354" s="53649" t="n">
        <v>8.802817E-4</v>
      </c>
      <c r="AK354" s="55008"/>
      <c r="AL354" s="56367" t="n">
        <v>3.748126E-4</v>
      </c>
      <c r="AM354" s="57726"/>
    </row>
    <row r="355">
      <c r="A355" s="23754" t="s">
        <v>891</v>
      </c>
      <c r="B355" s="25113" t="s">
        <v>921</v>
      </c>
      <c r="C355" s="26472" t="s">
        <v>726</v>
      </c>
      <c r="D355" s="27831" t="s">
        <v>476</v>
      </c>
      <c r="E355" s="29190" t="s">
        <v>880</v>
      </c>
      <c r="G355" s="30549" t="s">
        <v>923</v>
      </c>
      <c r="T355" s="31908"/>
      <c r="U355" s="33267"/>
      <c r="V355" s="34626"/>
      <c r="W355" s="35985"/>
      <c r="X355" s="37344"/>
      <c r="Y355" s="38703"/>
      <c r="Z355" s="40062"/>
      <c r="AA355" s="41421"/>
      <c r="AB355" s="42780"/>
      <c r="AC355" s="44139"/>
      <c r="AD355" s="45498"/>
      <c r="AE355" s="46857"/>
      <c r="AF355" s="48216"/>
      <c r="AG355" s="49575"/>
      <c r="AH355" s="50934"/>
      <c r="AI355" s="52293"/>
      <c r="AJ355" s="53652" t="n">
        <v>0.0</v>
      </c>
      <c r="AK355" s="55011" t="n">
        <v>0.0</v>
      </c>
      <c r="AL355" s="56370" t="n">
        <v>0.0</v>
      </c>
      <c r="AM355" s="57729"/>
    </row>
    <row r="356">
      <c r="A356" s="23757" t="s">
        <v>891</v>
      </c>
      <c r="B356" s="25116" t="s">
        <v>812</v>
      </c>
      <c r="C356" s="26475" t="s">
        <v>727</v>
      </c>
      <c r="D356" s="27834" t="s">
        <v>476</v>
      </c>
      <c r="E356" s="29193" t="s">
        <v>880</v>
      </c>
      <c r="G356" s="30552" t="s">
        <v>923</v>
      </c>
      <c r="T356" s="31911"/>
      <c r="U356" s="33270"/>
      <c r="V356" s="34629"/>
      <c r="W356" s="35988"/>
      <c r="X356" s="37347" t="n">
        <v>0.0024570025</v>
      </c>
      <c r="Y356" s="38706" t="n">
        <v>0.0010791367</v>
      </c>
      <c r="Z356" s="40065" t="n">
        <v>0.0010655301</v>
      </c>
      <c r="AA356" s="41424" t="n">
        <v>0.0047869794</v>
      </c>
      <c r="AB356" s="42783" t="n">
        <v>9.541985E-4</v>
      </c>
      <c r="AC356" s="44142" t="n">
        <v>0.0021786492</v>
      </c>
      <c r="AD356" s="45501" t="n">
        <v>0.0010288066</v>
      </c>
      <c r="AE356" s="46860" t="n">
        <v>0.0011764706</v>
      </c>
      <c r="AF356" s="48219" t="n">
        <v>0.0</v>
      </c>
      <c r="AG356" s="49578" t="n">
        <v>0.0</v>
      </c>
      <c r="AH356" s="50937" t="n">
        <v>2.839296E-4</v>
      </c>
      <c r="AI356" s="52296" t="n">
        <v>3.193868E-4</v>
      </c>
      <c r="AJ356" s="53655" t="n">
        <v>2.934272E-4</v>
      </c>
      <c r="AK356" s="55014" t="n">
        <v>0.0</v>
      </c>
      <c r="AL356" s="56373" t="n">
        <v>0.0</v>
      </c>
      <c r="AM356" s="57732" t="n">
        <v>3.43879E-4</v>
      </c>
    </row>
    <row r="357">
      <c r="A357" s="23760" t="s">
        <v>891</v>
      </c>
      <c r="B357" s="25119" t="s">
        <v>813</v>
      </c>
      <c r="C357" s="26478" t="s">
        <v>727</v>
      </c>
      <c r="D357" s="27837" t="s">
        <v>476</v>
      </c>
      <c r="E357" s="29196" t="s">
        <v>880</v>
      </c>
      <c r="G357" s="30555" t="s">
        <v>923</v>
      </c>
      <c r="T357" s="31914"/>
      <c r="U357" s="33273"/>
      <c r="V357" s="34632"/>
      <c r="W357" s="35991"/>
      <c r="X357" s="37350"/>
      <c r="Y357" s="38709"/>
      <c r="Z357" s="40068"/>
      <c r="AA357" s="41427"/>
      <c r="AB357" s="42786"/>
      <c r="AC357" s="44145"/>
      <c r="AD357" s="45504"/>
      <c r="AE357" s="46863"/>
      <c r="AF357" s="48222"/>
      <c r="AG357" s="49581"/>
      <c r="AH357" s="50940" t="n">
        <v>0.0011357183</v>
      </c>
      <c r="AI357" s="52299" t="n">
        <v>0.002874481</v>
      </c>
      <c r="AJ357" s="53658" t="n">
        <v>5.868545E-4</v>
      </c>
      <c r="AK357" s="55017" t="n">
        <v>2.836879E-4</v>
      </c>
      <c r="AL357" s="56376" t="n">
        <v>0.0022488756</v>
      </c>
      <c r="AM357" s="57735" t="n">
        <v>0.002063274</v>
      </c>
    </row>
    <row r="358">
      <c r="A358" s="23763" t="s">
        <v>891</v>
      </c>
      <c r="B358" s="25122" t="s">
        <v>757</v>
      </c>
      <c r="C358" s="26481" t="s">
        <v>727</v>
      </c>
      <c r="D358" s="27840" t="s">
        <v>476</v>
      </c>
      <c r="E358" s="29199" t="s">
        <v>880</v>
      </c>
      <c r="G358" s="30558" t="s">
        <v>923</v>
      </c>
      <c r="T358" s="31917"/>
      <c r="U358" s="33276"/>
      <c r="V358" s="34635"/>
      <c r="W358" s="35994"/>
      <c r="X358" s="37353"/>
      <c r="Y358" s="38712"/>
      <c r="Z358" s="40071"/>
      <c r="AA358" s="41430"/>
      <c r="AB358" s="42789"/>
      <c r="AC358" s="44148"/>
      <c r="AD358" s="45507" t="n">
        <v>0.0020576132</v>
      </c>
      <c r="AE358" s="46866" t="n">
        <v>7.843137E-4</v>
      </c>
      <c r="AF358" s="48225"/>
      <c r="AG358" s="49584"/>
      <c r="AH358" s="50943"/>
      <c r="AI358" s="52302"/>
      <c r="AJ358" s="53661"/>
      <c r="AK358" s="55020"/>
      <c r="AL358" s="56379"/>
      <c r="AM358" s="57738"/>
    </row>
    <row r="359">
      <c r="A359" s="23766" t="s">
        <v>891</v>
      </c>
      <c r="B359" s="25125" t="s">
        <v>921</v>
      </c>
      <c r="C359" s="26484" t="s">
        <v>727</v>
      </c>
      <c r="D359" s="27843" t="s">
        <v>476</v>
      </c>
      <c r="E359" s="29202" t="s">
        <v>880</v>
      </c>
      <c r="G359" s="30561" t="s">
        <v>923</v>
      </c>
      <c r="T359" s="31920"/>
      <c r="U359" s="33279"/>
      <c r="V359" s="34638"/>
      <c r="W359" s="35997"/>
      <c r="X359" s="37356"/>
      <c r="Y359" s="38715"/>
      <c r="Z359" s="40074"/>
      <c r="AA359" s="41433"/>
      <c r="AB359" s="42792"/>
      <c r="AC359" s="44151"/>
      <c r="AD359" s="45510"/>
      <c r="AE359" s="46869"/>
      <c r="AF359" s="48228"/>
      <c r="AG359" s="49587"/>
      <c r="AH359" s="50946" t="n">
        <v>2.839296E-4</v>
      </c>
      <c r="AI359" s="52305" t="n">
        <v>3.193868E-4</v>
      </c>
      <c r="AJ359" s="53664"/>
      <c r="AK359" s="55023"/>
      <c r="AL359" s="56382"/>
      <c r="AM359" s="57741"/>
    </row>
    <row r="360">
      <c r="A360" s="23769" t="s">
        <v>891</v>
      </c>
      <c r="B360" s="25128" t="s">
        <v>815</v>
      </c>
      <c r="C360" s="26487" t="s">
        <v>727</v>
      </c>
      <c r="D360" s="27846" t="s">
        <v>476</v>
      </c>
      <c r="E360" s="29205" t="s">
        <v>880</v>
      </c>
      <c r="G360" s="30564" t="s">
        <v>923</v>
      </c>
      <c r="T360" s="31923"/>
      <c r="U360" s="33282"/>
      <c r="V360" s="34641"/>
      <c r="W360" s="36000"/>
      <c r="X360" s="37359" t="n">
        <v>6.142506E-4</v>
      </c>
      <c r="Y360" s="38718"/>
      <c r="Z360" s="40077" t="n">
        <v>0.0010655301</v>
      </c>
      <c r="AA360" s="41436"/>
      <c r="AB360" s="42795"/>
      <c r="AC360" s="44154" t="n">
        <v>4.357298E-4</v>
      </c>
      <c r="AD360" s="45513"/>
      <c r="AE360" s="46872" t="n">
        <v>1.960784E-4</v>
      </c>
      <c r="AF360" s="48231"/>
      <c r="AG360" s="49590" t="n">
        <v>0.0</v>
      </c>
      <c r="AH360" s="50949"/>
      <c r="AI360" s="52308"/>
      <c r="AJ360" s="53667" t="n">
        <v>0.0</v>
      </c>
      <c r="AK360" s="55026" t="n">
        <v>0.0</v>
      </c>
      <c r="AL360" s="56385" t="n">
        <v>0.0</v>
      </c>
      <c r="AM360" s="57744"/>
    </row>
    <row r="361">
      <c r="A361" s="23772" t="s">
        <v>892</v>
      </c>
      <c r="B361" s="25131" t="s">
        <v>704</v>
      </c>
      <c r="C361" s="26490" t="s">
        <v>704</v>
      </c>
      <c r="D361" s="27849" t="s">
        <v>474</v>
      </c>
      <c r="E361" s="29208" t="s">
        <v>879</v>
      </c>
      <c r="G361" s="30567" t="s">
        <v>922</v>
      </c>
      <c r="T361" s="31926" t="n">
        <v>55.0</v>
      </c>
      <c r="U361" s="33285" t="n">
        <v>49.0</v>
      </c>
      <c r="V361" s="34644" t="n">
        <v>90.0</v>
      </c>
      <c r="W361" s="36003" t="n">
        <v>76.0</v>
      </c>
      <c r="X361" s="37362" t="n">
        <v>117.0</v>
      </c>
      <c r="Y361" s="38721" t="n">
        <v>224.0</v>
      </c>
      <c r="Z361" s="40080" t="n">
        <v>165.0</v>
      </c>
      <c r="AA361" s="41439" t="n">
        <v>213.0</v>
      </c>
      <c r="AB361" s="42798" t="n">
        <v>121.0</v>
      </c>
      <c r="AC361" s="44157" t="n">
        <v>112.0</v>
      </c>
      <c r="AD361" s="45516" t="n">
        <v>181.0</v>
      </c>
      <c r="AE361" s="46875" t="n">
        <v>257.0</v>
      </c>
      <c r="AF361" s="48234" t="n">
        <v>70.0</v>
      </c>
      <c r="AG361" s="49593" t="n">
        <v>120.0</v>
      </c>
      <c r="AH361" s="50952" t="n">
        <v>206.0</v>
      </c>
      <c r="AI361" s="52311" t="n">
        <v>351.0</v>
      </c>
      <c r="AJ361" s="53670" t="n">
        <v>214.0</v>
      </c>
      <c r="AK361" s="55029" t="n">
        <v>295.0</v>
      </c>
      <c r="AL361" s="56388" t="n">
        <v>248.0</v>
      </c>
      <c r="AM361" s="57747" t="n">
        <v>246.0</v>
      </c>
    </row>
    <row r="362">
      <c r="A362" s="23775" t="s">
        <v>892</v>
      </c>
      <c r="B362" s="25134" t="s">
        <v>724</v>
      </c>
      <c r="C362" s="26493" t="s">
        <v>724</v>
      </c>
      <c r="D362" s="27852" t="s">
        <v>474</v>
      </c>
      <c r="E362" s="29211" t="s">
        <v>879</v>
      </c>
      <c r="G362" s="30570" t="s">
        <v>922</v>
      </c>
      <c r="T362" s="31929" t="n">
        <v>54.0</v>
      </c>
      <c r="U362" s="33288" t="n">
        <v>83.0</v>
      </c>
      <c r="V362" s="34647" t="n">
        <v>106.0</v>
      </c>
      <c r="W362" s="36006" t="n">
        <v>81.0</v>
      </c>
      <c r="X362" s="37365" t="n">
        <v>122.0</v>
      </c>
      <c r="Y362" s="38724" t="n">
        <v>145.0</v>
      </c>
      <c r="Z362" s="40083" t="n">
        <v>91.0</v>
      </c>
      <c r="AA362" s="41442" t="n">
        <v>113.0</v>
      </c>
      <c r="AB362" s="42801" t="n">
        <v>119.0</v>
      </c>
      <c r="AC362" s="44160" t="n">
        <v>70.0</v>
      </c>
      <c r="AD362" s="45519" t="n">
        <v>96.0</v>
      </c>
      <c r="AE362" s="46878" t="n">
        <v>165.0</v>
      </c>
      <c r="AF362" s="48237" t="n">
        <v>52.0</v>
      </c>
      <c r="AG362" s="49596" t="n">
        <v>94.0</v>
      </c>
      <c r="AH362" s="50955" t="n">
        <v>129.0</v>
      </c>
      <c r="AI362" s="52314"/>
      <c r="AJ362" s="53673"/>
      <c r="AK362" s="55032"/>
      <c r="AL362" s="56391"/>
      <c r="AM362" s="57750"/>
    </row>
    <row r="363">
      <c r="A363" s="23778" t="s">
        <v>892</v>
      </c>
      <c r="B363" s="25137" t="s">
        <v>705</v>
      </c>
      <c r="C363" s="26496" t="s">
        <v>705</v>
      </c>
      <c r="D363" s="27855" t="s">
        <v>474</v>
      </c>
      <c r="E363" s="29214" t="s">
        <v>879</v>
      </c>
      <c r="G363" s="30573" t="s">
        <v>922</v>
      </c>
      <c r="T363" s="31932"/>
      <c r="U363" s="33291"/>
      <c r="V363" s="34650"/>
      <c r="W363" s="36009"/>
      <c r="X363" s="37368"/>
      <c r="Y363" s="38727"/>
      <c r="Z363" s="40086"/>
      <c r="AA363" s="41445"/>
      <c r="AB363" s="42804" t="n">
        <v>129.0</v>
      </c>
      <c r="AC363" s="44163" t="n">
        <v>112.0</v>
      </c>
      <c r="AD363" s="45522" t="n">
        <v>139.0</v>
      </c>
      <c r="AE363" s="46881" t="n">
        <v>242.0</v>
      </c>
      <c r="AF363" s="48240" t="n">
        <v>115.0</v>
      </c>
      <c r="AG363" s="49599" t="n">
        <v>146.0</v>
      </c>
      <c r="AH363" s="50958" t="n">
        <v>212.0</v>
      </c>
      <c r="AI363" s="52317" t="n">
        <v>143.0</v>
      </c>
      <c r="AJ363" s="53676" t="n">
        <v>135.0</v>
      </c>
      <c r="AK363" s="55035" t="n">
        <v>177.0</v>
      </c>
      <c r="AL363" s="56394" t="n">
        <v>128.0</v>
      </c>
      <c r="AM363" s="57753" t="n">
        <v>137.0</v>
      </c>
    </row>
    <row r="364">
      <c r="A364" s="23781" t="s">
        <v>892</v>
      </c>
      <c r="B364" s="25140" t="s">
        <v>713</v>
      </c>
      <c r="C364" s="26499" t="s">
        <v>713</v>
      </c>
      <c r="D364" s="27858" t="s">
        <v>474</v>
      </c>
      <c r="E364" s="29217" t="s">
        <v>879</v>
      </c>
      <c r="G364" s="30576" t="s">
        <v>922</v>
      </c>
      <c r="T364" s="31935" t="n">
        <v>40.0</v>
      </c>
      <c r="U364" s="33294" t="n">
        <v>30.0</v>
      </c>
      <c r="V364" s="34653" t="n">
        <v>100.0</v>
      </c>
      <c r="W364" s="36012" t="n">
        <v>79.0</v>
      </c>
      <c r="X364" s="37371" t="n">
        <v>85.0</v>
      </c>
      <c r="Y364" s="38730" t="n">
        <v>142.0</v>
      </c>
      <c r="Z364" s="40089" t="n">
        <v>85.0</v>
      </c>
      <c r="AA364" s="41448" t="n">
        <v>85.0</v>
      </c>
      <c r="AB364" s="42807" t="n">
        <v>179.0</v>
      </c>
      <c r="AC364" s="44166" t="n">
        <v>114.0</v>
      </c>
      <c r="AD364" s="45525" t="n">
        <v>162.0</v>
      </c>
      <c r="AE364" s="46884" t="n">
        <v>224.0</v>
      </c>
      <c r="AF364" s="48243" t="n">
        <v>63.0</v>
      </c>
      <c r="AG364" s="49602" t="n">
        <v>102.0</v>
      </c>
      <c r="AH364" s="50961" t="n">
        <v>160.0</v>
      </c>
      <c r="AI364" s="52320"/>
      <c r="AJ364" s="53679"/>
      <c r="AK364" s="55038"/>
      <c r="AL364" s="56397"/>
      <c r="AM364" s="57756"/>
    </row>
    <row r="365">
      <c r="A365" s="23784" t="s">
        <v>892</v>
      </c>
      <c r="B365" s="25143" t="s">
        <v>722</v>
      </c>
      <c r="C365" s="26502" t="s">
        <v>722</v>
      </c>
      <c r="D365" s="27861" t="s">
        <v>474</v>
      </c>
      <c r="E365" s="29220" t="s">
        <v>879</v>
      </c>
      <c r="G365" s="30579" t="s">
        <v>922</v>
      </c>
      <c r="T365" s="31938"/>
      <c r="U365" s="33297"/>
      <c r="V365" s="34656"/>
      <c r="W365" s="36015"/>
      <c r="X365" s="37374"/>
      <c r="Y365" s="38733"/>
      <c r="Z365" s="40092"/>
      <c r="AA365" s="41451"/>
      <c r="AB365" s="42810" t="n">
        <v>134.0</v>
      </c>
      <c r="AC365" s="44169" t="n">
        <v>110.0</v>
      </c>
      <c r="AD365" s="45528" t="n">
        <v>91.0</v>
      </c>
      <c r="AE365" s="46887" t="n">
        <v>144.0</v>
      </c>
      <c r="AF365" s="48246" t="n">
        <v>52.0</v>
      </c>
      <c r="AG365" s="49605" t="n">
        <v>70.0</v>
      </c>
      <c r="AH365" s="50964" t="n">
        <v>74.0</v>
      </c>
      <c r="AI365" s="52323"/>
      <c r="AJ365" s="53682"/>
      <c r="AK365" s="55041"/>
      <c r="AL365" s="56400"/>
      <c r="AM365" s="57759"/>
    </row>
    <row r="366">
      <c r="A366" s="23787" t="s">
        <v>892</v>
      </c>
      <c r="B366" s="25146" t="s">
        <v>707</v>
      </c>
      <c r="C366" s="26505" t="s">
        <v>707</v>
      </c>
      <c r="D366" s="27864" t="s">
        <v>473</v>
      </c>
      <c r="E366" s="29223" t="s">
        <v>879</v>
      </c>
      <c r="G366" s="30582" t="s">
        <v>922</v>
      </c>
      <c r="T366" s="31941"/>
      <c r="U366" s="33300"/>
      <c r="V366" s="34659"/>
      <c r="W366" s="36018"/>
      <c r="X366" s="37377"/>
      <c r="Y366" s="38736" t="n">
        <v>149.0</v>
      </c>
      <c r="Z366" s="40095" t="n">
        <v>82.0</v>
      </c>
      <c r="AA366" s="41454" t="n">
        <v>102.0</v>
      </c>
      <c r="AB366" s="42813" t="n">
        <v>196.0</v>
      </c>
      <c r="AC366" s="44172" t="n">
        <v>116.0</v>
      </c>
      <c r="AD366" s="45531" t="n">
        <v>134.0</v>
      </c>
      <c r="AE366" s="46890" t="n">
        <v>292.0</v>
      </c>
      <c r="AF366" s="48249" t="n">
        <v>125.0</v>
      </c>
      <c r="AG366" s="49608" t="n">
        <v>140.0</v>
      </c>
      <c r="AH366" s="50967" t="n">
        <v>236.0</v>
      </c>
      <c r="AI366" s="52326"/>
      <c r="AJ366" s="53685"/>
      <c r="AK366" s="55044"/>
      <c r="AL366" s="56403"/>
      <c r="AM366" s="57762"/>
    </row>
    <row r="367">
      <c r="A367" s="23790" t="s">
        <v>892</v>
      </c>
      <c r="B367" s="25149" t="s">
        <v>720</v>
      </c>
      <c r="C367" s="26508" t="s">
        <v>720</v>
      </c>
      <c r="D367" s="27867" t="s">
        <v>473</v>
      </c>
      <c r="E367" s="29226" t="s">
        <v>879</v>
      </c>
      <c r="G367" s="30585" t="s">
        <v>922</v>
      </c>
      <c r="T367" s="31944"/>
      <c r="U367" s="33303"/>
      <c r="V367" s="34662"/>
      <c r="W367" s="36021"/>
      <c r="X367" s="37380"/>
      <c r="Y367" s="38739" t="n">
        <v>67.0</v>
      </c>
      <c r="Z367" s="40098" t="n">
        <v>59.0</v>
      </c>
      <c r="AA367" s="41457" t="n">
        <v>47.0</v>
      </c>
      <c r="AB367" s="42816" t="n">
        <v>68.0</v>
      </c>
      <c r="AC367" s="44175" t="n">
        <v>49.0</v>
      </c>
      <c r="AD367" s="45534" t="n">
        <v>76.0</v>
      </c>
      <c r="AE367" s="46893" t="n">
        <v>123.0</v>
      </c>
      <c r="AF367" s="48252" t="n">
        <v>55.0</v>
      </c>
      <c r="AG367" s="49611" t="n">
        <v>69.0</v>
      </c>
      <c r="AH367" s="50970" t="n">
        <v>100.0</v>
      </c>
      <c r="AI367" s="52329"/>
      <c r="AJ367" s="53688"/>
      <c r="AK367" s="55047"/>
      <c r="AL367" s="56406"/>
      <c r="AM367" s="57765"/>
    </row>
    <row r="368">
      <c r="A368" s="23793" t="s">
        <v>892</v>
      </c>
      <c r="B368" s="25152" t="s">
        <v>721</v>
      </c>
      <c r="C368" s="26511" t="s">
        <v>721</v>
      </c>
      <c r="D368" s="27870" t="s">
        <v>473</v>
      </c>
      <c r="E368" s="29229" t="s">
        <v>879</v>
      </c>
      <c r="G368" s="30588" t="s">
        <v>922</v>
      </c>
      <c r="T368" s="31947"/>
      <c r="U368" s="33306"/>
      <c r="V368" s="34665"/>
      <c r="W368" s="36024"/>
      <c r="X368" s="37383"/>
      <c r="Y368" s="38742" t="n">
        <v>329.0</v>
      </c>
      <c r="Z368" s="40101" t="n">
        <v>190.0</v>
      </c>
      <c r="AA368" s="41460" t="n">
        <v>253.0</v>
      </c>
      <c r="AB368" s="42819" t="n">
        <v>418.0</v>
      </c>
      <c r="AC368" s="44178" t="n">
        <v>284.0</v>
      </c>
      <c r="AD368" s="45537" t="n">
        <v>278.0</v>
      </c>
      <c r="AE368" s="46896" t="n">
        <v>731.0</v>
      </c>
      <c r="AF368" s="48255" t="n">
        <v>206.0</v>
      </c>
      <c r="AG368" s="49614" t="n">
        <v>308.0</v>
      </c>
      <c r="AH368" s="50973" t="n">
        <v>480.0</v>
      </c>
      <c r="AI368" s="52332"/>
      <c r="AJ368" s="53691"/>
      <c r="AK368" s="55050"/>
      <c r="AL368" s="56409"/>
      <c r="AM368" s="57768"/>
    </row>
    <row r="369">
      <c r="A369" s="23796" t="s">
        <v>892</v>
      </c>
      <c r="B369" s="25155" t="s">
        <v>703</v>
      </c>
      <c r="C369" s="26514" t="s">
        <v>703</v>
      </c>
      <c r="D369" s="27873" t="s">
        <v>473</v>
      </c>
      <c r="E369" s="29232" t="s">
        <v>879</v>
      </c>
      <c r="G369" s="30591" t="s">
        <v>922</v>
      </c>
      <c r="T369" s="31950" t="n">
        <v>178.0</v>
      </c>
      <c r="U369" s="33309" t="n">
        <v>167.0</v>
      </c>
      <c r="V369" s="34668" t="n">
        <v>385.0</v>
      </c>
      <c r="W369" s="36027" t="n">
        <v>249.0</v>
      </c>
      <c r="X369" s="37386" t="n">
        <v>361.0</v>
      </c>
      <c r="Y369" s="38745"/>
      <c r="Z369" s="40104"/>
      <c r="AA369" s="41463"/>
      <c r="AB369" s="42822"/>
      <c r="AC369" s="44181"/>
      <c r="AD369" s="45540"/>
      <c r="AE369" s="46899"/>
      <c r="AF369" s="48258"/>
      <c r="AG369" s="49617"/>
      <c r="AH369" s="50976"/>
      <c r="AI369" s="52335"/>
      <c r="AJ369" s="53694"/>
      <c r="AK369" s="55053"/>
      <c r="AL369" s="56412"/>
      <c r="AM369" s="57771"/>
    </row>
    <row r="370">
      <c r="A370" s="23799" t="s">
        <v>892</v>
      </c>
      <c r="B370" s="25158" t="s">
        <v>708</v>
      </c>
      <c r="C370" s="26517" t="s">
        <v>708</v>
      </c>
      <c r="D370" s="27876" t="s">
        <v>473</v>
      </c>
      <c r="E370" s="29235" t="s">
        <v>879</v>
      </c>
      <c r="G370" s="30594" t="s">
        <v>922</v>
      </c>
      <c r="T370" s="31953"/>
      <c r="U370" s="33312"/>
      <c r="V370" s="34671"/>
      <c r="W370" s="36030"/>
      <c r="X370" s="37389"/>
      <c r="Y370" s="38748" t="n">
        <v>182.0</v>
      </c>
      <c r="Z370" s="40107" t="n">
        <v>113.0</v>
      </c>
      <c r="AA370" s="41466" t="n">
        <v>114.0</v>
      </c>
      <c r="AB370" s="42825" t="n">
        <v>165.0</v>
      </c>
      <c r="AC370" s="44184" t="n">
        <v>115.0</v>
      </c>
      <c r="AD370" s="45543" t="n">
        <v>133.0</v>
      </c>
      <c r="AE370" s="46902" t="n">
        <v>278.0</v>
      </c>
      <c r="AF370" s="48261" t="n">
        <v>27.0</v>
      </c>
      <c r="AG370" s="49620" t="n">
        <v>68.0</v>
      </c>
      <c r="AH370" s="50979" t="n">
        <v>120.0</v>
      </c>
      <c r="AI370" s="52338"/>
      <c r="AJ370" s="53697"/>
      <c r="AK370" s="55056"/>
      <c r="AL370" s="56415"/>
      <c r="AM370" s="57774"/>
    </row>
    <row r="371">
      <c r="A371" s="23802" t="s">
        <v>892</v>
      </c>
      <c r="B371" s="25161" t="s">
        <v>706</v>
      </c>
      <c r="C371" s="26520" t="s">
        <v>706</v>
      </c>
      <c r="D371" s="27879" t="s">
        <v>473</v>
      </c>
      <c r="E371" s="29238" t="s">
        <v>879</v>
      </c>
      <c r="G371" s="30597" t="s">
        <v>922</v>
      </c>
      <c r="T371" s="31956"/>
      <c r="U371" s="33315"/>
      <c r="V371" s="34674"/>
      <c r="W371" s="36033"/>
      <c r="X371" s="37392"/>
      <c r="Y371" s="38751"/>
      <c r="Z371" s="40110"/>
      <c r="AA371" s="41469" t="n">
        <v>6.0</v>
      </c>
      <c r="AB371" s="42828" t="n">
        <v>12.0</v>
      </c>
      <c r="AC371" s="44187" t="n">
        <v>5.0</v>
      </c>
      <c r="AD371" s="45546"/>
      <c r="AE371" s="46905"/>
      <c r="AF371" s="48264"/>
      <c r="AG371" s="49623"/>
      <c r="AH371" s="50982"/>
      <c r="AI371" s="52341" t="n">
        <v>219.0</v>
      </c>
      <c r="AJ371" s="53700" t="n">
        <v>158.0</v>
      </c>
      <c r="AK371" s="55059" t="n">
        <v>281.0</v>
      </c>
      <c r="AL371" s="56418" t="n">
        <v>270.0</v>
      </c>
      <c r="AM371" s="57777" t="n">
        <v>279.0</v>
      </c>
    </row>
    <row r="372">
      <c r="A372" s="23805" t="s">
        <v>892</v>
      </c>
      <c r="B372" s="25164" t="s">
        <v>707</v>
      </c>
      <c r="C372" s="26523" t="s">
        <v>707</v>
      </c>
      <c r="D372" s="27882" t="s">
        <v>478</v>
      </c>
      <c r="E372" s="29241" t="s">
        <v>879</v>
      </c>
      <c r="G372" s="30600" t="s">
        <v>922</v>
      </c>
      <c r="T372" s="31959"/>
      <c r="U372" s="33318"/>
      <c r="V372" s="34677"/>
      <c r="W372" s="36036"/>
      <c r="X372" s="37395"/>
      <c r="Y372" s="38754"/>
      <c r="Z372" s="40113"/>
      <c r="AA372" s="41472"/>
      <c r="AB372" s="42831"/>
      <c r="AC372" s="44190"/>
      <c r="AD372" s="45549"/>
      <c r="AE372" s="46908"/>
      <c r="AF372" s="48267"/>
      <c r="AG372" s="49626"/>
      <c r="AH372" s="50985"/>
      <c r="AI372" s="52344" t="n">
        <v>132.0</v>
      </c>
      <c r="AJ372" s="53703" t="n">
        <v>134.0</v>
      </c>
      <c r="AK372" s="55062" t="n">
        <v>180.0</v>
      </c>
      <c r="AL372" s="56421" t="n">
        <v>161.0</v>
      </c>
      <c r="AM372" s="57780" t="n">
        <v>150.0</v>
      </c>
    </row>
    <row r="373">
      <c r="A373" s="23808" t="s">
        <v>892</v>
      </c>
      <c r="B373" s="25167" t="s">
        <v>708</v>
      </c>
      <c r="C373" s="26526" t="s">
        <v>708</v>
      </c>
      <c r="D373" s="27885" t="s">
        <v>478</v>
      </c>
      <c r="E373" s="29244" t="s">
        <v>879</v>
      </c>
      <c r="G373" s="30603" t="s">
        <v>922</v>
      </c>
      <c r="T373" s="31962"/>
      <c r="U373" s="33321"/>
      <c r="V373" s="34680"/>
      <c r="W373" s="36039"/>
      <c r="X373" s="37398"/>
      <c r="Y373" s="38757"/>
      <c r="Z373" s="40116"/>
      <c r="AA373" s="41475"/>
      <c r="AB373" s="42834"/>
      <c r="AC373" s="44193"/>
      <c r="AD373" s="45552"/>
      <c r="AE373" s="46911"/>
      <c r="AF373" s="48270"/>
      <c r="AG373" s="49629"/>
      <c r="AH373" s="50988"/>
      <c r="AI373" s="52347" t="n">
        <v>63.0</v>
      </c>
      <c r="AJ373" s="53706" t="n">
        <v>66.0</v>
      </c>
      <c r="AK373" s="55065" t="n">
        <v>121.0</v>
      </c>
      <c r="AL373" s="56424" t="n">
        <v>71.0</v>
      </c>
      <c r="AM373" s="57783" t="n">
        <v>61.0</v>
      </c>
    </row>
    <row r="374">
      <c r="A374" s="23811" t="s">
        <v>892</v>
      </c>
      <c r="B374" s="25170" t="s">
        <v>712</v>
      </c>
      <c r="C374" s="26529" t="s">
        <v>712</v>
      </c>
      <c r="D374" s="27888" t="s">
        <v>475</v>
      </c>
      <c r="E374" s="29247" t="s">
        <v>879</v>
      </c>
      <c r="G374" s="30606" t="s">
        <v>922</v>
      </c>
      <c r="T374" s="31965"/>
      <c r="U374" s="33324"/>
      <c r="V374" s="34683"/>
      <c r="W374" s="36042"/>
      <c r="X374" s="37401"/>
      <c r="Y374" s="38760"/>
      <c r="Z374" s="40119"/>
      <c r="AA374" s="41478"/>
      <c r="AB374" s="42837"/>
      <c r="AC374" s="44196"/>
      <c r="AD374" s="45555"/>
      <c r="AE374" s="46914"/>
      <c r="AF374" s="48273"/>
      <c r="AG374" s="49632"/>
      <c r="AH374" s="50991"/>
      <c r="AI374" s="52350" t="n">
        <v>108.0</v>
      </c>
      <c r="AJ374" s="53709" t="n">
        <v>117.0</v>
      </c>
      <c r="AK374" s="55068" t="n">
        <v>122.0</v>
      </c>
      <c r="AL374" s="56427" t="n">
        <v>80.0</v>
      </c>
      <c r="AM374" s="57786" t="n">
        <v>111.0</v>
      </c>
    </row>
    <row r="375">
      <c r="A375" s="23814" t="s">
        <v>892</v>
      </c>
      <c r="B375" s="25173" t="s">
        <v>713</v>
      </c>
      <c r="C375" s="26532" t="s">
        <v>713</v>
      </c>
      <c r="D375" s="27891" t="s">
        <v>475</v>
      </c>
      <c r="E375" s="29250" t="s">
        <v>879</v>
      </c>
      <c r="G375" s="30609" t="s">
        <v>922</v>
      </c>
      <c r="T375" s="31968"/>
      <c r="U375" s="33327"/>
      <c r="V375" s="34686"/>
      <c r="W375" s="36045"/>
      <c r="X375" s="37404"/>
      <c r="Y375" s="38763"/>
      <c r="Z375" s="40122"/>
      <c r="AA375" s="41481"/>
      <c r="AB375" s="42840"/>
      <c r="AC375" s="44199"/>
      <c r="AD375" s="45558"/>
      <c r="AE375" s="46917"/>
      <c r="AF375" s="48276"/>
      <c r="AG375" s="49635"/>
      <c r="AH375" s="50994"/>
      <c r="AI375" s="52353" t="n">
        <v>134.0</v>
      </c>
      <c r="AJ375" s="53712" t="n">
        <v>97.0</v>
      </c>
      <c r="AK375" s="55071" t="n">
        <v>170.0</v>
      </c>
      <c r="AL375" s="56430" t="n">
        <v>95.0</v>
      </c>
      <c r="AM375" s="57789" t="n">
        <v>105.0</v>
      </c>
    </row>
    <row r="376">
      <c r="A376" s="23817" t="s">
        <v>892</v>
      </c>
      <c r="B376" s="25176" t="s">
        <v>720</v>
      </c>
      <c r="C376" s="26535" t="s">
        <v>720</v>
      </c>
      <c r="D376" s="27894" t="s">
        <v>477</v>
      </c>
      <c r="E376" s="29253" t="s">
        <v>879</v>
      </c>
      <c r="G376" s="30612" t="s">
        <v>922</v>
      </c>
      <c r="T376" s="31971"/>
      <c r="U376" s="33330"/>
      <c r="V376" s="34689"/>
      <c r="W376" s="36048"/>
      <c r="X376" s="37407"/>
      <c r="Y376" s="38766"/>
      <c r="Z376" s="40125"/>
      <c r="AA376" s="41484"/>
      <c r="AB376" s="42843"/>
      <c r="AC376" s="44202"/>
      <c r="AD376" s="45561"/>
      <c r="AE376" s="46920"/>
      <c r="AF376" s="48279"/>
      <c r="AG376" s="49638"/>
      <c r="AH376" s="50997"/>
      <c r="AI376" s="52356" t="n">
        <v>52.0</v>
      </c>
      <c r="AJ376" s="53715" t="n">
        <v>86.0</v>
      </c>
      <c r="AK376" s="55074" t="n">
        <v>72.0</v>
      </c>
      <c r="AL376" s="56433" t="n">
        <v>50.0</v>
      </c>
      <c r="AM376" s="57792" t="n">
        <v>31.0</v>
      </c>
    </row>
    <row r="377">
      <c r="A377" s="23820" t="s">
        <v>892</v>
      </c>
      <c r="B377" s="25179" t="s">
        <v>721</v>
      </c>
      <c r="C377" s="26538" t="s">
        <v>721</v>
      </c>
      <c r="D377" s="27897" t="s">
        <v>477</v>
      </c>
      <c r="E377" s="29256" t="s">
        <v>879</v>
      </c>
      <c r="G377" s="30615" t="s">
        <v>922</v>
      </c>
      <c r="T377" s="31974"/>
      <c r="U377" s="33333"/>
      <c r="V377" s="34692"/>
      <c r="W377" s="36051"/>
      <c r="X377" s="37410"/>
      <c r="Y377" s="38769"/>
      <c r="Z377" s="40128"/>
      <c r="AA377" s="41487"/>
      <c r="AB377" s="42846"/>
      <c r="AC377" s="44205"/>
      <c r="AD377" s="45564"/>
      <c r="AE377" s="46923"/>
      <c r="AF377" s="48282"/>
      <c r="AG377" s="49641"/>
      <c r="AH377" s="51000"/>
      <c r="AI377" s="52359" t="n">
        <v>80.0</v>
      </c>
      <c r="AJ377" s="53718" t="n">
        <v>96.0</v>
      </c>
      <c r="AK377" s="55077" t="n">
        <v>91.0</v>
      </c>
      <c r="AL377" s="56436" t="n">
        <v>75.0</v>
      </c>
      <c r="AM377" s="57795" t="n">
        <v>62.0</v>
      </c>
    </row>
    <row r="378">
      <c r="A378" s="23823" t="s">
        <v>892</v>
      </c>
      <c r="B378" s="25182" t="s">
        <v>722</v>
      </c>
      <c r="C378" s="26541" t="s">
        <v>722</v>
      </c>
      <c r="D378" s="27900" t="s">
        <v>477</v>
      </c>
      <c r="E378" s="29259" t="s">
        <v>879</v>
      </c>
      <c r="G378" s="30618" t="s">
        <v>922</v>
      </c>
      <c r="T378" s="31977"/>
      <c r="U378" s="33336"/>
      <c r="V378" s="34695"/>
      <c r="W378" s="36054"/>
      <c r="X378" s="37413"/>
      <c r="Y378" s="38772"/>
      <c r="Z378" s="40131"/>
      <c r="AA378" s="41490"/>
      <c r="AB378" s="42849"/>
      <c r="AC378" s="44208"/>
      <c r="AD378" s="45567"/>
      <c r="AE378" s="46926"/>
      <c r="AF378" s="48285"/>
      <c r="AG378" s="49644"/>
      <c r="AH378" s="51003"/>
      <c r="AI378" s="52362" t="n">
        <v>133.0</v>
      </c>
      <c r="AJ378" s="53721" t="n">
        <v>158.0</v>
      </c>
      <c r="AK378" s="55080" t="n">
        <v>130.0</v>
      </c>
      <c r="AL378" s="56439" t="n">
        <v>101.0</v>
      </c>
      <c r="AM378" s="57798" t="n">
        <v>130.0</v>
      </c>
    </row>
    <row r="379">
      <c r="A379" s="23826" t="s">
        <v>892</v>
      </c>
      <c r="B379" s="25185" t="s">
        <v>724</v>
      </c>
      <c r="C379" s="26544" t="s">
        <v>724</v>
      </c>
      <c r="D379" s="27903" t="s">
        <v>479</v>
      </c>
      <c r="E379" s="29262" t="s">
        <v>879</v>
      </c>
      <c r="G379" s="30621" t="s">
        <v>922</v>
      </c>
      <c r="T379" s="31980"/>
      <c r="U379" s="33339"/>
      <c r="V379" s="34698"/>
      <c r="W379" s="36057"/>
      <c r="X379" s="37416"/>
      <c r="Y379" s="38775"/>
      <c r="Z379" s="40134"/>
      <c r="AA379" s="41493"/>
      <c r="AB379" s="42852"/>
      <c r="AC379" s="44211"/>
      <c r="AD379" s="45570"/>
      <c r="AE379" s="46929"/>
      <c r="AF379" s="48288"/>
      <c r="AG379" s="49647"/>
      <c r="AH379" s="51006"/>
      <c r="AI379" s="52365" t="n">
        <v>59.0</v>
      </c>
      <c r="AJ379" s="53724" t="n">
        <v>78.0</v>
      </c>
      <c r="AK379" s="55083" t="n">
        <v>89.0</v>
      </c>
      <c r="AL379" s="56442" t="n">
        <v>94.0</v>
      </c>
      <c r="AM379" s="57801" t="n">
        <v>97.0</v>
      </c>
    </row>
    <row r="380">
      <c r="A380" s="23829" t="s">
        <v>892</v>
      </c>
      <c r="B380" s="25188" t="s">
        <v>725</v>
      </c>
      <c r="C380" s="26547" t="s">
        <v>725</v>
      </c>
      <c r="D380" s="27906" t="s">
        <v>479</v>
      </c>
      <c r="E380" s="29265" t="s">
        <v>879</v>
      </c>
      <c r="G380" s="30624" t="s">
        <v>922</v>
      </c>
      <c r="T380" s="31983"/>
      <c r="U380" s="33342"/>
      <c r="V380" s="34701"/>
      <c r="W380" s="36060"/>
      <c r="X380" s="37419"/>
      <c r="Y380" s="38778"/>
      <c r="Z380" s="40137"/>
      <c r="AA380" s="41496"/>
      <c r="AB380" s="42855"/>
      <c r="AC380" s="44214"/>
      <c r="AD380" s="45573"/>
      <c r="AE380" s="46932"/>
      <c r="AF380" s="48291"/>
      <c r="AG380" s="49650"/>
      <c r="AH380" s="51009"/>
      <c r="AI380" s="52368" t="n">
        <v>107.0</v>
      </c>
      <c r="AJ380" s="53727" t="n">
        <v>75.0</v>
      </c>
      <c r="AK380" s="55086" t="n">
        <v>73.0</v>
      </c>
      <c r="AL380" s="56445" t="n">
        <v>61.0</v>
      </c>
      <c r="AM380" s="57804" t="n">
        <v>82.0</v>
      </c>
    </row>
    <row r="381">
      <c r="A381" s="23832" t="s">
        <v>892</v>
      </c>
      <c r="B381" s="25191" t="s">
        <v>704</v>
      </c>
      <c r="C381" s="26550" t="s">
        <v>704</v>
      </c>
      <c r="D381" s="27909" t="s">
        <v>474</v>
      </c>
      <c r="E381" s="29268" t="s">
        <v>879</v>
      </c>
      <c r="G381" s="30627" t="s">
        <v>923</v>
      </c>
      <c r="T381" s="31986" t="n">
        <v>0.02392947</v>
      </c>
      <c r="U381" s="33345" t="n">
        <v>0.01612903</v>
      </c>
      <c r="V381" s="34704" t="n">
        <v>0.006813417</v>
      </c>
      <c r="W381" s="36063" t="n">
        <v>0.009993338</v>
      </c>
      <c r="X381" s="37422" t="n">
        <v>0.009213759</v>
      </c>
      <c r="Y381" s="38781" t="n">
        <v>0.01546763</v>
      </c>
      <c r="Z381" s="40140" t="n">
        <v>0.01385189</v>
      </c>
      <c r="AA381" s="41499" t="n">
        <v>0.01483964</v>
      </c>
      <c r="AB381" s="42858" t="n">
        <v>0.006361323</v>
      </c>
      <c r="AC381" s="44217" t="n">
        <v>0.01176471</v>
      </c>
      <c r="AD381" s="45576" t="n">
        <v>0.01131687</v>
      </c>
      <c r="AE381" s="46935" t="n">
        <v>0.0078431373</v>
      </c>
      <c r="AF381" s="48294" t="n">
        <v>0.0074906367</v>
      </c>
      <c r="AG381" s="49653" t="n">
        <v>0.0060318828</v>
      </c>
      <c r="AH381" s="51012" t="n">
        <v>0.008233958</v>
      </c>
      <c r="AI381" s="52371" t="n">
        <v>0.0341743852</v>
      </c>
      <c r="AJ381" s="53730" t="n">
        <v>0.0360915493</v>
      </c>
      <c r="AK381" s="55089" t="n">
        <v>0.0422695</v>
      </c>
      <c r="AL381" s="56448" t="n">
        <v>0.05172414</v>
      </c>
      <c r="AM381" s="57807" t="n">
        <v>0.04504814</v>
      </c>
    </row>
    <row r="382">
      <c r="A382" s="23835" t="s">
        <v>892</v>
      </c>
      <c r="B382" s="25194" t="s">
        <v>724</v>
      </c>
      <c r="C382" s="26553" t="s">
        <v>724</v>
      </c>
      <c r="D382" s="27912" t="s">
        <v>474</v>
      </c>
      <c r="E382" s="29271" t="s">
        <v>879</v>
      </c>
      <c r="G382" s="30630" t="s">
        <v>923</v>
      </c>
      <c r="T382" s="31989" t="n">
        <v>0.02392947</v>
      </c>
      <c r="U382" s="33348" t="n">
        <v>0.01985112</v>
      </c>
      <c r="V382" s="34707" t="n">
        <v>0.007337526</v>
      </c>
      <c r="W382" s="36066" t="n">
        <v>0.01065956</v>
      </c>
      <c r="X382" s="37425" t="n">
        <v>0.01658477</v>
      </c>
      <c r="Y382" s="38784" t="n">
        <v>0.009352518</v>
      </c>
      <c r="Z382" s="40143" t="n">
        <v>0.006393181</v>
      </c>
      <c r="AA382" s="41502" t="n">
        <v>0.007659167</v>
      </c>
      <c r="AB382" s="42861" t="n">
        <v>0.007951654</v>
      </c>
      <c r="AC382" s="44220" t="n">
        <v>0.006100218</v>
      </c>
      <c r="AD382" s="45579" t="n">
        <v>0.007544582</v>
      </c>
      <c r="AE382" s="46938" t="n">
        <v>0.0062745098</v>
      </c>
      <c r="AF382" s="48297" t="n">
        <v>0.0087390762</v>
      </c>
      <c r="AG382" s="49656" t="n">
        <v>0.0073244291</v>
      </c>
      <c r="AH382" s="51015" t="n">
        <v>0.0070982396</v>
      </c>
      <c r="AI382" s="52374"/>
      <c r="AJ382" s="53733"/>
      <c r="AK382" s="55092"/>
      <c r="AL382" s="56451"/>
      <c r="AM382" s="57810"/>
    </row>
    <row r="383">
      <c r="A383" s="23838" t="s">
        <v>892</v>
      </c>
      <c r="B383" s="25197" t="s">
        <v>705</v>
      </c>
      <c r="C383" s="26556" t="s">
        <v>705</v>
      </c>
      <c r="D383" s="27915" t="s">
        <v>474</v>
      </c>
      <c r="E383" s="29274" t="s">
        <v>879</v>
      </c>
      <c r="G383" s="30633" t="s">
        <v>923</v>
      </c>
      <c r="T383" s="31992"/>
      <c r="U383" s="33351"/>
      <c r="V383" s="34710"/>
      <c r="W383" s="36069"/>
      <c r="X383" s="37428"/>
      <c r="Y383" s="38787"/>
      <c r="Z383" s="40146"/>
      <c r="AA383" s="41505"/>
      <c r="AB383" s="42864" t="n">
        <v>0.005725191</v>
      </c>
      <c r="AC383" s="44223" t="n">
        <v>0.01263617</v>
      </c>
      <c r="AD383" s="45582" t="n">
        <v>0.0078875171</v>
      </c>
      <c r="AE383" s="46941" t="n">
        <v>0.0082352941</v>
      </c>
      <c r="AF383" s="48300" t="n">
        <v>0.013732834</v>
      </c>
      <c r="AG383" s="49659" t="n">
        <v>0.0107712193</v>
      </c>
      <c r="AH383" s="51018" t="n">
        <v>0.0122089722</v>
      </c>
      <c r="AI383" s="52377" t="n">
        <v>0.0121366975</v>
      </c>
      <c r="AJ383" s="53736" t="n">
        <v>0.0176056338</v>
      </c>
      <c r="AK383" s="55095" t="n">
        <v>0.01815603</v>
      </c>
      <c r="AL383" s="56454" t="n">
        <v>0.02248876</v>
      </c>
      <c r="AM383" s="57813" t="n">
        <v>0.02579092</v>
      </c>
    </row>
    <row r="384">
      <c r="A384" s="23841" t="s">
        <v>892</v>
      </c>
      <c r="B384" s="25200" t="s">
        <v>713</v>
      </c>
      <c r="C384" s="26559" t="s">
        <v>713</v>
      </c>
      <c r="D384" s="27918" t="s">
        <v>474</v>
      </c>
      <c r="E384" s="29277" t="s">
        <v>879</v>
      </c>
      <c r="G384" s="30636" t="s">
        <v>923</v>
      </c>
      <c r="T384" s="31995" t="n">
        <v>0.003778338</v>
      </c>
      <c r="U384" s="33354" t="n">
        <v>0.001240695</v>
      </c>
      <c r="V384" s="34713" t="n">
        <v>0.006813417</v>
      </c>
      <c r="W384" s="36072" t="n">
        <v>0.004663558</v>
      </c>
      <c r="X384" s="37431" t="n">
        <v>0.007371007</v>
      </c>
      <c r="Y384" s="38790" t="n">
        <v>0.004316547</v>
      </c>
      <c r="Z384" s="40149" t="n">
        <v>0.00319659</v>
      </c>
      <c r="AA384" s="41508" t="n">
        <v>0.005744375</v>
      </c>
      <c r="AB384" s="42867" t="n">
        <v>0.007315522</v>
      </c>
      <c r="AC384" s="44226" t="n">
        <v>0.003921569</v>
      </c>
      <c r="AD384" s="45585" t="n">
        <v>0.0113168724</v>
      </c>
      <c r="AE384" s="46944" t="n">
        <v>0.0064705882</v>
      </c>
      <c r="AF384" s="48303" t="n">
        <v>0.0056179775</v>
      </c>
      <c r="AG384" s="49662" t="n">
        <v>0.0030159414</v>
      </c>
      <c r="AH384" s="51021" t="n">
        <v>0.0056785917</v>
      </c>
      <c r="AI384" s="52380"/>
      <c r="AJ384" s="53739"/>
      <c r="AK384" s="55098"/>
      <c r="AL384" s="56457"/>
      <c r="AM384" s="57816"/>
    </row>
    <row r="385">
      <c r="A385" s="23844" t="s">
        <v>892</v>
      </c>
      <c r="B385" s="25203" t="s">
        <v>722</v>
      </c>
      <c r="C385" s="26562" t="s">
        <v>722</v>
      </c>
      <c r="D385" s="27921" t="s">
        <v>474</v>
      </c>
      <c r="E385" s="29280" t="s">
        <v>879</v>
      </c>
      <c r="G385" s="30639" t="s">
        <v>923</v>
      </c>
      <c r="T385" s="31998"/>
      <c r="U385" s="33357"/>
      <c r="V385" s="34716"/>
      <c r="W385" s="36075"/>
      <c r="X385" s="37434"/>
      <c r="Y385" s="38793"/>
      <c r="Z385" s="40152"/>
      <c r="AA385" s="41511"/>
      <c r="AB385" s="42870" t="n">
        <v>0.0076335878</v>
      </c>
      <c r="AC385" s="44229" t="n">
        <v>0.004793028</v>
      </c>
      <c r="AD385" s="45588" t="n">
        <v>0.005829904</v>
      </c>
      <c r="AE385" s="46947" t="n">
        <v>0.0029411765</v>
      </c>
      <c r="AF385" s="48306" t="n">
        <v>0.0037453184</v>
      </c>
      <c r="AG385" s="49665" t="n">
        <v>0.0038776389</v>
      </c>
      <c r="AH385" s="51024" t="n">
        <v>0.0039750142</v>
      </c>
      <c r="AI385" s="52383"/>
      <c r="AJ385" s="53742"/>
      <c r="AK385" s="55101"/>
      <c r="AL385" s="56460"/>
      <c r="AM385" s="57819"/>
    </row>
    <row r="386">
      <c r="A386" s="23847" t="s">
        <v>892</v>
      </c>
      <c r="B386" s="25206" t="s">
        <v>707</v>
      </c>
      <c r="C386" s="26565" t="s">
        <v>707</v>
      </c>
      <c r="D386" s="27924" t="s">
        <v>473</v>
      </c>
      <c r="E386" s="29283" t="s">
        <v>879</v>
      </c>
      <c r="G386" s="30642" t="s">
        <v>923</v>
      </c>
      <c r="T386" s="32001"/>
      <c r="U386" s="33360"/>
      <c r="V386" s="34719"/>
      <c r="W386" s="36078"/>
      <c r="X386" s="37437"/>
      <c r="Y386" s="38796" t="n">
        <v>0.007913669</v>
      </c>
      <c r="Z386" s="40155" t="n">
        <v>0.00426212</v>
      </c>
      <c r="AA386" s="41514" t="n">
        <v>0.005265677</v>
      </c>
      <c r="AB386" s="42873" t="n">
        <v>0.010178117</v>
      </c>
      <c r="AC386" s="44232" t="n">
        <v>0.009150327</v>
      </c>
      <c r="AD386" s="45591" t="n">
        <v>0.0054869684</v>
      </c>
      <c r="AE386" s="46950" t="n">
        <v>0.0078431373</v>
      </c>
      <c r="AF386" s="48309" t="n">
        <v>0.0118601748</v>
      </c>
      <c r="AG386" s="49668" t="n">
        <v>0.0107712193</v>
      </c>
      <c r="AH386" s="51027" t="n">
        <v>0.0156161272</v>
      </c>
      <c r="AI386" s="52386"/>
      <c r="AJ386" s="53745"/>
      <c r="AK386" s="55104"/>
      <c r="AL386" s="56463"/>
      <c r="AM386" s="57822"/>
    </row>
    <row r="387">
      <c r="A387" s="23850" t="s">
        <v>892</v>
      </c>
      <c r="B387" s="25209" t="s">
        <v>720</v>
      </c>
      <c r="C387" s="26568" t="s">
        <v>720</v>
      </c>
      <c r="D387" s="27927" t="s">
        <v>473</v>
      </c>
      <c r="E387" s="29286" t="s">
        <v>879</v>
      </c>
      <c r="G387" s="30645" t="s">
        <v>923</v>
      </c>
      <c r="T387" s="32004"/>
      <c r="U387" s="33363"/>
      <c r="V387" s="34722"/>
      <c r="W387" s="36081"/>
      <c r="X387" s="37440"/>
      <c r="Y387" s="38799" t="n">
        <v>0.001079137</v>
      </c>
      <c r="Z387" s="40158" t="n">
        <v>5.327651E-4</v>
      </c>
      <c r="AA387" s="41517" t="n">
        <v>9.573959E-4</v>
      </c>
      <c r="AB387" s="42876" t="n">
        <v>0.0015903308</v>
      </c>
      <c r="AC387" s="44235" t="n">
        <v>0.0017429194</v>
      </c>
      <c r="AD387" s="45594" t="n">
        <v>0.0054869684</v>
      </c>
      <c r="AE387" s="46953" t="n">
        <v>0.0021568627</v>
      </c>
      <c r="AF387" s="48312" t="n">
        <v>0.0031210986</v>
      </c>
      <c r="AG387" s="49671" t="n">
        <v>0.0030159414</v>
      </c>
      <c r="AH387" s="51030" t="n">
        <v>0.0056785917</v>
      </c>
      <c r="AI387" s="52389"/>
      <c r="AJ387" s="53748"/>
      <c r="AK387" s="55107"/>
      <c r="AL387" s="56466"/>
      <c r="AM387" s="57825"/>
    </row>
    <row r="388">
      <c r="A388" s="23853" t="s">
        <v>892</v>
      </c>
      <c r="B388" s="25212" t="s">
        <v>721</v>
      </c>
      <c r="C388" s="26571" t="s">
        <v>721</v>
      </c>
      <c r="D388" s="27930" t="s">
        <v>473</v>
      </c>
      <c r="E388" s="29289" t="s">
        <v>879</v>
      </c>
      <c r="G388" s="30648" t="s">
        <v>923</v>
      </c>
      <c r="T388" s="32007"/>
      <c r="U388" s="33366"/>
      <c r="V388" s="34725"/>
      <c r="W388" s="36084"/>
      <c r="X388" s="37443"/>
      <c r="Y388" s="38802" t="n">
        <v>0.01654676</v>
      </c>
      <c r="Z388" s="40161" t="n">
        <v>0.02184337</v>
      </c>
      <c r="AA388" s="41520" t="n">
        <v>0.02106271</v>
      </c>
      <c r="AB388" s="42879" t="n">
        <v>0.0257633588</v>
      </c>
      <c r="AC388" s="44238" t="n">
        <v>0.0230936819</v>
      </c>
      <c r="AD388" s="45597" t="n">
        <v>0.0209190672</v>
      </c>
      <c r="AE388" s="46956" t="n">
        <v>0.0292156863</v>
      </c>
      <c r="AF388" s="48315" t="n">
        <v>0.0274656679</v>
      </c>
      <c r="AG388" s="49674" t="n">
        <v>0.0314519604</v>
      </c>
      <c r="AH388" s="51033" t="n">
        <v>0.0300965361</v>
      </c>
      <c r="AI388" s="52392"/>
      <c r="AJ388" s="53751"/>
      <c r="AK388" s="55110"/>
      <c r="AL388" s="56469"/>
      <c r="AM388" s="57828"/>
    </row>
    <row r="389">
      <c r="A389" s="23856" t="s">
        <v>892</v>
      </c>
      <c r="B389" s="25215" t="s">
        <v>703</v>
      </c>
      <c r="C389" s="26574" t="s">
        <v>703</v>
      </c>
      <c r="D389" s="27933" t="s">
        <v>473</v>
      </c>
      <c r="E389" s="29292" t="s">
        <v>879</v>
      </c>
      <c r="G389" s="30651" t="s">
        <v>923</v>
      </c>
      <c r="T389" s="32010" t="n">
        <v>0.03148615</v>
      </c>
      <c r="U389" s="33369" t="n">
        <v>0.01861042</v>
      </c>
      <c r="V389" s="34728" t="n">
        <v>0.01991614</v>
      </c>
      <c r="W389" s="36087" t="n">
        <v>0.01598934</v>
      </c>
      <c r="X389" s="37446" t="n">
        <v>0.02272727</v>
      </c>
      <c r="Y389" s="38805"/>
      <c r="Z389" s="40164"/>
      <c r="AA389" s="41523"/>
      <c r="AB389" s="42882"/>
      <c r="AC389" s="44241"/>
      <c r="AD389" s="45600"/>
      <c r="AE389" s="46959"/>
      <c r="AF389" s="48318"/>
      <c r="AG389" s="49677"/>
      <c r="AH389" s="51036"/>
      <c r="AI389" s="52395"/>
      <c r="AJ389" s="53754"/>
      <c r="AK389" s="55113"/>
      <c r="AL389" s="56472"/>
      <c r="AM389" s="57831"/>
    </row>
    <row r="390">
      <c r="A390" s="23859" t="s">
        <v>892</v>
      </c>
      <c r="B390" s="25218" t="s">
        <v>708</v>
      </c>
      <c r="C390" s="26577" t="s">
        <v>708</v>
      </c>
      <c r="D390" s="27936" t="s">
        <v>473</v>
      </c>
      <c r="E390" s="29295" t="s">
        <v>879</v>
      </c>
      <c r="G390" s="30654" t="s">
        <v>923</v>
      </c>
      <c r="T390" s="32013"/>
      <c r="U390" s="33372"/>
      <c r="V390" s="34731"/>
      <c r="W390" s="36090"/>
      <c r="X390" s="37449"/>
      <c r="Y390" s="38808" t="n">
        <v>0.0118705</v>
      </c>
      <c r="Z390" s="40167" t="n">
        <v>0.01438466</v>
      </c>
      <c r="AA390" s="41526" t="n">
        <v>0.01196745</v>
      </c>
      <c r="AB390" s="42885" t="n">
        <v>0.0095419847</v>
      </c>
      <c r="AC390" s="44244" t="n">
        <v>0.0130718954</v>
      </c>
      <c r="AD390" s="45603" t="n">
        <v>0.0154320988</v>
      </c>
      <c r="AE390" s="46962" t="n">
        <v>0.0103921569</v>
      </c>
      <c r="AF390" s="48321" t="n">
        <v>0.0</v>
      </c>
      <c r="AG390" s="49680" t="n">
        <v>0.0064627316</v>
      </c>
      <c r="AH390" s="51039" t="n">
        <v>0.0062464509</v>
      </c>
      <c r="AI390" s="52398"/>
      <c r="AJ390" s="53757"/>
      <c r="AK390" s="55116"/>
      <c r="AL390" s="56475"/>
      <c r="AM390" s="57834"/>
    </row>
    <row r="391">
      <c r="A391" s="23862" t="s">
        <v>892</v>
      </c>
      <c r="B391" s="25221" t="s">
        <v>706</v>
      </c>
      <c r="C391" s="26580" t="s">
        <v>706</v>
      </c>
      <c r="D391" s="27939" t="s">
        <v>473</v>
      </c>
      <c r="E391" s="29298" t="s">
        <v>879</v>
      </c>
      <c r="G391" s="30657" t="s">
        <v>923</v>
      </c>
      <c r="T391" s="32016"/>
      <c r="U391" s="33375"/>
      <c r="V391" s="34734"/>
      <c r="W391" s="36093"/>
      <c r="X391" s="37452"/>
      <c r="Y391" s="38811"/>
      <c r="Z391" s="40170"/>
      <c r="AA391" s="41529" t="n">
        <v>4.786979E-4</v>
      </c>
      <c r="AB391" s="42888"/>
      <c r="AC391" s="44247"/>
      <c r="AD391" s="45606"/>
      <c r="AE391" s="46965"/>
      <c r="AF391" s="48324"/>
      <c r="AG391" s="49683"/>
      <c r="AH391" s="51042"/>
      <c r="AI391" s="52401" t="n">
        <v>0.017246886</v>
      </c>
      <c r="AJ391" s="53760" t="n">
        <v>0.0146713615</v>
      </c>
      <c r="AK391" s="55119" t="n">
        <v>0.02865248</v>
      </c>
      <c r="AL391" s="56478" t="n">
        <v>0.04235382</v>
      </c>
      <c r="AM391" s="57837" t="n">
        <v>0.04883081</v>
      </c>
    </row>
    <row r="392">
      <c r="A392" s="23865" t="s">
        <v>892</v>
      </c>
      <c r="B392" s="25224" t="s">
        <v>707</v>
      </c>
      <c r="C392" s="26583" t="s">
        <v>707</v>
      </c>
      <c r="D392" s="27942" t="s">
        <v>478</v>
      </c>
      <c r="E392" s="29301" t="s">
        <v>879</v>
      </c>
      <c r="G392" s="30660" t="s">
        <v>923</v>
      </c>
      <c r="T392" s="32019"/>
      <c r="U392" s="33378"/>
      <c r="V392" s="34737"/>
      <c r="W392" s="36096"/>
      <c r="X392" s="37455"/>
      <c r="Y392" s="38814"/>
      <c r="Z392" s="40173"/>
      <c r="AA392" s="41532"/>
      <c r="AB392" s="42891"/>
      <c r="AC392" s="44250"/>
      <c r="AD392" s="45609"/>
      <c r="AE392" s="46968"/>
      <c r="AF392" s="48327"/>
      <c r="AG392" s="49686"/>
      <c r="AH392" s="51045"/>
      <c r="AI392" s="52404" t="n">
        <v>0.0153305653</v>
      </c>
      <c r="AJ392" s="53763" t="n">
        <v>0.0155516432</v>
      </c>
      <c r="AK392" s="55122" t="n">
        <v>0.02212766</v>
      </c>
      <c r="AL392" s="56481" t="n">
        <v>0.02511244</v>
      </c>
      <c r="AM392" s="57840" t="n">
        <v>0.02338377</v>
      </c>
    </row>
    <row r="393">
      <c r="A393" s="23868" t="s">
        <v>892</v>
      </c>
      <c r="B393" s="25227" t="s">
        <v>708</v>
      </c>
      <c r="C393" s="26586" t="s">
        <v>708</v>
      </c>
      <c r="D393" s="27945" t="s">
        <v>478</v>
      </c>
      <c r="E393" s="29304" t="s">
        <v>879</v>
      </c>
      <c r="G393" s="30663" t="s">
        <v>923</v>
      </c>
      <c r="T393" s="32022"/>
      <c r="U393" s="33381"/>
      <c r="V393" s="34740"/>
      <c r="W393" s="36099"/>
      <c r="X393" s="37458"/>
      <c r="Y393" s="38817"/>
      <c r="Z393" s="40176"/>
      <c r="AA393" s="41535"/>
      <c r="AB393" s="42894"/>
      <c r="AC393" s="44253"/>
      <c r="AD393" s="45612"/>
      <c r="AE393" s="46971"/>
      <c r="AF393" s="48330"/>
      <c r="AG393" s="49689"/>
      <c r="AH393" s="51048"/>
      <c r="AI393" s="52407" t="n">
        <v>0.0047908017</v>
      </c>
      <c r="AJ393" s="53766" t="n">
        <v>0.0052816901</v>
      </c>
      <c r="AK393" s="55125" t="n">
        <v>0.01021277</v>
      </c>
      <c r="AL393" s="56484" t="n">
        <v>0.008995502</v>
      </c>
      <c r="AM393" s="57843" t="n">
        <v>0.008940853</v>
      </c>
    </row>
    <row r="394">
      <c r="A394" s="23871" t="s">
        <v>892</v>
      </c>
      <c r="B394" s="25230" t="s">
        <v>712</v>
      </c>
      <c r="C394" s="26589" t="s">
        <v>712</v>
      </c>
      <c r="D394" s="27948" t="s">
        <v>475</v>
      </c>
      <c r="E394" s="29307" t="s">
        <v>879</v>
      </c>
      <c r="G394" s="30666" t="s">
        <v>923</v>
      </c>
      <c r="T394" s="32025"/>
      <c r="U394" s="33384"/>
      <c r="V394" s="34743"/>
      <c r="W394" s="36102"/>
      <c r="X394" s="37461"/>
      <c r="Y394" s="38820"/>
      <c r="Z394" s="40179"/>
      <c r="AA394" s="41538"/>
      <c r="AB394" s="42897"/>
      <c r="AC394" s="44256"/>
      <c r="AD394" s="45615"/>
      <c r="AE394" s="46974"/>
      <c r="AF394" s="48333"/>
      <c r="AG394" s="49692"/>
      <c r="AH394" s="51051"/>
      <c r="AI394" s="52410" t="n">
        <v>0.008623443</v>
      </c>
      <c r="AJ394" s="53769" t="n">
        <v>0.0090962441</v>
      </c>
      <c r="AK394" s="55128" t="n">
        <v>0.01049645</v>
      </c>
      <c r="AL394" s="56487" t="n">
        <v>0.002998501</v>
      </c>
      <c r="AM394" s="57846" t="n">
        <v>0.009628611</v>
      </c>
    </row>
    <row r="395">
      <c r="A395" s="23874" t="s">
        <v>892</v>
      </c>
      <c r="B395" s="25233" t="s">
        <v>713</v>
      </c>
      <c r="C395" s="26592" t="s">
        <v>713</v>
      </c>
      <c r="D395" s="27951" t="s">
        <v>475</v>
      </c>
      <c r="E395" s="29310" t="s">
        <v>879</v>
      </c>
      <c r="G395" s="30669" t="s">
        <v>923</v>
      </c>
      <c r="T395" s="32028"/>
      <c r="U395" s="33387"/>
      <c r="V395" s="34746"/>
      <c r="W395" s="36105"/>
      <c r="X395" s="37464"/>
      <c r="Y395" s="38823"/>
      <c r="Z395" s="40182"/>
      <c r="AA395" s="41541"/>
      <c r="AB395" s="42900"/>
      <c r="AC395" s="44259"/>
      <c r="AD395" s="45618"/>
      <c r="AE395" s="46977"/>
      <c r="AF395" s="48336"/>
      <c r="AG395" s="49695"/>
      <c r="AH395" s="51054"/>
      <c r="AI395" s="52413" t="n">
        <v>0.0041520281</v>
      </c>
      <c r="AJ395" s="53772" t="n">
        <v>0.007629108</v>
      </c>
      <c r="AK395" s="55131" t="n">
        <v>0.01191489</v>
      </c>
      <c r="AL395" s="56490" t="n">
        <v>0.008245877</v>
      </c>
      <c r="AM395" s="57849" t="n">
        <v>0.007565337</v>
      </c>
    </row>
    <row r="396">
      <c r="A396" s="23877" t="s">
        <v>892</v>
      </c>
      <c r="B396" s="25236" t="s">
        <v>720</v>
      </c>
      <c r="C396" s="26595" t="s">
        <v>720</v>
      </c>
      <c r="D396" s="27954" t="s">
        <v>477</v>
      </c>
      <c r="E396" s="29313" t="s">
        <v>879</v>
      </c>
      <c r="G396" s="30672" t="s">
        <v>923</v>
      </c>
      <c r="T396" s="32031"/>
      <c r="U396" s="33390"/>
      <c r="V396" s="34749"/>
      <c r="W396" s="36108"/>
      <c r="X396" s="37467"/>
      <c r="Y396" s="38826"/>
      <c r="Z396" s="40185"/>
      <c r="AA396" s="41544"/>
      <c r="AB396" s="42903"/>
      <c r="AC396" s="44262"/>
      <c r="AD396" s="45621"/>
      <c r="AE396" s="46980"/>
      <c r="AF396" s="48339"/>
      <c r="AG396" s="49698"/>
      <c r="AH396" s="51057"/>
      <c r="AI396" s="52416" t="n">
        <v>0.002874481</v>
      </c>
      <c r="AJ396" s="53775" t="n">
        <v>0.0044014085</v>
      </c>
      <c r="AK396" s="55134" t="n">
        <v>0.003120567</v>
      </c>
      <c r="AL396" s="56493" t="n">
        <v>0.002998501</v>
      </c>
      <c r="AM396" s="57852" t="n">
        <v>0.001719395</v>
      </c>
    </row>
    <row r="397">
      <c r="A397" s="23880" t="s">
        <v>892</v>
      </c>
      <c r="B397" s="25239" t="s">
        <v>721</v>
      </c>
      <c r="C397" s="26598" t="s">
        <v>721</v>
      </c>
      <c r="D397" s="27957" t="s">
        <v>477</v>
      </c>
      <c r="E397" s="29316" t="s">
        <v>879</v>
      </c>
      <c r="G397" s="30675" t="s">
        <v>923</v>
      </c>
      <c r="T397" s="32034"/>
      <c r="U397" s="33393"/>
      <c r="V397" s="34752"/>
      <c r="W397" s="36111"/>
      <c r="X397" s="37470"/>
      <c r="Y397" s="38829"/>
      <c r="Z397" s="40188"/>
      <c r="AA397" s="41547"/>
      <c r="AB397" s="42906"/>
      <c r="AC397" s="44265"/>
      <c r="AD397" s="45624"/>
      <c r="AE397" s="46983"/>
      <c r="AF397" s="48342"/>
      <c r="AG397" s="49701"/>
      <c r="AH397" s="51060"/>
      <c r="AI397" s="52419" t="n">
        <v>0.0038326413</v>
      </c>
      <c r="AJ397" s="53778" t="n">
        <v>0.0041079812</v>
      </c>
      <c r="AK397" s="55137" t="n">
        <v>0.003971631</v>
      </c>
      <c r="AL397" s="56496" t="n">
        <v>0.003748126</v>
      </c>
      <c r="AM397" s="57855" t="n">
        <v>0.005158184</v>
      </c>
    </row>
    <row r="398">
      <c r="A398" s="23883" t="s">
        <v>892</v>
      </c>
      <c r="B398" s="25242" t="s">
        <v>722</v>
      </c>
      <c r="C398" s="26601" t="s">
        <v>722</v>
      </c>
      <c r="D398" s="27960" t="s">
        <v>477</v>
      </c>
      <c r="E398" s="29319" t="s">
        <v>879</v>
      </c>
      <c r="G398" s="30678" t="s">
        <v>923</v>
      </c>
      <c r="T398" s="32037"/>
      <c r="U398" s="33396"/>
      <c r="V398" s="34755"/>
      <c r="W398" s="36114"/>
      <c r="X398" s="37473"/>
      <c r="Y398" s="38832"/>
      <c r="Z398" s="40191"/>
      <c r="AA398" s="41550"/>
      <c r="AB398" s="42909"/>
      <c r="AC398" s="44268"/>
      <c r="AD398" s="45627"/>
      <c r="AE398" s="46986"/>
      <c r="AF398" s="48345"/>
      <c r="AG398" s="49704"/>
      <c r="AH398" s="51063"/>
      <c r="AI398" s="52422" t="n">
        <v>0.0047908017</v>
      </c>
      <c r="AJ398" s="53781" t="n">
        <v>0.0137910798</v>
      </c>
      <c r="AK398" s="55140" t="n">
        <v>0.007375887</v>
      </c>
      <c r="AL398" s="56499" t="n">
        <v>0.007121439</v>
      </c>
      <c r="AM398" s="57858" t="n">
        <v>0.01169188</v>
      </c>
    </row>
    <row r="399">
      <c r="A399" s="23886" t="s">
        <v>892</v>
      </c>
      <c r="B399" s="25245" t="s">
        <v>724</v>
      </c>
      <c r="C399" s="26604" t="s">
        <v>724</v>
      </c>
      <c r="D399" s="27963" t="s">
        <v>479</v>
      </c>
      <c r="E399" s="29322" t="s">
        <v>879</v>
      </c>
      <c r="G399" s="30681" t="s">
        <v>923</v>
      </c>
      <c r="T399" s="32040"/>
      <c r="U399" s="33399"/>
      <c r="V399" s="34758"/>
      <c r="W399" s="36117"/>
      <c r="X399" s="37476"/>
      <c r="Y399" s="38835"/>
      <c r="Z399" s="40194"/>
      <c r="AA399" s="41553"/>
      <c r="AB399" s="42912"/>
      <c r="AC399" s="44271"/>
      <c r="AD399" s="45630"/>
      <c r="AE399" s="46989"/>
      <c r="AF399" s="48348"/>
      <c r="AG399" s="49707"/>
      <c r="AH399" s="51066"/>
      <c r="AI399" s="52425" t="n">
        <v>0.0063877355</v>
      </c>
      <c r="AJ399" s="53784" t="n">
        <v>0.0105633803</v>
      </c>
      <c r="AK399" s="55143" t="n">
        <v>0.01049645</v>
      </c>
      <c r="AL399" s="56502" t="n">
        <v>0.01274363</v>
      </c>
      <c r="AM399" s="57861" t="n">
        <v>0.0130674</v>
      </c>
    </row>
    <row r="400">
      <c r="A400" s="23889" t="s">
        <v>892</v>
      </c>
      <c r="B400" s="25248" t="s">
        <v>725</v>
      </c>
      <c r="C400" s="26607" t="s">
        <v>725</v>
      </c>
      <c r="D400" s="27966" t="s">
        <v>479</v>
      </c>
      <c r="E400" s="29325" t="s">
        <v>879</v>
      </c>
      <c r="G400" s="30684" t="s">
        <v>923</v>
      </c>
      <c r="T400" s="32043"/>
      <c r="U400" s="33402"/>
      <c r="V400" s="34761"/>
      <c r="W400" s="36120"/>
      <c r="X400" s="37479"/>
      <c r="Y400" s="38838"/>
      <c r="Z400" s="40197"/>
      <c r="AA400" s="41556"/>
      <c r="AB400" s="42915"/>
      <c r="AC400" s="44274"/>
      <c r="AD400" s="45633"/>
      <c r="AE400" s="46992"/>
      <c r="AF400" s="48351"/>
      <c r="AG400" s="49710"/>
      <c r="AH400" s="51069"/>
      <c r="AI400" s="52428" t="n">
        <v>0.0099009901</v>
      </c>
      <c r="AJ400" s="53787" t="n">
        <v>0.0049882629</v>
      </c>
      <c r="AK400" s="55146" t="n">
        <v>0.007092199</v>
      </c>
      <c r="AL400" s="56505" t="n">
        <v>0.005997001</v>
      </c>
      <c r="AM400" s="57864" t="n">
        <v>0.01237964</v>
      </c>
    </row>
    <row r="401">
      <c r="A401" s="23892" t="s">
        <v>892</v>
      </c>
      <c r="B401" s="25251" t="s">
        <v>709</v>
      </c>
      <c r="C401" s="26610" t="s">
        <v>709</v>
      </c>
      <c r="D401" s="27969" t="s">
        <v>472</v>
      </c>
      <c r="E401" s="29328" t="s">
        <v>880</v>
      </c>
      <c r="G401" s="30687" t="s">
        <v>922</v>
      </c>
      <c r="T401" s="32046"/>
      <c r="U401" s="33405"/>
      <c r="V401" s="34764"/>
      <c r="W401" s="36123"/>
      <c r="X401" s="37482"/>
      <c r="Y401" s="38841"/>
      <c r="Z401" s="40200"/>
      <c r="AA401" s="41559"/>
      <c r="AB401" s="42918"/>
      <c r="AC401" s="44277"/>
      <c r="AD401" s="45636"/>
      <c r="AE401" s="46995"/>
      <c r="AF401" s="48354"/>
      <c r="AG401" s="49713"/>
      <c r="AH401" s="51072"/>
      <c r="AI401" s="52431"/>
      <c r="AJ401" s="53790"/>
      <c r="AK401" s="55149" t="n">
        <v>2.0</v>
      </c>
      <c r="AL401" s="56508" t="n">
        <v>16.0</v>
      </c>
      <c r="AM401" s="57867" t="n">
        <v>12.0</v>
      </c>
    </row>
    <row r="402">
      <c r="A402" s="23895" t="s">
        <v>892</v>
      </c>
      <c r="B402" s="25254" t="s">
        <v>710</v>
      </c>
      <c r="C402" s="26613" t="s">
        <v>710</v>
      </c>
      <c r="D402" s="27972" t="s">
        <v>472</v>
      </c>
      <c r="E402" s="29331" t="s">
        <v>880</v>
      </c>
      <c r="G402" s="30690" t="s">
        <v>922</v>
      </c>
      <c r="T402" s="32049" t="n">
        <v>8.0</v>
      </c>
      <c r="U402" s="33408" t="n">
        <v>4.0</v>
      </c>
      <c r="V402" s="34767" t="n">
        <v>18.0</v>
      </c>
      <c r="W402" s="36126" t="n">
        <v>11.0</v>
      </c>
      <c r="X402" s="37485" t="n">
        <v>10.0</v>
      </c>
      <c r="Y402" s="38844" t="n">
        <v>20.0</v>
      </c>
      <c r="Z402" s="40203" t="n">
        <v>14.0</v>
      </c>
      <c r="AA402" s="41562" t="n">
        <v>12.0</v>
      </c>
      <c r="AB402" s="42921" t="n">
        <v>10.0</v>
      </c>
      <c r="AC402" s="44280" t="n">
        <v>49.0</v>
      </c>
      <c r="AD402" s="45639" t="n">
        <v>58.0</v>
      </c>
      <c r="AE402" s="46998" t="n">
        <v>111.0</v>
      </c>
      <c r="AF402" s="48357" t="n">
        <v>77.0</v>
      </c>
      <c r="AG402" s="49716" t="n">
        <v>86.0</v>
      </c>
      <c r="AH402" s="51075" t="n">
        <v>140.0</v>
      </c>
      <c r="AI402" s="52434" t="n">
        <v>129.0</v>
      </c>
      <c r="AJ402" s="53793" t="n">
        <v>80.0</v>
      </c>
      <c r="AK402" s="55152" t="n">
        <v>72.0</v>
      </c>
      <c r="AL402" s="56511" t="n">
        <v>72.0</v>
      </c>
      <c r="AM402" s="57870" t="n">
        <v>77.0</v>
      </c>
    </row>
    <row r="403">
      <c r="A403" s="23898" t="s">
        <v>892</v>
      </c>
      <c r="B403" s="25257" t="s">
        <v>711</v>
      </c>
      <c r="C403" s="26616" t="s">
        <v>711</v>
      </c>
      <c r="D403" s="27975" t="s">
        <v>472</v>
      </c>
      <c r="E403" s="29334" t="s">
        <v>880</v>
      </c>
      <c r="G403" s="30693" t="s">
        <v>922</v>
      </c>
      <c r="T403" s="32052"/>
      <c r="U403" s="33411"/>
      <c r="V403" s="34770"/>
      <c r="W403" s="36129"/>
      <c r="X403" s="37488"/>
      <c r="Y403" s="38847"/>
      <c r="Z403" s="40206"/>
      <c r="AA403" s="41565"/>
      <c r="AB403" s="42924"/>
      <c r="AC403" s="44283"/>
      <c r="AD403" s="45642"/>
      <c r="AE403" s="47001"/>
      <c r="AF403" s="48360"/>
      <c r="AG403" s="49719"/>
      <c r="AH403" s="51078"/>
      <c r="AI403" s="52437"/>
      <c r="AJ403" s="53796" t="n">
        <v>46.0</v>
      </c>
      <c r="AK403" s="55155" t="n">
        <v>130.0</v>
      </c>
      <c r="AL403" s="56514" t="n">
        <v>92.0</v>
      </c>
      <c r="AM403" s="57873" t="n">
        <v>110.0</v>
      </c>
    </row>
    <row r="404">
      <c r="A404" s="23901" t="s">
        <v>892</v>
      </c>
      <c r="B404" s="25260" t="s">
        <v>703</v>
      </c>
      <c r="C404" s="26619" t="s">
        <v>703</v>
      </c>
      <c r="D404" s="27978" t="s">
        <v>472</v>
      </c>
      <c r="E404" s="29337" t="s">
        <v>880</v>
      </c>
      <c r="G404" s="30696" t="s">
        <v>922</v>
      </c>
      <c r="T404" s="32055" t="n">
        <v>12.0</v>
      </c>
      <c r="U404" s="33414" t="n">
        <v>25.0</v>
      </c>
      <c r="V404" s="34773" t="n">
        <v>43.0</v>
      </c>
      <c r="W404" s="36132" t="n">
        <v>28.0</v>
      </c>
      <c r="X404" s="37491" t="n">
        <v>34.0</v>
      </c>
      <c r="Y404" s="38850" t="n">
        <v>25.0</v>
      </c>
      <c r="Z404" s="40209" t="n">
        <v>29.0</v>
      </c>
      <c r="AA404" s="41568" t="n">
        <v>25.0</v>
      </c>
      <c r="AB404" s="42927" t="n">
        <v>49.0</v>
      </c>
      <c r="AC404" s="44286"/>
      <c r="AD404" s="45645"/>
      <c r="AE404" s="47004"/>
      <c r="AF404" s="48363"/>
      <c r="AG404" s="49722"/>
      <c r="AH404" s="51081"/>
      <c r="AI404" s="52440"/>
      <c r="AJ404" s="53799"/>
      <c r="AK404" s="55158"/>
      <c r="AL404" s="56517"/>
      <c r="AM404" s="57876"/>
    </row>
    <row r="405">
      <c r="A405" s="23904" t="s">
        <v>892</v>
      </c>
      <c r="B405" s="25263" t="s">
        <v>727</v>
      </c>
      <c r="C405" s="26622" t="s">
        <v>727</v>
      </c>
      <c r="D405" s="27981" t="s">
        <v>472</v>
      </c>
      <c r="E405" s="29340" t="s">
        <v>880</v>
      </c>
      <c r="G405" s="30699" t="s">
        <v>922</v>
      </c>
      <c r="T405" s="32058" t="n">
        <v>10.0</v>
      </c>
      <c r="U405" s="33417" t="n">
        <v>12.0</v>
      </c>
      <c r="V405" s="34776" t="n">
        <v>25.0</v>
      </c>
      <c r="W405" s="36135" t="n">
        <v>32.0</v>
      </c>
      <c r="X405" s="37494"/>
      <c r="Y405" s="38853"/>
      <c r="Z405" s="40212"/>
      <c r="AA405" s="41571"/>
      <c r="AB405" s="42930"/>
      <c r="AC405" s="44289"/>
      <c r="AD405" s="45648"/>
      <c r="AE405" s="47007"/>
      <c r="AF405" s="48366"/>
      <c r="AG405" s="49725"/>
      <c r="AH405" s="51084"/>
      <c r="AI405" s="52443"/>
      <c r="AJ405" s="53802"/>
      <c r="AK405" s="55161"/>
      <c r="AL405" s="56520"/>
      <c r="AM405" s="57879"/>
    </row>
    <row r="406">
      <c r="A406" s="23907" t="s">
        <v>892</v>
      </c>
      <c r="B406" s="25266" t="s">
        <v>714</v>
      </c>
      <c r="C406" s="26625" t="s">
        <v>714</v>
      </c>
      <c r="D406" s="27984" t="s">
        <v>470</v>
      </c>
      <c r="E406" s="29343" t="s">
        <v>880</v>
      </c>
      <c r="G406" s="30702" t="s">
        <v>922</v>
      </c>
      <c r="T406" s="32061" t="n">
        <v>30.0</v>
      </c>
      <c r="U406" s="33420" t="n">
        <v>41.0</v>
      </c>
      <c r="V406" s="34779" t="n">
        <v>116.0</v>
      </c>
      <c r="W406" s="36138" t="n">
        <v>69.0</v>
      </c>
      <c r="X406" s="37497" t="n">
        <v>77.0</v>
      </c>
      <c r="Y406" s="38856" t="n">
        <v>95.0</v>
      </c>
      <c r="Z406" s="40215" t="n">
        <v>41.0</v>
      </c>
      <c r="AA406" s="41574" t="n">
        <v>56.0</v>
      </c>
      <c r="AB406" s="42933" t="n">
        <v>49.0</v>
      </c>
      <c r="AC406" s="44292" t="n">
        <v>91.0</v>
      </c>
      <c r="AD406" s="45651" t="n">
        <v>110.0</v>
      </c>
      <c r="AE406" s="47010" t="n">
        <v>184.0</v>
      </c>
      <c r="AF406" s="48369" t="n">
        <v>30.0</v>
      </c>
      <c r="AG406" s="49728" t="n">
        <v>49.0</v>
      </c>
      <c r="AH406" s="51087" t="n">
        <v>93.0</v>
      </c>
      <c r="AI406" s="52446" t="n">
        <v>84.0</v>
      </c>
      <c r="AJ406" s="53805" t="n">
        <v>117.0</v>
      </c>
      <c r="AK406" s="55164" t="n">
        <v>93.0</v>
      </c>
      <c r="AL406" s="56523" t="n">
        <v>67.0</v>
      </c>
      <c r="AM406" s="57882" t="n">
        <v>64.0</v>
      </c>
    </row>
    <row r="407">
      <c r="A407" s="23910" t="s">
        <v>892</v>
      </c>
      <c r="B407" s="25269" t="s">
        <v>715</v>
      </c>
      <c r="C407" s="26628" t="s">
        <v>715</v>
      </c>
      <c r="D407" s="27987" t="s">
        <v>470</v>
      </c>
      <c r="E407" s="29346" t="s">
        <v>880</v>
      </c>
      <c r="G407" s="30705" t="s">
        <v>922</v>
      </c>
      <c r="T407" s="32064"/>
      <c r="U407" s="33423"/>
      <c r="V407" s="34782"/>
      <c r="W407" s="36141"/>
      <c r="X407" s="37500"/>
      <c r="Y407" s="38859"/>
      <c r="Z407" s="40218"/>
      <c r="AA407" s="41577"/>
      <c r="AB407" s="42936"/>
      <c r="AC407" s="44295"/>
      <c r="AD407" s="45654"/>
      <c r="AE407" s="47013"/>
      <c r="AF407" s="48372"/>
      <c r="AG407" s="49731"/>
      <c r="AH407" s="51090"/>
      <c r="AI407" s="52449"/>
      <c r="AJ407" s="53808"/>
      <c r="AK407" s="55167"/>
      <c r="AL407" s="56526"/>
      <c r="AM407" s="57885" t="n">
        <v>1.0</v>
      </c>
    </row>
    <row r="408">
      <c r="A408" s="23913" t="s">
        <v>892</v>
      </c>
      <c r="B408" s="25272" t="s">
        <v>716</v>
      </c>
      <c r="C408" s="26631" t="s">
        <v>716</v>
      </c>
      <c r="D408" s="27990" t="s">
        <v>470</v>
      </c>
      <c r="E408" s="29349" t="s">
        <v>880</v>
      </c>
      <c r="G408" s="30708" t="s">
        <v>922</v>
      </c>
      <c r="T408" s="32067"/>
      <c r="U408" s="33426"/>
      <c r="V408" s="34785"/>
      <c r="W408" s="36144"/>
      <c r="X408" s="37503"/>
      <c r="Y408" s="38862" t="n">
        <v>166.0</v>
      </c>
      <c r="Z408" s="40221" t="n">
        <v>115.0</v>
      </c>
      <c r="AA408" s="41580" t="n">
        <v>116.0</v>
      </c>
      <c r="AB408" s="42939" t="n">
        <v>152.0</v>
      </c>
      <c r="AC408" s="44298" t="n">
        <v>119.0</v>
      </c>
      <c r="AD408" s="45657" t="n">
        <v>156.0</v>
      </c>
      <c r="AE408" s="47016" t="n">
        <v>230.0</v>
      </c>
      <c r="AF408" s="48375" t="n">
        <v>54.0</v>
      </c>
      <c r="AG408" s="49734" t="n">
        <v>68.0</v>
      </c>
      <c r="AH408" s="51093" t="n">
        <v>122.0</v>
      </c>
      <c r="AI408" s="52452" t="n">
        <v>93.0</v>
      </c>
      <c r="AJ408" s="53811" t="n">
        <v>781.0</v>
      </c>
      <c r="AK408" s="55170" t="n">
        <v>99.0</v>
      </c>
      <c r="AL408" s="56529" t="n">
        <v>78.0</v>
      </c>
      <c r="AM408" s="57888" t="n">
        <v>89.0</v>
      </c>
    </row>
    <row r="409">
      <c r="A409" s="23916" t="s">
        <v>892</v>
      </c>
      <c r="B409" s="25275" t="s">
        <v>717</v>
      </c>
      <c r="C409" s="26634" t="s">
        <v>717</v>
      </c>
      <c r="D409" s="27993" t="s">
        <v>470</v>
      </c>
      <c r="E409" s="29352" t="s">
        <v>880</v>
      </c>
      <c r="G409" s="30711" t="s">
        <v>922</v>
      </c>
      <c r="T409" s="32070"/>
      <c r="U409" s="33429"/>
      <c r="V409" s="34788"/>
      <c r="W409" s="36147"/>
      <c r="X409" s="37506"/>
      <c r="Y409" s="38865" t="n">
        <v>59.0</v>
      </c>
      <c r="Z409" s="40224" t="n">
        <v>59.0</v>
      </c>
      <c r="AA409" s="41583" t="n">
        <v>56.0</v>
      </c>
      <c r="AB409" s="42942" t="n">
        <v>111.0</v>
      </c>
      <c r="AC409" s="44301" t="n">
        <v>110.0</v>
      </c>
      <c r="AD409" s="45660" t="n">
        <v>203.0</v>
      </c>
      <c r="AE409" s="47019" t="n">
        <v>344.0</v>
      </c>
      <c r="AF409" s="48378" t="n">
        <v>201.0</v>
      </c>
      <c r="AG409" s="49737" t="n">
        <v>205.0</v>
      </c>
      <c r="AH409" s="51096" t="n">
        <v>404.0</v>
      </c>
      <c r="AI409" s="52455" t="n">
        <v>415.0</v>
      </c>
      <c r="AJ409" s="53814" t="n">
        <v>396.0</v>
      </c>
      <c r="AK409" s="55173" t="n">
        <v>752.0</v>
      </c>
      <c r="AL409" s="56532" t="n">
        <v>415.0</v>
      </c>
      <c r="AM409" s="57891" t="n">
        <v>400.0</v>
      </c>
    </row>
    <row r="410">
      <c r="A410" s="23919" t="s">
        <v>892</v>
      </c>
      <c r="B410" s="25278" t="s">
        <v>718</v>
      </c>
      <c r="C410" s="26637" t="s">
        <v>718</v>
      </c>
      <c r="D410" s="27996" t="s">
        <v>470</v>
      </c>
      <c r="E410" s="29355" t="s">
        <v>880</v>
      </c>
      <c r="G410" s="30714" t="s">
        <v>922</v>
      </c>
      <c r="T410" s="32073"/>
      <c r="U410" s="33432"/>
      <c r="V410" s="34791"/>
      <c r="W410" s="36150"/>
      <c r="X410" s="37509"/>
      <c r="Y410" s="38868" t="n">
        <v>91.0</v>
      </c>
      <c r="Z410" s="40227" t="n">
        <v>83.0</v>
      </c>
      <c r="AA410" s="41586" t="n">
        <v>61.0</v>
      </c>
      <c r="AB410" s="42945" t="n">
        <v>121.0</v>
      </c>
      <c r="AC410" s="44304" t="n">
        <v>83.0</v>
      </c>
      <c r="AD410" s="45663" t="n">
        <v>96.0</v>
      </c>
      <c r="AE410" s="47022" t="n">
        <v>126.0</v>
      </c>
      <c r="AF410" s="48381" t="n">
        <v>18.0</v>
      </c>
      <c r="AG410" s="49740" t="n">
        <v>33.0</v>
      </c>
      <c r="AH410" s="51099" t="n">
        <v>53.0</v>
      </c>
      <c r="AI410" s="52458" t="n">
        <v>58.0</v>
      </c>
      <c r="AJ410" s="53817" t="n">
        <v>48.0</v>
      </c>
      <c r="AK410" s="55176" t="n">
        <v>40.0</v>
      </c>
      <c r="AL410" s="56535" t="n">
        <v>41.0</v>
      </c>
      <c r="AM410" s="57894" t="n">
        <v>52.0</v>
      </c>
    </row>
    <row r="411">
      <c r="A411" s="23922" t="s">
        <v>892</v>
      </c>
      <c r="B411" s="25281" t="s">
        <v>719</v>
      </c>
      <c r="C411" s="26640" t="s">
        <v>719</v>
      </c>
      <c r="D411" s="27999" t="s">
        <v>470</v>
      </c>
      <c r="E411" s="29358" t="s">
        <v>880</v>
      </c>
      <c r="G411" s="30717" t="s">
        <v>922</v>
      </c>
      <c r="T411" s="32076"/>
      <c r="U411" s="33435"/>
      <c r="V411" s="34794"/>
      <c r="W411" s="36153"/>
      <c r="X411" s="37512"/>
      <c r="Y411" s="38871"/>
      <c r="Z411" s="40230"/>
      <c r="AA411" s="41589"/>
      <c r="AB411" s="42948"/>
      <c r="AC411" s="44307"/>
      <c r="AD411" s="45666"/>
      <c r="AE411" s="47025"/>
      <c r="AF411" s="48384"/>
      <c r="AG411" s="49743"/>
      <c r="AH411" s="51102"/>
      <c r="AI411" s="52461"/>
      <c r="AJ411" s="53820"/>
      <c r="AK411" s="55179"/>
      <c r="AL411" s="56538" t="n">
        <v>4.0</v>
      </c>
      <c r="AM411" s="57897" t="n">
        <v>30.0</v>
      </c>
    </row>
    <row r="412">
      <c r="A412" s="23925" t="s">
        <v>892</v>
      </c>
      <c r="B412" s="25284" t="s">
        <v>703</v>
      </c>
      <c r="C412" s="26643" t="s">
        <v>703</v>
      </c>
      <c r="D412" s="28002" t="s">
        <v>470</v>
      </c>
      <c r="E412" s="29361" t="s">
        <v>880</v>
      </c>
      <c r="G412" s="30720" t="s">
        <v>922</v>
      </c>
      <c r="T412" s="32079" t="n">
        <v>151.0</v>
      </c>
      <c r="U412" s="33438" t="n">
        <v>120.0</v>
      </c>
      <c r="V412" s="34797" t="n">
        <v>282.0</v>
      </c>
      <c r="W412" s="36156" t="n">
        <v>337.0</v>
      </c>
      <c r="X412" s="37515" t="n">
        <v>287.0</v>
      </c>
      <c r="Y412" s="38874" t="n">
        <v>92.0</v>
      </c>
      <c r="Z412" s="40233" t="n">
        <v>91.0</v>
      </c>
      <c r="AA412" s="41592" t="n">
        <v>60.0</v>
      </c>
      <c r="AB412" s="42951" t="n">
        <v>64.0</v>
      </c>
      <c r="AC412" s="44310"/>
      <c r="AD412" s="45669"/>
      <c r="AE412" s="47028"/>
      <c r="AF412" s="48387"/>
      <c r="AG412" s="49746"/>
      <c r="AH412" s="51105"/>
      <c r="AI412" s="52464"/>
      <c r="AJ412" s="53823"/>
      <c r="AK412" s="55182"/>
      <c r="AL412" s="56541"/>
      <c r="AM412" s="57900"/>
    </row>
    <row r="413">
      <c r="A413" s="23928" t="s">
        <v>892</v>
      </c>
      <c r="B413" s="25287" t="s">
        <v>723</v>
      </c>
      <c r="C413" s="26646" t="s">
        <v>723</v>
      </c>
      <c r="D413" s="28005" t="s">
        <v>471</v>
      </c>
      <c r="E413" s="29364" t="s">
        <v>880</v>
      </c>
      <c r="G413" s="30723" t="s">
        <v>922</v>
      </c>
      <c r="T413" s="32082" t="n">
        <v>21.0</v>
      </c>
      <c r="U413" s="33441" t="n">
        <v>18.0</v>
      </c>
      <c r="V413" s="34800" t="n">
        <v>73.0</v>
      </c>
      <c r="W413" s="36159" t="n">
        <v>54.0</v>
      </c>
      <c r="X413" s="37518" t="n">
        <v>59.0</v>
      </c>
      <c r="Y413" s="38877" t="n">
        <v>118.0</v>
      </c>
      <c r="Z413" s="40236" t="n">
        <v>95.0</v>
      </c>
      <c r="AA413" s="41595" t="n">
        <v>97.0</v>
      </c>
      <c r="AB413" s="42954" t="n">
        <v>179.0</v>
      </c>
      <c r="AC413" s="44313" t="n">
        <v>111.0</v>
      </c>
      <c r="AD413" s="45672" t="n">
        <v>179.0</v>
      </c>
      <c r="AE413" s="47031" t="n">
        <v>240.0</v>
      </c>
      <c r="AF413" s="48390" t="n">
        <v>146.0</v>
      </c>
      <c r="AG413" s="49749" t="n">
        <v>218.0</v>
      </c>
      <c r="AH413" s="51108" t="n">
        <v>253.0</v>
      </c>
      <c r="AI413" s="52467" t="n">
        <v>242.0</v>
      </c>
      <c r="AJ413" s="53826" t="n">
        <v>274.0</v>
      </c>
      <c r="AK413" s="55185" t="n">
        <v>284.0</v>
      </c>
      <c r="AL413" s="56544" t="n">
        <v>225.0</v>
      </c>
      <c r="AM413" s="57903" t="n">
        <v>307.0</v>
      </c>
    </row>
    <row r="414">
      <c r="A414" s="23931" t="s">
        <v>892</v>
      </c>
      <c r="B414" s="25290" t="s">
        <v>726</v>
      </c>
      <c r="C414" s="26649" t="s">
        <v>726</v>
      </c>
      <c r="D414" s="28008" t="s">
        <v>476</v>
      </c>
      <c r="E414" s="29367" t="s">
        <v>880</v>
      </c>
      <c r="G414" s="30726" t="s">
        <v>922</v>
      </c>
      <c r="T414" s="32085"/>
      <c r="U414" s="33444"/>
      <c r="V414" s="34803"/>
      <c r="W414" s="36162"/>
      <c r="X414" s="37521"/>
      <c r="Y414" s="38880"/>
      <c r="Z414" s="40239"/>
      <c r="AA414" s="41598"/>
      <c r="AB414" s="42957"/>
      <c r="AC414" s="44316" t="n">
        <v>13.0</v>
      </c>
      <c r="AD414" s="45675" t="n">
        <v>50.0</v>
      </c>
      <c r="AE414" s="47034" t="n">
        <v>47.0</v>
      </c>
      <c r="AF414" s="48393" t="n">
        <v>25.0</v>
      </c>
      <c r="AG414" s="49752" t="n">
        <v>44.0</v>
      </c>
      <c r="AH414" s="51111" t="n">
        <v>85.0</v>
      </c>
      <c r="AI414" s="52470" t="n">
        <v>69.0</v>
      </c>
      <c r="AJ414" s="53829" t="n">
        <v>86.0</v>
      </c>
      <c r="AK414" s="55188" t="n">
        <v>58.0</v>
      </c>
      <c r="AL414" s="56547" t="n">
        <v>66.0</v>
      </c>
      <c r="AM414" s="57906" t="n">
        <v>80.0</v>
      </c>
    </row>
    <row r="415">
      <c r="A415" s="23934" t="s">
        <v>892</v>
      </c>
      <c r="B415" s="25293" t="s">
        <v>727</v>
      </c>
      <c r="C415" s="26652" t="s">
        <v>727</v>
      </c>
      <c r="D415" s="28011" t="s">
        <v>476</v>
      </c>
      <c r="E415" s="29370" t="s">
        <v>880</v>
      </c>
      <c r="G415" s="30729" t="s">
        <v>922</v>
      </c>
      <c r="T415" s="32088"/>
      <c r="U415" s="33447"/>
      <c r="V415" s="34806"/>
      <c r="W415" s="36165"/>
      <c r="X415" s="37524" t="n">
        <v>34.0</v>
      </c>
      <c r="Y415" s="38883" t="n">
        <v>48.0</v>
      </c>
      <c r="Z415" s="40242" t="n">
        <v>39.0</v>
      </c>
      <c r="AA415" s="41601" t="n">
        <v>60.0</v>
      </c>
      <c r="AB415" s="42960" t="n">
        <v>83.0</v>
      </c>
      <c r="AC415" s="44319" t="n">
        <v>48.0</v>
      </c>
      <c r="AD415" s="45678" t="n">
        <v>79.0</v>
      </c>
      <c r="AE415" s="47037" t="n">
        <v>132.0</v>
      </c>
      <c r="AF415" s="48396" t="n">
        <v>8.0</v>
      </c>
      <c r="AG415" s="49755" t="n">
        <v>23.0</v>
      </c>
      <c r="AH415" s="51114" t="n">
        <v>31.0</v>
      </c>
      <c r="AI415" s="52473" t="n">
        <v>32.0</v>
      </c>
      <c r="AJ415" s="53832" t="n">
        <v>5.0</v>
      </c>
      <c r="AK415" s="55191" t="n">
        <v>5.0</v>
      </c>
      <c r="AL415" s="56550" t="n">
        <v>50.0</v>
      </c>
      <c r="AM415" s="57909" t="n">
        <v>75.0</v>
      </c>
    </row>
    <row r="416">
      <c r="A416" s="23937" t="s">
        <v>892</v>
      </c>
      <c r="B416" s="25296" t="s">
        <v>709</v>
      </c>
      <c r="C416" s="26655" t="s">
        <v>709</v>
      </c>
      <c r="D416" s="28014" t="s">
        <v>472</v>
      </c>
      <c r="E416" s="29373" t="s">
        <v>880</v>
      </c>
      <c r="G416" s="30732" t="s">
        <v>923</v>
      </c>
      <c r="T416" s="32091"/>
      <c r="U416" s="33450"/>
      <c r="V416" s="34809"/>
      <c r="W416" s="36168"/>
      <c r="X416" s="37527"/>
      <c r="Y416" s="38886"/>
      <c r="Z416" s="40245"/>
      <c r="AA416" s="41604"/>
      <c r="AB416" s="42963"/>
      <c r="AC416" s="44322"/>
      <c r="AD416" s="45681"/>
      <c r="AE416" s="47040"/>
      <c r="AF416" s="48399"/>
      <c r="AG416" s="49758"/>
      <c r="AH416" s="51117"/>
      <c r="AI416" s="52476"/>
      <c r="AJ416" s="53835"/>
      <c r="AK416" s="55194" t="n">
        <v>2.836879E-4</v>
      </c>
      <c r="AL416" s="56553" t="n">
        <v>0.001874063</v>
      </c>
      <c r="AM416" s="57912" t="n">
        <v>3.43879E-4</v>
      </c>
    </row>
    <row r="417">
      <c r="A417" s="23940" t="s">
        <v>892</v>
      </c>
      <c r="B417" s="25299" t="s">
        <v>710</v>
      </c>
      <c r="C417" s="26658" t="s">
        <v>710</v>
      </c>
      <c r="D417" s="28017" t="s">
        <v>472</v>
      </c>
      <c r="E417" s="29376" t="s">
        <v>880</v>
      </c>
      <c r="G417" s="30735" t="s">
        <v>923</v>
      </c>
      <c r="T417" s="32094" t="n">
        <v>0.003778338</v>
      </c>
      <c r="U417" s="33453" t="n">
        <v>0.0</v>
      </c>
      <c r="V417" s="34812" t="n">
        <v>0.001048218</v>
      </c>
      <c r="W417" s="36171" t="n">
        <v>6.662225E-4</v>
      </c>
      <c r="X417" s="37530" t="n">
        <v>0.0</v>
      </c>
      <c r="Y417" s="38889" t="n">
        <v>3.597122E-4</v>
      </c>
      <c r="Z417" s="40248" t="n">
        <v>5.327651E-4</v>
      </c>
      <c r="AA417" s="41607" t="n">
        <v>4.786979E-4</v>
      </c>
      <c r="AB417" s="42966" t="n">
        <v>0.0</v>
      </c>
      <c r="AC417" s="44325" t="n">
        <v>0.0021786492</v>
      </c>
      <c r="AD417" s="45684" t="n">
        <v>0.0061728395</v>
      </c>
      <c r="AE417" s="47043" t="n">
        <v>0.0084313725</v>
      </c>
      <c r="AF417" s="48402" t="n">
        <v>0.0149812734</v>
      </c>
      <c r="AG417" s="49761" t="n">
        <v>0.0107712193</v>
      </c>
      <c r="AH417" s="51120" t="n">
        <v>0.0105053947</v>
      </c>
      <c r="AI417" s="52479" t="n">
        <v>0.0130948579</v>
      </c>
      <c r="AJ417" s="53838" t="n">
        <v>0.0082159624</v>
      </c>
      <c r="AK417" s="55197" t="n">
        <v>0.01049645</v>
      </c>
      <c r="AL417" s="56556" t="n">
        <v>0.01049475</v>
      </c>
      <c r="AM417" s="57915" t="n">
        <v>0.009628611</v>
      </c>
    </row>
    <row r="418">
      <c r="A418" s="23943" t="s">
        <v>892</v>
      </c>
      <c r="B418" s="25302" t="s">
        <v>711</v>
      </c>
      <c r="C418" s="26661" t="s">
        <v>711</v>
      </c>
      <c r="D418" s="28020" t="s">
        <v>472</v>
      </c>
      <c r="E418" s="29379" t="s">
        <v>880</v>
      </c>
      <c r="G418" s="30738" t="s">
        <v>923</v>
      </c>
      <c r="T418" s="32097"/>
      <c r="U418" s="33456"/>
      <c r="V418" s="34815"/>
      <c r="W418" s="36174"/>
      <c r="X418" s="37533"/>
      <c r="Y418" s="38892"/>
      <c r="Z418" s="40251"/>
      <c r="AA418" s="41610"/>
      <c r="AB418" s="42969"/>
      <c r="AC418" s="44328"/>
      <c r="AD418" s="45687"/>
      <c r="AE418" s="47046"/>
      <c r="AF418" s="48405"/>
      <c r="AG418" s="49764"/>
      <c r="AH418" s="51123"/>
      <c r="AI418" s="52482"/>
      <c r="AJ418" s="53841" t="n">
        <v>8.802817E-4</v>
      </c>
      <c r="AK418" s="55200" t="n">
        <v>0.00141844</v>
      </c>
      <c r="AL418" s="56559" t="n">
        <v>0.00149925</v>
      </c>
      <c r="AM418" s="57918" t="n">
        <v>0.006877579</v>
      </c>
    </row>
    <row r="419">
      <c r="A419" s="23946" t="s">
        <v>892</v>
      </c>
      <c r="B419" s="25305" t="s">
        <v>703</v>
      </c>
      <c r="C419" s="26664" t="s">
        <v>703</v>
      </c>
      <c r="D419" s="28023" t="s">
        <v>472</v>
      </c>
      <c r="E419" s="29382" t="s">
        <v>880</v>
      </c>
      <c r="G419" s="30741" t="s">
        <v>923</v>
      </c>
      <c r="T419" s="32100" t="n">
        <v>0.0</v>
      </c>
      <c r="U419" s="33459" t="n">
        <v>0.00248139</v>
      </c>
      <c r="V419" s="34818" t="n">
        <v>0.001048218</v>
      </c>
      <c r="W419" s="36177" t="n">
        <v>0.001332445</v>
      </c>
      <c r="X419" s="37536" t="n">
        <v>0.002457002</v>
      </c>
      <c r="Y419" s="38895" t="n">
        <v>0.001438849</v>
      </c>
      <c r="Z419" s="40254" t="n">
        <v>0.001598295</v>
      </c>
      <c r="AA419" s="41613" t="n">
        <v>4.786979E-4</v>
      </c>
      <c r="AB419" s="42972" t="n">
        <v>3.180662E-4</v>
      </c>
      <c r="AC419" s="44331"/>
      <c r="AD419" s="45690"/>
      <c r="AE419" s="47049"/>
      <c r="AF419" s="48408"/>
      <c r="AG419" s="49767"/>
      <c r="AH419" s="51126"/>
      <c r="AI419" s="52485"/>
      <c r="AJ419" s="53844"/>
      <c r="AK419" s="55203"/>
      <c r="AL419" s="56562"/>
      <c r="AM419" s="57921"/>
    </row>
    <row r="420">
      <c r="A420" s="23949" t="s">
        <v>892</v>
      </c>
      <c r="B420" s="25308" t="s">
        <v>727</v>
      </c>
      <c r="C420" s="26667" t="s">
        <v>727</v>
      </c>
      <c r="D420" s="28026" t="s">
        <v>472</v>
      </c>
      <c r="E420" s="29385" t="s">
        <v>880</v>
      </c>
      <c r="G420" s="30744" t="s">
        <v>923</v>
      </c>
      <c r="T420" s="32103" t="n">
        <v>0.001259446</v>
      </c>
      <c r="U420" s="33462" t="n">
        <v>0.001240695</v>
      </c>
      <c r="V420" s="34821" t="n">
        <v>0.003144654</v>
      </c>
      <c r="W420" s="36180" t="n">
        <v>0.001332445</v>
      </c>
      <c r="X420" s="37539"/>
      <c r="Y420" s="38898"/>
      <c r="Z420" s="40257"/>
      <c r="AA420" s="41616"/>
      <c r="AB420" s="42975"/>
      <c r="AC420" s="44334"/>
      <c r="AD420" s="45693"/>
      <c r="AE420" s="47052"/>
      <c r="AF420" s="48411"/>
      <c r="AG420" s="49770"/>
      <c r="AH420" s="51129"/>
      <c r="AI420" s="52488"/>
      <c r="AJ420" s="53847"/>
      <c r="AK420" s="55206"/>
      <c r="AL420" s="56565"/>
      <c r="AM420" s="57924"/>
    </row>
    <row r="421">
      <c r="A421" s="23952" t="s">
        <v>892</v>
      </c>
      <c r="B421" s="25311" t="s">
        <v>714</v>
      </c>
      <c r="C421" s="26670" t="s">
        <v>714</v>
      </c>
      <c r="D421" s="28029" t="s">
        <v>470</v>
      </c>
      <c r="E421" s="29388" t="s">
        <v>880</v>
      </c>
      <c r="G421" s="30747" t="s">
        <v>923</v>
      </c>
      <c r="T421" s="32106" t="n">
        <v>0.006297229</v>
      </c>
      <c r="U421" s="33465" t="n">
        <v>0.003722084</v>
      </c>
      <c r="V421" s="34824" t="n">
        <v>0.004192872</v>
      </c>
      <c r="W421" s="36183" t="n">
        <v>0.003331113</v>
      </c>
      <c r="X421" s="37542" t="n">
        <v>0.002457002</v>
      </c>
      <c r="Y421" s="38901" t="n">
        <v>0.003597122</v>
      </c>
      <c r="Z421" s="40260" t="n">
        <v>0.00106553</v>
      </c>
      <c r="AA421" s="41619" t="n">
        <v>0.002872188</v>
      </c>
      <c r="AB421" s="42978" t="n">
        <v>6.361323E-4</v>
      </c>
      <c r="AC421" s="44337" t="n">
        <v>0.0017429194</v>
      </c>
      <c r="AD421" s="45696" t="n">
        <v>0.0054869684</v>
      </c>
      <c r="AE421" s="47055" t="n">
        <v>0.0056862745</v>
      </c>
      <c r="AF421" s="48414" t="n">
        <v>0.0</v>
      </c>
      <c r="AG421" s="49773" t="n">
        <v>0.0025850926</v>
      </c>
      <c r="AH421" s="51132" t="n">
        <v>0.0022714367</v>
      </c>
      <c r="AI421" s="52491" t="n">
        <v>0.0044714149</v>
      </c>
      <c r="AJ421" s="53850" t="n">
        <v>0.0061619718</v>
      </c>
      <c r="AK421" s="55209" t="n">
        <v>0.003120567</v>
      </c>
      <c r="AL421" s="56568" t="n">
        <v>0.005247376</v>
      </c>
      <c r="AM421" s="57927" t="n">
        <v>0.004126547</v>
      </c>
    </row>
    <row r="422">
      <c r="A422" s="23955" t="s">
        <v>892</v>
      </c>
      <c r="B422" s="25314" t="s">
        <v>715</v>
      </c>
      <c r="C422" s="26673" t="s">
        <v>715</v>
      </c>
      <c r="D422" s="28032" t="s">
        <v>470</v>
      </c>
      <c r="E422" s="29391" t="s">
        <v>880</v>
      </c>
      <c r="G422" s="30750" t="s">
        <v>923</v>
      </c>
      <c r="T422" s="32109"/>
      <c r="U422" s="33468"/>
      <c r="V422" s="34827"/>
      <c r="W422" s="36186"/>
      <c r="X422" s="37545"/>
      <c r="Y422" s="38904"/>
      <c r="Z422" s="40263"/>
      <c r="AA422" s="41622"/>
      <c r="AB422" s="42981"/>
      <c r="AC422" s="44340"/>
      <c r="AD422" s="45699"/>
      <c r="AE422" s="47058"/>
      <c r="AF422" s="48417"/>
      <c r="AG422" s="49776"/>
      <c r="AH422" s="51135"/>
      <c r="AI422" s="52494"/>
      <c r="AJ422" s="53853"/>
      <c r="AK422" s="55212"/>
      <c r="AL422" s="56571"/>
      <c r="AM422" s="57930" t="n">
        <v>3.43879E-4</v>
      </c>
    </row>
    <row r="423">
      <c r="A423" s="23958" t="s">
        <v>892</v>
      </c>
      <c r="B423" s="25317" t="s">
        <v>716</v>
      </c>
      <c r="C423" s="26676" t="s">
        <v>716</v>
      </c>
      <c r="D423" s="28035" t="s">
        <v>470</v>
      </c>
      <c r="E423" s="29394" t="s">
        <v>880</v>
      </c>
      <c r="G423" s="30753" t="s">
        <v>923</v>
      </c>
      <c r="T423" s="32112"/>
      <c r="U423" s="33471"/>
      <c r="V423" s="34830"/>
      <c r="W423" s="36189"/>
      <c r="X423" s="37548"/>
      <c r="Y423" s="38907" t="n">
        <v>0.003597122</v>
      </c>
      <c r="Z423" s="40266" t="n">
        <v>0.007458711</v>
      </c>
      <c r="AA423" s="41625" t="n">
        <v>0.008137865</v>
      </c>
      <c r="AB423" s="42984" t="n">
        <v>0.0034987277</v>
      </c>
      <c r="AC423" s="44343" t="n">
        <v>0.005664488</v>
      </c>
      <c r="AD423" s="45702" t="n">
        <v>0.0051440329</v>
      </c>
      <c r="AE423" s="47061" t="n">
        <v>0.0041176471</v>
      </c>
      <c r="AF423" s="48420" t="n">
        <v>0.0056179775</v>
      </c>
      <c r="AG423" s="49779" t="n">
        <v>0.005601034</v>
      </c>
      <c r="AH423" s="51138" t="n">
        <v>0.0036910846</v>
      </c>
      <c r="AI423" s="52497" t="n">
        <v>0.0051101884</v>
      </c>
      <c r="AJ423" s="53856" t="n">
        <v>0.0073356808</v>
      </c>
      <c r="AK423" s="55215" t="n">
        <v>0.005106383</v>
      </c>
      <c r="AL423" s="56574" t="n">
        <v>0.002623688</v>
      </c>
      <c r="AM423" s="57933" t="n">
        <v>0.005502063</v>
      </c>
    </row>
    <row r="424">
      <c r="A424" s="23961" t="s">
        <v>892</v>
      </c>
      <c r="B424" s="25320" t="s">
        <v>717</v>
      </c>
      <c r="C424" s="26679" t="s">
        <v>717</v>
      </c>
      <c r="D424" s="28038" t="s">
        <v>470</v>
      </c>
      <c r="E424" s="29397" t="s">
        <v>880</v>
      </c>
      <c r="G424" s="30756" t="s">
        <v>923</v>
      </c>
      <c r="T424" s="32115"/>
      <c r="U424" s="33474"/>
      <c r="V424" s="34833"/>
      <c r="W424" s="36192"/>
      <c r="X424" s="37551"/>
      <c r="Y424" s="38910" t="n">
        <v>0.002158273</v>
      </c>
      <c r="Z424" s="40269" t="n">
        <v>0.00213106</v>
      </c>
      <c r="AA424" s="41628" t="n">
        <v>0.0014360938</v>
      </c>
      <c r="AB424" s="42987" t="n">
        <v>9.541985E-4</v>
      </c>
      <c r="AC424" s="44346" t="n">
        <v>4.357298E-4</v>
      </c>
      <c r="AD424" s="45705" t="n">
        <v>0.0017146776</v>
      </c>
      <c r="AE424" s="47064" t="n">
        <v>0.0023529412</v>
      </c>
      <c r="AF424" s="48423" t="n">
        <v>0.0018726592</v>
      </c>
      <c r="AG424" s="49782" t="n">
        <v>8.616975E-4</v>
      </c>
      <c r="AH424" s="51141" t="n">
        <v>0.004826803</v>
      </c>
      <c r="AI424" s="52500" t="n">
        <v>9.581603E-4</v>
      </c>
      <c r="AJ424" s="53859" t="n">
        <v>8.802817E-4</v>
      </c>
      <c r="AK424" s="55218" t="n">
        <v>2.836879E-4</v>
      </c>
      <c r="AL424" s="56577" t="n">
        <v>7.496252E-4</v>
      </c>
      <c r="AM424" s="57936" t="n">
        <v>0.0</v>
      </c>
    </row>
    <row r="425">
      <c r="A425" s="23964" t="s">
        <v>892</v>
      </c>
      <c r="B425" s="25323" t="s">
        <v>718</v>
      </c>
      <c r="C425" s="26682" t="s">
        <v>718</v>
      </c>
      <c r="D425" s="28041" t="s">
        <v>470</v>
      </c>
      <c r="E425" s="29400" t="s">
        <v>880</v>
      </c>
      <c r="G425" s="30759" t="s">
        <v>923</v>
      </c>
      <c r="T425" s="32118"/>
      <c r="U425" s="33477"/>
      <c r="V425" s="34836"/>
      <c r="W425" s="36195"/>
      <c r="X425" s="37554"/>
      <c r="Y425" s="38913" t="n">
        <v>7.194245E-4</v>
      </c>
      <c r="Z425" s="40272" t="n">
        <v>0.001598295</v>
      </c>
      <c r="AA425" s="41631" t="n">
        <v>0.0014360938</v>
      </c>
      <c r="AB425" s="42990" t="n">
        <v>0.0044529262</v>
      </c>
      <c r="AC425" s="44349" t="n">
        <v>0.0013071895</v>
      </c>
      <c r="AD425" s="45708" t="n">
        <v>0.0054869684</v>
      </c>
      <c r="AE425" s="47067" t="n">
        <v>0.0043137255</v>
      </c>
      <c r="AF425" s="48426" t="n">
        <v>0.0043695381</v>
      </c>
      <c r="AG425" s="49785" t="n">
        <v>0.0038776389</v>
      </c>
      <c r="AH425" s="51144" t="n">
        <v>0.0017035775</v>
      </c>
      <c r="AI425" s="52503" t="n">
        <v>0.0022357074</v>
      </c>
      <c r="AJ425" s="53862" t="n">
        <v>0.0026408451</v>
      </c>
      <c r="AK425" s="55221" t="n">
        <v>0.001985816</v>
      </c>
      <c r="AL425" s="56580" t="n">
        <v>7.496252E-4</v>
      </c>
      <c r="AM425" s="57939" t="n">
        <v>0.003094911</v>
      </c>
    </row>
    <row r="426">
      <c r="A426" s="23967" t="s">
        <v>892</v>
      </c>
      <c r="B426" s="25326" t="s">
        <v>719</v>
      </c>
      <c r="C426" s="26685" t="s">
        <v>719</v>
      </c>
      <c r="D426" s="28044" t="s">
        <v>470</v>
      </c>
      <c r="E426" s="29403" t="s">
        <v>880</v>
      </c>
      <c r="G426" s="30762" t="s">
        <v>923</v>
      </c>
      <c r="T426" s="32121"/>
      <c r="U426" s="33480"/>
      <c r="V426" s="34839"/>
      <c r="W426" s="36198"/>
      <c r="X426" s="37557"/>
      <c r="Y426" s="38916"/>
      <c r="Z426" s="40275"/>
      <c r="AA426" s="41634"/>
      <c r="AB426" s="42993"/>
      <c r="AC426" s="44352"/>
      <c r="AD426" s="45711"/>
      <c r="AE426" s="47070"/>
      <c r="AF426" s="48429"/>
      <c r="AG426" s="49788"/>
      <c r="AH426" s="51147"/>
      <c r="AI426" s="52506"/>
      <c r="AJ426" s="53865"/>
      <c r="AK426" s="55224"/>
      <c r="AL426" s="56583" t="n">
        <v>3.748126E-4</v>
      </c>
      <c r="AM426" s="57942" t="n">
        <v>3.43879E-4</v>
      </c>
    </row>
    <row r="427">
      <c r="A427" s="23970" t="s">
        <v>892</v>
      </c>
      <c r="B427" s="25329" t="s">
        <v>703</v>
      </c>
      <c r="C427" s="26688" t="s">
        <v>703</v>
      </c>
      <c r="D427" s="28047" t="s">
        <v>470</v>
      </c>
      <c r="E427" s="29406" t="s">
        <v>880</v>
      </c>
      <c r="G427" s="30765" t="s">
        <v>923</v>
      </c>
      <c r="T427" s="32124" t="n">
        <v>0.02015113</v>
      </c>
      <c r="U427" s="33483" t="n">
        <v>0.01364764</v>
      </c>
      <c r="V427" s="34842" t="n">
        <v>0.01519916</v>
      </c>
      <c r="W427" s="36201" t="n">
        <v>0.02198534</v>
      </c>
      <c r="X427" s="37560" t="n">
        <v>0.01289926</v>
      </c>
      <c r="Y427" s="38919" t="n">
        <v>0.001798561</v>
      </c>
      <c r="Z427" s="40278" t="n">
        <v>0.002663825</v>
      </c>
      <c r="AA427" s="41637" t="n">
        <v>0.0023934897</v>
      </c>
      <c r="AB427" s="42996" t="n">
        <v>0.0012722646</v>
      </c>
      <c r="AC427" s="44355"/>
      <c r="AD427" s="45714"/>
      <c r="AE427" s="47073"/>
      <c r="AF427" s="48432"/>
      <c r="AG427" s="49791"/>
      <c r="AH427" s="51150"/>
      <c r="AI427" s="52509"/>
      <c r="AJ427" s="53868"/>
      <c r="AK427" s="55227"/>
      <c r="AL427" s="56586"/>
      <c r="AM427" s="57945"/>
    </row>
    <row r="428">
      <c r="A428" s="23973" t="s">
        <v>892</v>
      </c>
      <c r="B428" s="25332" t="s">
        <v>723</v>
      </c>
      <c r="C428" s="26691" t="s">
        <v>723</v>
      </c>
      <c r="D428" s="28050" t="s">
        <v>471</v>
      </c>
      <c r="E428" s="29409" t="s">
        <v>880</v>
      </c>
      <c r="G428" s="30768" t="s">
        <v>923</v>
      </c>
      <c r="T428" s="32127" t="n">
        <v>0.005037783</v>
      </c>
      <c r="U428" s="33486" t="n">
        <v>0.003722084</v>
      </c>
      <c r="V428" s="34845" t="n">
        <v>0.007337526</v>
      </c>
      <c r="W428" s="36204" t="n">
        <v>0.008660893</v>
      </c>
      <c r="X428" s="37563" t="n">
        <v>0.003685504</v>
      </c>
      <c r="Y428" s="38922" t="n">
        <v>0.009352518</v>
      </c>
      <c r="Z428" s="40281" t="n">
        <v>0.01172083</v>
      </c>
      <c r="AA428" s="41640" t="n">
        <v>0.0071804691</v>
      </c>
      <c r="AB428" s="42999" t="n">
        <v>0.0066793893</v>
      </c>
      <c r="AC428" s="44358" t="n">
        <v>0.0095860566</v>
      </c>
      <c r="AD428" s="45717" t="n">
        <v>0.0164609053</v>
      </c>
      <c r="AE428" s="47076" t="n">
        <v>0.0119607843</v>
      </c>
      <c r="AF428" s="48435" t="n">
        <v>0.0224719101</v>
      </c>
      <c r="AG428" s="49794" t="n">
        <v>0.0215424386</v>
      </c>
      <c r="AH428" s="51153" t="n">
        <v>0.016467916</v>
      </c>
      <c r="AI428" s="52512" t="n">
        <v>0.0188438199</v>
      </c>
      <c r="AJ428" s="53871" t="n">
        <v>0.0240610329</v>
      </c>
      <c r="AK428" s="55230" t="n">
        <v>0.02184397</v>
      </c>
      <c r="AL428" s="56589" t="n">
        <v>0.02548726</v>
      </c>
      <c r="AM428" s="57948" t="n">
        <v>0.03679505</v>
      </c>
    </row>
    <row r="429">
      <c r="A429" s="23976" t="s">
        <v>892</v>
      </c>
      <c r="B429" s="25335" t="s">
        <v>726</v>
      </c>
      <c r="C429" s="26694" t="s">
        <v>726</v>
      </c>
      <c r="D429" s="28053" t="s">
        <v>476</v>
      </c>
      <c r="E429" s="29412" t="s">
        <v>880</v>
      </c>
      <c r="G429" s="30771" t="s">
        <v>923</v>
      </c>
      <c r="T429" s="32130"/>
      <c r="U429" s="33489"/>
      <c r="V429" s="34848"/>
      <c r="W429" s="36207"/>
      <c r="X429" s="37566"/>
      <c r="Y429" s="38925"/>
      <c r="Z429" s="40284"/>
      <c r="AA429" s="41643"/>
      <c r="AB429" s="43002"/>
      <c r="AC429" s="44361" t="n">
        <v>4.357298E-4</v>
      </c>
      <c r="AD429" s="45720" t="n">
        <v>0.0017146776</v>
      </c>
      <c r="AE429" s="47079" t="n">
        <v>5.882353E-4</v>
      </c>
      <c r="AF429" s="48438" t="n">
        <v>6.242197E-4</v>
      </c>
      <c r="AG429" s="49797" t="n">
        <v>0.0021542439</v>
      </c>
      <c r="AH429" s="51156" t="n">
        <v>8.517888E-4</v>
      </c>
      <c r="AI429" s="52515" t="n">
        <v>0.002874481</v>
      </c>
      <c r="AJ429" s="53874" t="n">
        <v>0.0026408451</v>
      </c>
      <c r="AK429" s="55233" t="n">
        <v>0.002836879</v>
      </c>
      <c r="AL429" s="56592" t="n">
        <v>0.009745127</v>
      </c>
      <c r="AM429" s="57951" t="n">
        <v>0.007565337</v>
      </c>
    </row>
    <row r="430">
      <c r="A430" s="23979" t="s">
        <v>892</v>
      </c>
      <c r="B430" s="25338" t="s">
        <v>727</v>
      </c>
      <c r="C430" s="26697" t="s">
        <v>727</v>
      </c>
      <c r="D430" s="28056" t="s">
        <v>476</v>
      </c>
      <c r="E430" s="29415" t="s">
        <v>880</v>
      </c>
      <c r="G430" s="30774" t="s">
        <v>923</v>
      </c>
      <c r="T430" s="32133"/>
      <c r="U430" s="33492"/>
      <c r="V430" s="34851"/>
      <c r="W430" s="36210"/>
      <c r="X430" s="37569" t="n">
        <v>0.003071253</v>
      </c>
      <c r="Y430" s="38928" t="n">
        <v>0.001079137</v>
      </c>
      <c r="Z430" s="40287" t="n">
        <v>0.00213106</v>
      </c>
      <c r="AA430" s="41646" t="n">
        <v>0.0047869794</v>
      </c>
      <c r="AB430" s="43005" t="n">
        <v>9.541985E-4</v>
      </c>
      <c r="AC430" s="44364" t="n">
        <v>0.0026143791</v>
      </c>
      <c r="AD430" s="45723" t="n">
        <v>0.0030864198</v>
      </c>
      <c r="AE430" s="47082" t="n">
        <v>0.0021568627</v>
      </c>
      <c r="AF430" s="48441" t="n">
        <v>0.0</v>
      </c>
      <c r="AG430" s="49800" t="n">
        <v>0.0</v>
      </c>
      <c r="AH430" s="51159" t="n">
        <v>0.0017035775</v>
      </c>
      <c r="AI430" s="52518" t="n">
        <v>0.0035132546</v>
      </c>
      <c r="AJ430" s="53877" t="n">
        <v>8.802817E-4</v>
      </c>
      <c r="AK430" s="55236" t="n">
        <v>2.836879E-4</v>
      </c>
      <c r="AL430" s="56595" t="n">
        <v>0.002248876</v>
      </c>
      <c r="AM430" s="57954" t="n">
        <v>0.002407153</v>
      </c>
    </row>
    <row r="431">
      <c r="A431" s="23982" t="s">
        <v>893</v>
      </c>
      <c r="B431" s="25341" t="s">
        <v>474</v>
      </c>
      <c r="C431" s="26700" t="s">
        <v>33</v>
      </c>
      <c r="D431" s="28059" t="s">
        <v>474</v>
      </c>
      <c r="E431" s="29418" t="s">
        <v>879</v>
      </c>
      <c r="G431" s="30777" t="s">
        <v>922</v>
      </c>
      <c r="T431" s="32136" t="n">
        <v>149.0</v>
      </c>
      <c r="U431" s="33495" t="n">
        <v>162.0</v>
      </c>
      <c r="V431" s="34854" t="n">
        <v>296.0</v>
      </c>
      <c r="W431" s="36213" t="n">
        <v>236.0</v>
      </c>
      <c r="X431" s="37572" t="n">
        <v>324.0</v>
      </c>
      <c r="Y431" s="38931" t="n">
        <v>511.0</v>
      </c>
      <c r="Z431" s="40290" t="n">
        <v>341.0</v>
      </c>
      <c r="AA431" s="41649" t="n">
        <v>411.0</v>
      </c>
      <c r="AB431" s="43008" t="n">
        <v>682.0</v>
      </c>
      <c r="AC431" s="44367" t="n">
        <v>518.0</v>
      </c>
      <c r="AD431" s="45726" t="n">
        <v>669.0</v>
      </c>
      <c r="AE431" s="47085" t="n">
        <v>1032.0</v>
      </c>
      <c r="AF431" s="48444" t="n">
        <v>352.0</v>
      </c>
      <c r="AG431" s="49803" t="n">
        <v>532.0</v>
      </c>
      <c r="AH431" s="51162" t="n">
        <v>781.0</v>
      </c>
      <c r="AI431" s="52521" t="n">
        <v>494.0</v>
      </c>
      <c r="AJ431" s="53880" t="n">
        <v>349.0</v>
      </c>
      <c r="AK431" s="55239" t="n">
        <v>472.0</v>
      </c>
      <c r="AL431" s="56598" t="n">
        <v>376.0</v>
      </c>
      <c r="AM431" s="57957" t="n">
        <v>383.0</v>
      </c>
    </row>
    <row r="432">
      <c r="A432" s="23985" t="s">
        <v>893</v>
      </c>
      <c r="B432" s="25344" t="s">
        <v>473</v>
      </c>
      <c r="C432" s="26703" t="s">
        <v>33</v>
      </c>
      <c r="D432" s="28062" t="s">
        <v>473</v>
      </c>
      <c r="E432" s="29421" t="s">
        <v>879</v>
      </c>
      <c r="G432" s="30780" t="s">
        <v>922</v>
      </c>
      <c r="T432" s="32139" t="n">
        <v>178.0</v>
      </c>
      <c r="U432" s="33498" t="n">
        <v>167.0</v>
      </c>
      <c r="V432" s="34857" t="n">
        <v>385.0</v>
      </c>
      <c r="W432" s="36216" t="n">
        <v>249.0</v>
      </c>
      <c r="X432" s="37575" t="n">
        <v>361.0</v>
      </c>
      <c r="Y432" s="38934" t="n">
        <v>727.0</v>
      </c>
      <c r="Z432" s="40293" t="n">
        <v>444.0</v>
      </c>
      <c r="AA432" s="41652" t="n">
        <v>522.0</v>
      </c>
      <c r="AB432" s="43011" t="n">
        <v>859.0</v>
      </c>
      <c r="AC432" s="44370" t="n">
        <v>569.0</v>
      </c>
      <c r="AD432" s="45729" t="n">
        <v>621.0</v>
      </c>
      <c r="AE432" s="47088" t="n">
        <v>1424.0</v>
      </c>
      <c r="AF432" s="48447" t="n">
        <v>413.0</v>
      </c>
      <c r="AG432" s="49806" t="n">
        <v>585.0</v>
      </c>
      <c r="AH432" s="51165" t="n">
        <v>936.0</v>
      </c>
      <c r="AI432" s="52524" t="n">
        <v>219.0</v>
      </c>
      <c r="AJ432" s="53883" t="n">
        <v>158.0</v>
      </c>
      <c r="AK432" s="55242" t="n">
        <v>281.0</v>
      </c>
      <c r="AL432" s="56601" t="n">
        <v>270.0</v>
      </c>
      <c r="AM432" s="57960" t="n">
        <v>279.0</v>
      </c>
    </row>
    <row r="433">
      <c r="A433" s="23988" t="s">
        <v>893</v>
      </c>
      <c r="B433" s="25347" t="s">
        <v>478</v>
      </c>
      <c r="C433" s="26706" t="s">
        <v>33</v>
      </c>
      <c r="D433" s="28065" t="s">
        <v>478</v>
      </c>
      <c r="E433" s="29424" t="s">
        <v>879</v>
      </c>
      <c r="G433" s="30783" t="s">
        <v>922</v>
      </c>
      <c r="T433" s="32142"/>
      <c r="U433" s="33501"/>
      <c r="V433" s="34860"/>
      <c r="W433" s="36219"/>
      <c r="X433" s="37578"/>
      <c r="Y433" s="38937"/>
      <c r="Z433" s="40296"/>
      <c r="AA433" s="41655"/>
      <c r="AB433" s="43014"/>
      <c r="AC433" s="44373"/>
      <c r="AD433" s="45732"/>
      <c r="AE433" s="47091"/>
      <c r="AF433" s="48450"/>
      <c r="AG433" s="49809"/>
      <c r="AH433" s="51168"/>
      <c r="AI433" s="52527" t="n">
        <v>195.0</v>
      </c>
      <c r="AJ433" s="53886" t="n">
        <v>200.0</v>
      </c>
      <c r="AK433" s="55245" t="n">
        <v>301.0</v>
      </c>
      <c r="AL433" s="56604" t="n">
        <v>232.0</v>
      </c>
      <c r="AM433" s="57963" t="n">
        <v>211.0</v>
      </c>
    </row>
    <row r="434">
      <c r="A434" s="23991" t="s">
        <v>893</v>
      </c>
      <c r="B434" s="25350" t="s">
        <v>475</v>
      </c>
      <c r="C434" s="26709" t="s">
        <v>33</v>
      </c>
      <c r="D434" s="28068" t="s">
        <v>475</v>
      </c>
      <c r="E434" s="29427" t="s">
        <v>879</v>
      </c>
      <c r="G434" s="30786" t="s">
        <v>922</v>
      </c>
      <c r="T434" s="32145"/>
      <c r="U434" s="33504"/>
      <c r="V434" s="34863"/>
      <c r="W434" s="36222"/>
      <c r="X434" s="37581"/>
      <c r="Y434" s="38940"/>
      <c r="Z434" s="40299"/>
      <c r="AA434" s="41658"/>
      <c r="AB434" s="43017"/>
      <c r="AC434" s="44376"/>
      <c r="AD434" s="45735"/>
      <c r="AE434" s="47094"/>
      <c r="AF434" s="48453"/>
      <c r="AG434" s="49812"/>
      <c r="AH434" s="51171"/>
      <c r="AI434" s="52530" t="n">
        <v>242.0</v>
      </c>
      <c r="AJ434" s="53889" t="n">
        <v>214.0</v>
      </c>
      <c r="AK434" s="55248" t="n">
        <v>292.0</v>
      </c>
      <c r="AL434" s="56607" t="n">
        <v>175.0</v>
      </c>
      <c r="AM434" s="57966" t="n">
        <v>216.0</v>
      </c>
    </row>
    <row r="435">
      <c r="A435" s="23994" t="s">
        <v>893</v>
      </c>
      <c r="B435" s="25353" t="s">
        <v>477</v>
      </c>
      <c r="C435" s="26712" t="s">
        <v>33</v>
      </c>
      <c r="D435" s="28071" t="s">
        <v>477</v>
      </c>
      <c r="E435" s="29430" t="s">
        <v>879</v>
      </c>
      <c r="G435" s="30789" t="s">
        <v>922</v>
      </c>
      <c r="T435" s="32148"/>
      <c r="U435" s="33507"/>
      <c r="V435" s="34866"/>
      <c r="W435" s="36225"/>
      <c r="X435" s="37584"/>
      <c r="Y435" s="38943"/>
      <c r="Z435" s="40302"/>
      <c r="AA435" s="41661"/>
      <c r="AB435" s="43020"/>
      <c r="AC435" s="44379"/>
      <c r="AD435" s="45738"/>
      <c r="AE435" s="47097"/>
      <c r="AF435" s="48456"/>
      <c r="AG435" s="49815"/>
      <c r="AH435" s="51174"/>
      <c r="AI435" s="52533" t="n">
        <v>265.0</v>
      </c>
      <c r="AJ435" s="53892" t="n">
        <v>340.0</v>
      </c>
      <c r="AK435" s="55251" t="n">
        <v>293.0</v>
      </c>
      <c r="AL435" s="56610" t="n">
        <v>226.0</v>
      </c>
      <c r="AM435" s="57969" t="n">
        <v>223.0</v>
      </c>
    </row>
    <row r="436">
      <c r="A436" s="23997" t="s">
        <v>893</v>
      </c>
      <c r="B436" s="25356" t="s">
        <v>479</v>
      </c>
      <c r="C436" s="26715" t="s">
        <v>33</v>
      </c>
      <c r="D436" s="28074" t="s">
        <v>479</v>
      </c>
      <c r="E436" s="29433" t="s">
        <v>879</v>
      </c>
      <c r="G436" s="30792" t="s">
        <v>922</v>
      </c>
      <c r="T436" s="32151"/>
      <c r="U436" s="33510"/>
      <c r="V436" s="34869"/>
      <c r="W436" s="36228"/>
      <c r="X436" s="37587"/>
      <c r="Y436" s="38946"/>
      <c r="Z436" s="40305"/>
      <c r="AA436" s="41664"/>
      <c r="AB436" s="43023"/>
      <c r="AC436" s="44382"/>
      <c r="AD436" s="45741"/>
      <c r="AE436" s="47100"/>
      <c r="AF436" s="48459"/>
      <c r="AG436" s="49818"/>
      <c r="AH436" s="51177"/>
      <c r="AI436" s="52536" t="n">
        <v>166.0</v>
      </c>
      <c r="AJ436" s="53895" t="n">
        <v>153.0</v>
      </c>
      <c r="AK436" s="55254" t="n">
        <v>162.0</v>
      </c>
      <c r="AL436" s="56613" t="n">
        <v>155.0</v>
      </c>
      <c r="AM436" s="57972" t="n">
        <v>179.0</v>
      </c>
    </row>
    <row r="437">
      <c r="A437" s="24000" t="s">
        <v>893</v>
      </c>
      <c r="B437" s="25359" t="s">
        <v>474</v>
      </c>
      <c r="C437" s="26718" t="s">
        <v>33</v>
      </c>
      <c r="D437" s="28077" t="s">
        <v>474</v>
      </c>
      <c r="E437" s="29436" t="s">
        <v>879</v>
      </c>
      <c r="G437" s="30795" t="s">
        <v>923</v>
      </c>
      <c r="T437" s="32154" t="n">
        <v>0.05163728</v>
      </c>
      <c r="U437" s="33513" t="n">
        <v>0.03722084</v>
      </c>
      <c r="V437" s="34872" t="n">
        <v>0.02096436</v>
      </c>
      <c r="W437" s="36231" t="n">
        <v>0.02531646</v>
      </c>
      <c r="X437" s="37590" t="n">
        <v>0.03316953</v>
      </c>
      <c r="Y437" s="38949" t="n">
        <v>0.02913669</v>
      </c>
      <c r="Z437" s="40308" t="n">
        <v>0.02344166</v>
      </c>
      <c r="AA437" s="41667" t="n">
        <v>0.02824318</v>
      </c>
      <c r="AB437" s="43026" t="n">
        <v>0.03498728</v>
      </c>
      <c r="AC437" s="44385" t="n">
        <v>0.03921569</v>
      </c>
      <c r="AD437" s="45744" t="n">
        <v>0.04389575</v>
      </c>
      <c r="AE437" s="47103" t="n">
        <v>0.03176471</v>
      </c>
      <c r="AF437" s="48462" t="n">
        <v>0.03932584</v>
      </c>
      <c r="AG437" s="49821" t="n">
        <v>0.0310211116</v>
      </c>
      <c r="AH437" s="51180" t="n">
        <v>0.0371947757</v>
      </c>
      <c r="AI437" s="52539" t="n">
        <v>0.0463110827</v>
      </c>
      <c r="AJ437" s="53898" t="n">
        <v>0.0536971831</v>
      </c>
      <c r="AK437" s="55257" t="n">
        <v>0.06042553</v>
      </c>
      <c r="AL437" s="56616" t="n">
        <v>0.07421289</v>
      </c>
      <c r="AM437" s="57975" t="n">
        <v>0.07083906</v>
      </c>
    </row>
    <row r="438">
      <c r="A438" s="24003" t="s">
        <v>893</v>
      </c>
      <c r="B438" s="25362" t="s">
        <v>473</v>
      </c>
      <c r="C438" s="26721" t="s">
        <v>33</v>
      </c>
      <c r="D438" s="28080" t="s">
        <v>473</v>
      </c>
      <c r="E438" s="29439" t="s">
        <v>879</v>
      </c>
      <c r="G438" s="30798" t="s">
        <v>923</v>
      </c>
      <c r="T438" s="32157" t="n">
        <v>0.03148615</v>
      </c>
      <c r="U438" s="33516" t="n">
        <v>0.01861042</v>
      </c>
      <c r="V438" s="34875" t="n">
        <v>0.01991614</v>
      </c>
      <c r="W438" s="36234" t="n">
        <v>0.01598934</v>
      </c>
      <c r="X438" s="37593" t="n">
        <v>0.02272727</v>
      </c>
      <c r="Y438" s="38952" t="n">
        <v>0.03741007</v>
      </c>
      <c r="Z438" s="40311" t="n">
        <v>0.04102291</v>
      </c>
      <c r="AA438" s="41670" t="n">
        <v>0.03973193</v>
      </c>
      <c r="AB438" s="43029" t="n">
        <v>0.04707379</v>
      </c>
      <c r="AC438" s="44388" t="n">
        <v>0.04705882</v>
      </c>
      <c r="AD438" s="45747" t="n">
        <v>0.0473251</v>
      </c>
      <c r="AE438" s="47106" t="n">
        <v>0.0496078431</v>
      </c>
      <c r="AF438" s="48465" t="n">
        <v>0.0424469413</v>
      </c>
      <c r="AG438" s="49824" t="n">
        <v>0.0517018526</v>
      </c>
      <c r="AH438" s="51183" t="n">
        <v>0.0576377058</v>
      </c>
      <c r="AI438" s="52542" t="n">
        <v>0.017246886</v>
      </c>
      <c r="AJ438" s="53901" t="n">
        <v>0.0146713615</v>
      </c>
      <c r="AK438" s="55260" t="n">
        <v>0.02865248</v>
      </c>
      <c r="AL438" s="56619" t="n">
        <v>0.04235382</v>
      </c>
      <c r="AM438" s="57978" t="n">
        <v>0.04883081</v>
      </c>
    </row>
    <row r="439">
      <c r="A439" s="24006" t="s">
        <v>893</v>
      </c>
      <c r="B439" s="25365" t="s">
        <v>478</v>
      </c>
      <c r="C439" s="26724" t="s">
        <v>33</v>
      </c>
      <c r="D439" s="28083" t="s">
        <v>478</v>
      </c>
      <c r="E439" s="29442" t="s">
        <v>879</v>
      </c>
      <c r="G439" s="30801" t="s">
        <v>923</v>
      </c>
      <c r="T439" s="32160"/>
      <c r="U439" s="33519"/>
      <c r="V439" s="34878"/>
      <c r="W439" s="36237"/>
      <c r="X439" s="37596"/>
      <c r="Y439" s="38955"/>
      <c r="Z439" s="40314"/>
      <c r="AA439" s="41673"/>
      <c r="AB439" s="43032"/>
      <c r="AC439" s="44391"/>
      <c r="AD439" s="45750"/>
      <c r="AE439" s="47109"/>
      <c r="AF439" s="48468"/>
      <c r="AG439" s="49827"/>
      <c r="AH439" s="51186"/>
      <c r="AI439" s="52545" t="n">
        <v>0.020121367</v>
      </c>
      <c r="AJ439" s="53904" t="n">
        <v>0.0208333333</v>
      </c>
      <c r="AK439" s="55263" t="n">
        <v>0.03234043</v>
      </c>
      <c r="AL439" s="56622" t="n">
        <v>0.03410795</v>
      </c>
      <c r="AM439" s="57981" t="n">
        <v>0.03232462</v>
      </c>
    </row>
    <row r="440">
      <c r="A440" s="24009" t="s">
        <v>893</v>
      </c>
      <c r="B440" s="25368" t="s">
        <v>475</v>
      </c>
      <c r="C440" s="26727" t="s">
        <v>33</v>
      </c>
      <c r="D440" s="28086" t="s">
        <v>475</v>
      </c>
      <c r="E440" s="29445" t="s">
        <v>879</v>
      </c>
      <c r="G440" s="30804" t="s">
        <v>923</v>
      </c>
      <c r="T440" s="32163"/>
      <c r="U440" s="33522"/>
      <c r="V440" s="34881"/>
      <c r="W440" s="36240"/>
      <c r="X440" s="37599"/>
      <c r="Y440" s="38958"/>
      <c r="Z440" s="40317"/>
      <c r="AA440" s="41676"/>
      <c r="AB440" s="43035"/>
      <c r="AC440" s="44394"/>
      <c r="AD440" s="45753"/>
      <c r="AE440" s="47112"/>
      <c r="AF440" s="48471"/>
      <c r="AG440" s="49830"/>
      <c r="AH440" s="51189"/>
      <c r="AI440" s="52548" t="n">
        <v>0.0127754711</v>
      </c>
      <c r="AJ440" s="53907" t="n">
        <v>0.0167253521</v>
      </c>
      <c r="AK440" s="55266" t="n">
        <v>0.02241135</v>
      </c>
      <c r="AL440" s="56625" t="n">
        <v>0.01124438</v>
      </c>
      <c r="AM440" s="57984" t="n">
        <v>0.01719395</v>
      </c>
    </row>
    <row r="441">
      <c r="A441" s="24012" t="s">
        <v>893</v>
      </c>
      <c r="B441" s="25371" t="s">
        <v>477</v>
      </c>
      <c r="C441" s="26730" t="s">
        <v>33</v>
      </c>
      <c r="D441" s="28089" t="s">
        <v>477</v>
      </c>
      <c r="E441" s="29448" t="s">
        <v>879</v>
      </c>
      <c r="G441" s="30807" t="s">
        <v>923</v>
      </c>
      <c r="T441" s="32166"/>
      <c r="U441" s="33525"/>
      <c r="V441" s="34884"/>
      <c r="W441" s="36243"/>
      <c r="X441" s="37602"/>
      <c r="Y441" s="38961"/>
      <c r="Z441" s="40320"/>
      <c r="AA441" s="41679"/>
      <c r="AB441" s="43038"/>
      <c r="AC441" s="44397"/>
      <c r="AD441" s="45756"/>
      <c r="AE441" s="47115"/>
      <c r="AF441" s="48474"/>
      <c r="AG441" s="49833"/>
      <c r="AH441" s="51192"/>
      <c r="AI441" s="52551" t="n">
        <v>0.011497924</v>
      </c>
      <c r="AJ441" s="53910" t="n">
        <v>0.0223004695</v>
      </c>
      <c r="AK441" s="55269" t="n">
        <v>0.01446809</v>
      </c>
      <c r="AL441" s="56628" t="n">
        <v>0.01386807</v>
      </c>
      <c r="AM441" s="57987" t="n">
        <v>0.01856946</v>
      </c>
    </row>
    <row r="442">
      <c r="A442" s="24015" t="s">
        <v>893</v>
      </c>
      <c r="B442" s="25374" t="s">
        <v>479</v>
      </c>
      <c r="C442" s="26733" t="s">
        <v>33</v>
      </c>
      <c r="D442" s="28092" t="s">
        <v>479</v>
      </c>
      <c r="E442" s="29451" t="s">
        <v>879</v>
      </c>
      <c r="G442" s="30810" t="s">
        <v>923</v>
      </c>
      <c r="T442" s="32169"/>
      <c r="U442" s="33528"/>
      <c r="V442" s="34887"/>
      <c r="W442" s="36246"/>
      <c r="X442" s="37605"/>
      <c r="Y442" s="38964"/>
      <c r="Z442" s="40323"/>
      <c r="AA442" s="41682"/>
      <c r="AB442" s="43041"/>
      <c r="AC442" s="44400"/>
      <c r="AD442" s="45759"/>
      <c r="AE442" s="47118"/>
      <c r="AF442" s="48477"/>
      <c r="AG442" s="49836"/>
      <c r="AH442" s="51195"/>
      <c r="AI442" s="52554" t="n">
        <v>0.0162887256</v>
      </c>
      <c r="AJ442" s="53913" t="n">
        <v>0.0155516432</v>
      </c>
      <c r="AK442" s="55272" t="n">
        <v>0.01758865</v>
      </c>
      <c r="AL442" s="56631" t="n">
        <v>0.01874063</v>
      </c>
      <c r="AM442" s="57990" t="n">
        <v>0.02544704</v>
      </c>
    </row>
    <row r="443">
      <c r="A443" s="24018" t="s">
        <v>893</v>
      </c>
      <c r="B443" s="25377" t="s">
        <v>472</v>
      </c>
      <c r="C443" s="26736" t="s">
        <v>33</v>
      </c>
      <c r="D443" s="28095" t="s">
        <v>472</v>
      </c>
      <c r="E443" s="29454" t="s">
        <v>880</v>
      </c>
      <c r="G443" s="30813" t="s">
        <v>922</v>
      </c>
      <c r="T443" s="32172" t="n">
        <v>30.0</v>
      </c>
      <c r="U443" s="33531" t="n">
        <v>41.0</v>
      </c>
      <c r="V443" s="34890" t="n">
        <v>86.0</v>
      </c>
      <c r="W443" s="36249" t="n">
        <v>71.0</v>
      </c>
      <c r="X443" s="37608" t="n">
        <v>44.0</v>
      </c>
      <c r="Y443" s="38967" t="n">
        <v>45.0</v>
      </c>
      <c r="Z443" s="40326" t="n">
        <v>43.0</v>
      </c>
      <c r="AA443" s="41685" t="n">
        <v>37.0</v>
      </c>
      <c r="AB443" s="43044" t="n">
        <v>59.0</v>
      </c>
      <c r="AC443" s="44403" t="n">
        <v>49.0</v>
      </c>
      <c r="AD443" s="45762" t="n">
        <v>58.0</v>
      </c>
      <c r="AE443" s="47121" t="n">
        <v>111.0</v>
      </c>
      <c r="AF443" s="48480" t="n">
        <v>77.0</v>
      </c>
      <c r="AG443" s="49839" t="n">
        <v>86.0</v>
      </c>
      <c r="AH443" s="51198" t="n">
        <v>140.0</v>
      </c>
      <c r="AI443" s="52557" t="n">
        <v>129.0</v>
      </c>
      <c r="AJ443" s="53916" t="n">
        <v>126.0</v>
      </c>
      <c r="AK443" s="55275" t="n">
        <v>204.0</v>
      </c>
      <c r="AL443" s="56634" t="n">
        <v>180.0</v>
      </c>
      <c r="AM443" s="57993" t="n">
        <v>199.0</v>
      </c>
    </row>
    <row r="444">
      <c r="A444" s="24021" t="s">
        <v>893</v>
      </c>
      <c r="B444" s="25380" t="s">
        <v>470</v>
      </c>
      <c r="C444" s="26739" t="s">
        <v>33</v>
      </c>
      <c r="D444" s="28098" t="s">
        <v>470</v>
      </c>
      <c r="E444" s="29457" t="s">
        <v>880</v>
      </c>
      <c r="G444" s="30816" t="s">
        <v>922</v>
      </c>
      <c r="T444" s="32175" t="n">
        <v>181.0</v>
      </c>
      <c r="U444" s="33534" t="n">
        <v>161.0</v>
      </c>
      <c r="V444" s="34893" t="n">
        <v>398.0</v>
      </c>
      <c r="W444" s="36252" t="n">
        <v>406.0</v>
      </c>
      <c r="X444" s="37611" t="n">
        <v>364.0</v>
      </c>
      <c r="Y444" s="38970" t="n">
        <v>503.0</v>
      </c>
      <c r="Z444" s="40329" t="n">
        <v>389.0</v>
      </c>
      <c r="AA444" s="41688" t="n">
        <v>349.0</v>
      </c>
      <c r="AB444" s="43047" t="n">
        <v>497.0</v>
      </c>
      <c r="AC444" s="44406" t="n">
        <v>403.0</v>
      </c>
      <c r="AD444" s="45765" t="n">
        <v>565.0</v>
      </c>
      <c r="AE444" s="47124" t="n">
        <v>884.0</v>
      </c>
      <c r="AF444" s="48483" t="n">
        <v>303.0</v>
      </c>
      <c r="AG444" s="49842" t="n">
        <v>355.0</v>
      </c>
      <c r="AH444" s="51201" t="n">
        <v>672.0</v>
      </c>
      <c r="AI444" s="52560" t="n">
        <v>650.0</v>
      </c>
      <c r="AJ444" s="53919" t="n">
        <v>1342.0</v>
      </c>
      <c r="AK444" s="55278" t="n">
        <v>984.0</v>
      </c>
      <c r="AL444" s="56637" t="n">
        <v>605.0</v>
      </c>
      <c r="AM444" s="57996" t="n">
        <v>636.0</v>
      </c>
    </row>
    <row r="445">
      <c r="A445" s="24024" t="s">
        <v>893</v>
      </c>
      <c r="B445" s="25383" t="s">
        <v>471</v>
      </c>
      <c r="C445" s="26742" t="s">
        <v>33</v>
      </c>
      <c r="D445" s="28101" t="s">
        <v>471</v>
      </c>
      <c r="E445" s="29460" t="s">
        <v>880</v>
      </c>
      <c r="G445" s="30819" t="s">
        <v>922</v>
      </c>
      <c r="T445" s="32178" t="n">
        <v>21.0</v>
      </c>
      <c r="U445" s="33537" t="n">
        <v>18.0</v>
      </c>
      <c r="V445" s="34896" t="n">
        <v>73.0</v>
      </c>
      <c r="W445" s="36255" t="n">
        <v>54.0</v>
      </c>
      <c r="X445" s="37614" t="n">
        <v>59.0</v>
      </c>
      <c r="Y445" s="38973" t="n">
        <v>118.0</v>
      </c>
      <c r="Z445" s="40332" t="n">
        <v>95.0</v>
      </c>
      <c r="AA445" s="41691" t="n">
        <v>97.0</v>
      </c>
      <c r="AB445" s="43050" t="n">
        <v>179.0</v>
      </c>
      <c r="AC445" s="44409" t="n">
        <v>111.0</v>
      </c>
      <c r="AD445" s="45768" t="n">
        <v>179.0</v>
      </c>
      <c r="AE445" s="47127" t="n">
        <v>240.0</v>
      </c>
      <c r="AF445" s="48486" t="n">
        <v>146.0</v>
      </c>
      <c r="AG445" s="49845" t="n">
        <v>218.0</v>
      </c>
      <c r="AH445" s="51204" t="n">
        <v>253.0</v>
      </c>
      <c r="AI445" s="52563" t="n">
        <v>242.0</v>
      </c>
      <c r="AJ445" s="53922" t="n">
        <v>274.0</v>
      </c>
      <c r="AK445" s="55281" t="n">
        <v>284.0</v>
      </c>
      <c r="AL445" s="56640" t="n">
        <v>225.0</v>
      </c>
      <c r="AM445" s="57999" t="n">
        <v>307.0</v>
      </c>
    </row>
    <row r="446">
      <c r="A446" s="24027" t="s">
        <v>893</v>
      </c>
      <c r="B446" s="25386" t="s">
        <v>476</v>
      </c>
      <c r="C446" s="26745" t="s">
        <v>33</v>
      </c>
      <c r="D446" s="28104" t="s">
        <v>476</v>
      </c>
      <c r="E446" s="29463" t="s">
        <v>880</v>
      </c>
      <c r="G446" s="30822" t="s">
        <v>922</v>
      </c>
      <c r="T446" s="32181"/>
      <c r="U446" s="33540"/>
      <c r="V446" s="34899"/>
      <c r="W446" s="36258"/>
      <c r="X446" s="37617" t="n">
        <v>34.0</v>
      </c>
      <c r="Y446" s="38976" t="n">
        <v>48.0</v>
      </c>
      <c r="Z446" s="40335" t="n">
        <v>39.0</v>
      </c>
      <c r="AA446" s="41694" t="n">
        <v>60.0</v>
      </c>
      <c r="AB446" s="43053" t="n">
        <v>83.0</v>
      </c>
      <c r="AC446" s="44412" t="n">
        <v>61.0</v>
      </c>
      <c r="AD446" s="45771" t="n">
        <v>129.0</v>
      </c>
      <c r="AE446" s="47130" t="n">
        <v>179.0</v>
      </c>
      <c r="AF446" s="48489" t="n">
        <v>33.0</v>
      </c>
      <c r="AG446" s="49848" t="n">
        <v>67.0</v>
      </c>
      <c r="AH446" s="51207" t="n">
        <v>116.0</v>
      </c>
      <c r="AI446" s="52566" t="n">
        <v>101.0</v>
      </c>
      <c r="AJ446" s="53925" t="n">
        <v>91.0</v>
      </c>
      <c r="AK446" s="55284" t="n">
        <v>63.0</v>
      </c>
      <c r="AL446" s="56643" t="n">
        <v>116.0</v>
      </c>
      <c r="AM446" s="58002" t="n">
        <v>155.0</v>
      </c>
    </row>
    <row r="447">
      <c r="A447" s="24030" t="s">
        <v>893</v>
      </c>
      <c r="B447" s="25389" t="s">
        <v>472</v>
      </c>
      <c r="C447" s="26748" t="s">
        <v>33</v>
      </c>
      <c r="D447" s="28107" t="s">
        <v>472</v>
      </c>
      <c r="E447" s="29466" t="s">
        <v>880</v>
      </c>
      <c r="G447" s="30825" t="s">
        <v>923</v>
      </c>
      <c r="T447" s="32184" t="n">
        <v>0.005037783</v>
      </c>
      <c r="U447" s="33543" t="n">
        <v>0.003722084</v>
      </c>
      <c r="V447" s="34902" t="n">
        <v>0.00524109</v>
      </c>
      <c r="W447" s="36261" t="n">
        <v>0.003331113</v>
      </c>
      <c r="X447" s="37620" t="n">
        <v>0.002457002</v>
      </c>
      <c r="Y447" s="38979" t="n">
        <v>0.001798561</v>
      </c>
      <c r="Z447" s="40338" t="n">
        <v>0.00213106</v>
      </c>
      <c r="AA447" s="41697" t="n">
        <v>9.573959E-4</v>
      </c>
      <c r="AB447" s="43056" t="n">
        <v>3.180662E-4</v>
      </c>
      <c r="AC447" s="44415" t="n">
        <v>0.002178649</v>
      </c>
      <c r="AD447" s="45774" t="n">
        <v>0.00617284</v>
      </c>
      <c r="AE447" s="47133" t="n">
        <v>0.0084313725</v>
      </c>
      <c r="AF447" s="48492" t="n">
        <v>0.0149812734</v>
      </c>
      <c r="AG447" s="49851" t="n">
        <v>0.0107712193</v>
      </c>
      <c r="AH447" s="51210" t="n">
        <v>0.0105053947</v>
      </c>
      <c r="AI447" s="52569" t="n">
        <v>0.0130948579</v>
      </c>
      <c r="AJ447" s="53928" t="n">
        <v>0.0090962441</v>
      </c>
      <c r="AK447" s="55287" t="n">
        <v>0.01219858</v>
      </c>
      <c r="AL447" s="56646" t="n">
        <v>0.01386807</v>
      </c>
      <c r="AM447" s="58005" t="n">
        <v>0.01685007</v>
      </c>
    </row>
    <row r="448">
      <c r="A448" s="24033" t="s">
        <v>893</v>
      </c>
      <c r="B448" s="25392" t="s">
        <v>470</v>
      </c>
      <c r="C448" s="26751" t="s">
        <v>33</v>
      </c>
      <c r="D448" s="28110" t="s">
        <v>470</v>
      </c>
      <c r="E448" s="29469" t="s">
        <v>880</v>
      </c>
      <c r="G448" s="30828" t="s">
        <v>923</v>
      </c>
      <c r="T448" s="32187" t="n">
        <v>0.02644836</v>
      </c>
      <c r="U448" s="33546" t="n">
        <v>0.01736973</v>
      </c>
      <c r="V448" s="34905" t="n">
        <v>0.01939203</v>
      </c>
      <c r="W448" s="36264" t="n">
        <v>0.02531646</v>
      </c>
      <c r="X448" s="37623" t="n">
        <v>0.01535627</v>
      </c>
      <c r="Y448" s="38982" t="n">
        <v>0.0118705</v>
      </c>
      <c r="Z448" s="40341" t="n">
        <v>0.01491742</v>
      </c>
      <c r="AA448" s="41700" t="n">
        <v>0.01627573</v>
      </c>
      <c r="AB448" s="43059" t="n">
        <v>0.01081425</v>
      </c>
      <c r="AC448" s="44418" t="n">
        <v>0.009150327</v>
      </c>
      <c r="AD448" s="45777" t="n">
        <v>0.01783265</v>
      </c>
      <c r="AE448" s="47136" t="n">
        <v>0.0164705882</v>
      </c>
      <c r="AF448" s="48495" t="n">
        <v>0.0118601748</v>
      </c>
      <c r="AG448" s="49854" t="n">
        <v>0.0129254632</v>
      </c>
      <c r="AH448" s="51213" t="n">
        <v>0.0124929018</v>
      </c>
      <c r="AI448" s="52572" t="n">
        <v>0.0127754711</v>
      </c>
      <c r="AJ448" s="53931" t="n">
        <v>0.0170187793</v>
      </c>
      <c r="AK448" s="55290" t="n">
        <v>0.01049645</v>
      </c>
      <c r="AL448" s="56649" t="n">
        <v>0.009745127</v>
      </c>
      <c r="AM448" s="58008" t="n">
        <v>0.01341128</v>
      </c>
    </row>
    <row r="449">
      <c r="A449" s="24036" t="s">
        <v>893</v>
      </c>
      <c r="B449" s="25395" t="s">
        <v>471</v>
      </c>
      <c r="C449" s="26754" t="s">
        <v>33</v>
      </c>
      <c r="D449" s="28113" t="s">
        <v>471</v>
      </c>
      <c r="E449" s="29472" t="s">
        <v>880</v>
      </c>
      <c r="G449" s="30831" t="s">
        <v>923</v>
      </c>
      <c r="T449" s="32190" t="n">
        <v>0.005037783</v>
      </c>
      <c r="U449" s="33549" t="n">
        <v>0.003722084</v>
      </c>
      <c r="V449" s="34908" t="n">
        <v>0.007337526</v>
      </c>
      <c r="W449" s="36267" t="n">
        <v>0.008660893</v>
      </c>
      <c r="X449" s="37626" t="n">
        <v>0.003685504</v>
      </c>
      <c r="Y449" s="38985" t="n">
        <v>0.009352518</v>
      </c>
      <c r="Z449" s="40344" t="n">
        <v>0.01172083</v>
      </c>
      <c r="AA449" s="41703" t="n">
        <v>0.007180469</v>
      </c>
      <c r="AB449" s="43062" t="n">
        <v>0.006679389</v>
      </c>
      <c r="AC449" s="44421" t="n">
        <v>0.009586057</v>
      </c>
      <c r="AD449" s="45780" t="n">
        <v>0.01646091</v>
      </c>
      <c r="AE449" s="47139" t="n">
        <v>0.0119607843</v>
      </c>
      <c r="AF449" s="48498" t="n">
        <v>0.0224719101</v>
      </c>
      <c r="AG449" s="49857" t="n">
        <v>0.0215424386</v>
      </c>
      <c r="AH449" s="51216" t="n">
        <v>0.016467916</v>
      </c>
      <c r="AI449" s="52575" t="n">
        <v>0.0188438199</v>
      </c>
      <c r="AJ449" s="53934" t="n">
        <v>0.0240610329</v>
      </c>
      <c r="AK449" s="55293" t="n">
        <v>0.02184397</v>
      </c>
      <c r="AL449" s="56652" t="n">
        <v>0.02548726</v>
      </c>
      <c r="AM449" s="58011" t="n">
        <v>0.03679505</v>
      </c>
    </row>
    <row r="450">
      <c r="A450" s="24039" t="s">
        <v>893</v>
      </c>
      <c r="B450" s="25398" t="s">
        <v>476</v>
      </c>
      <c r="C450" s="26757" t="s">
        <v>33</v>
      </c>
      <c r="D450" s="28116" t="s">
        <v>476</v>
      </c>
      <c r="E450" s="29475" t="s">
        <v>880</v>
      </c>
      <c r="G450" s="30834" t="s">
        <v>923</v>
      </c>
      <c r="T450" s="32193"/>
      <c r="U450" s="33552"/>
      <c r="V450" s="34911"/>
      <c r="W450" s="36270"/>
      <c r="X450" s="37629" t="n">
        <v>0.003071253</v>
      </c>
      <c r="Y450" s="38988" t="n">
        <v>0.001079137</v>
      </c>
      <c r="Z450" s="40347" t="n">
        <v>0.00213106</v>
      </c>
      <c r="AA450" s="41706" t="n">
        <v>0.004786979</v>
      </c>
      <c r="AB450" s="43065" t="n">
        <v>9.541985E-4</v>
      </c>
      <c r="AC450" s="44424" t="n">
        <v>0.003050109</v>
      </c>
      <c r="AD450" s="45783" t="n">
        <v>0.004801097</v>
      </c>
      <c r="AE450" s="47142" t="n">
        <v>0.002745098</v>
      </c>
      <c r="AF450" s="48501" t="n">
        <v>6.242197E-4</v>
      </c>
      <c r="AG450" s="49860" t="n">
        <v>0.0021542439</v>
      </c>
      <c r="AH450" s="51219" t="n">
        <v>0.0025553663</v>
      </c>
      <c r="AI450" s="52578" t="n">
        <v>0.0063877355</v>
      </c>
      <c r="AJ450" s="53937" t="n">
        <v>0.0035211268</v>
      </c>
      <c r="AK450" s="55296" t="n">
        <v>0.003120567</v>
      </c>
      <c r="AL450" s="56655" t="n">
        <v>0.011994</v>
      </c>
      <c r="AM450" s="58014" t="n">
        <v>0.00997249</v>
      </c>
    </row>
    <row r="451">
      <c r="A451" s="24042" t="s">
        <v>878</v>
      </c>
      <c r="B451" s="25401" t="s">
        <v>879</v>
      </c>
      <c r="C451" s="26760" t="s">
        <v>33</v>
      </c>
      <c r="D451" s="28119" t="s">
        <v>33</v>
      </c>
      <c r="E451" s="29478" t="s">
        <v>879</v>
      </c>
      <c r="G451" s="30837" t="s">
        <v>922</v>
      </c>
      <c r="T451" s="32196" t="n">
        <v>327.0</v>
      </c>
      <c r="U451" s="33555" t="n">
        <v>329.0</v>
      </c>
      <c r="V451" s="34914" t="n">
        <v>681.0</v>
      </c>
      <c r="W451" s="36273" t="n">
        <v>485.0</v>
      </c>
      <c r="X451" s="37632" t="n">
        <v>685.0</v>
      </c>
      <c r="Y451" s="38991" t="n">
        <v>1238.0</v>
      </c>
      <c r="Z451" s="40350" t="n">
        <v>785.0</v>
      </c>
      <c r="AA451" s="41709" t="n">
        <v>933.0</v>
      </c>
      <c r="AB451" s="43068" t="n">
        <v>1541.0</v>
      </c>
      <c r="AC451" s="44427" t="n">
        <v>1087.0</v>
      </c>
      <c r="AD451" s="45786" t="n">
        <v>1290.0</v>
      </c>
      <c r="AE451" s="47145" t="n">
        <v>2456.0</v>
      </c>
      <c r="AF451" s="48504" t="n">
        <v>765.0</v>
      </c>
      <c r="AG451" s="49863" t="n">
        <v>1117.0</v>
      </c>
      <c r="AH451" s="51222" t="n">
        <v>1717.0</v>
      </c>
      <c r="AI451" s="52581" t="n">
        <v>1581.0</v>
      </c>
      <c r="AJ451" s="53940" t="n">
        <v>1414.0</v>
      </c>
      <c r="AK451" s="55299" t="n">
        <v>1801.0</v>
      </c>
      <c r="AL451" s="56658" t="n">
        <v>1434.0</v>
      </c>
      <c r="AM451" s="58017" t="n">
        <v>1491.0</v>
      </c>
    </row>
    <row r="452">
      <c r="A452" s="24045" t="s">
        <v>878</v>
      </c>
      <c r="B452" s="25404" t="s">
        <v>879</v>
      </c>
      <c r="C452" s="26763" t="s">
        <v>33</v>
      </c>
      <c r="D452" s="28122" t="s">
        <v>33</v>
      </c>
      <c r="E452" s="29481" t="s">
        <v>879</v>
      </c>
      <c r="G452" s="30840" t="s">
        <v>923</v>
      </c>
      <c r="T452" s="32199" t="n">
        <v>0.08312343</v>
      </c>
      <c r="U452" s="33558" t="n">
        <v>0.05583127</v>
      </c>
      <c r="V452" s="34917" t="n">
        <v>0.0408805</v>
      </c>
      <c r="W452" s="36276" t="n">
        <v>0.0413058</v>
      </c>
      <c r="X452" s="37635" t="n">
        <v>0.05589681</v>
      </c>
      <c r="Y452" s="38994" t="n">
        <v>0.06654676</v>
      </c>
      <c r="Z452" s="40353" t="n">
        <v>0.06446457</v>
      </c>
      <c r="AA452" s="41712" t="n">
        <v>0.06797511</v>
      </c>
      <c r="AB452" s="43071" t="n">
        <v>0.08206107</v>
      </c>
      <c r="AC452" s="44430" t="n">
        <v>0.08627451</v>
      </c>
      <c r="AD452" s="45789" t="n">
        <v>0.09122085</v>
      </c>
      <c r="AE452" s="47148" t="n">
        <v>0.08137255</v>
      </c>
      <c r="AF452" s="48507" t="n">
        <v>0.08177278</v>
      </c>
      <c r="AG452" s="49866" t="n">
        <v>0.0827229642</v>
      </c>
      <c r="AH452" s="51225" t="n">
        <v>0.0948324815</v>
      </c>
      <c r="AI452" s="52584" t="n">
        <v>0.1242414564</v>
      </c>
      <c r="AJ452" s="53943" t="n">
        <v>0.1437793427</v>
      </c>
      <c r="AK452" s="55302" t="n">
        <v>0.1758865</v>
      </c>
      <c r="AL452" s="56661" t="n">
        <v>0.1945277</v>
      </c>
      <c r="AM452" s="58020" t="n">
        <v>0.213205</v>
      </c>
    </row>
    <row r="453">
      <c r="A453" s="24048" t="s">
        <v>878</v>
      </c>
      <c r="B453" s="25407" t="s">
        <v>880</v>
      </c>
      <c r="C453" s="26766" t="s">
        <v>33</v>
      </c>
      <c r="D453" s="28125" t="s">
        <v>33</v>
      </c>
      <c r="E453" s="29484" t="s">
        <v>880</v>
      </c>
      <c r="G453" s="30843" t="s">
        <v>922</v>
      </c>
      <c r="T453" s="32202" t="n">
        <v>232.0</v>
      </c>
      <c r="U453" s="33561" t="n">
        <v>220.0</v>
      </c>
      <c r="V453" s="34920" t="n">
        <v>557.0</v>
      </c>
      <c r="W453" s="36279" t="n">
        <v>531.0</v>
      </c>
      <c r="X453" s="37638" t="n">
        <v>501.0</v>
      </c>
      <c r="Y453" s="38997" t="n">
        <v>714.0</v>
      </c>
      <c r="Z453" s="40356" t="n">
        <v>566.0</v>
      </c>
      <c r="AA453" s="41715" t="n">
        <v>543.0</v>
      </c>
      <c r="AB453" s="43074" t="n">
        <v>818.0</v>
      </c>
      <c r="AC453" s="44433" t="n">
        <v>624.0</v>
      </c>
      <c r="AD453" s="45792" t="n">
        <v>931.0</v>
      </c>
      <c r="AE453" s="47151" t="n">
        <v>1414.0</v>
      </c>
      <c r="AF453" s="48510" t="n">
        <v>559.0</v>
      </c>
      <c r="AG453" s="49869" t="n">
        <v>726.0</v>
      </c>
      <c r="AH453" s="51228" t="n">
        <v>1181.0</v>
      </c>
      <c r="AI453" s="52587" t="n">
        <v>1122.0</v>
      </c>
      <c r="AJ453" s="53946" t="n">
        <v>1833.0</v>
      </c>
      <c r="AK453" s="55305" t="n">
        <v>1535.0</v>
      </c>
      <c r="AL453" s="56664" t="n">
        <v>1126.0</v>
      </c>
      <c r="AM453" s="58023" t="n">
        <v>1297.0</v>
      </c>
    </row>
    <row r="454">
      <c r="A454" s="24051" t="s">
        <v>878</v>
      </c>
      <c r="B454" s="25410" t="s">
        <v>880</v>
      </c>
      <c r="C454" s="26769" t="s">
        <v>33</v>
      </c>
      <c r="D454" s="28128" t="s">
        <v>33</v>
      </c>
      <c r="E454" s="29487" t="s">
        <v>880</v>
      </c>
      <c r="G454" s="30846" t="s">
        <v>923</v>
      </c>
      <c r="T454" s="32205" t="n">
        <v>0.03652393</v>
      </c>
      <c r="U454" s="33564" t="n">
        <v>0.0248139</v>
      </c>
      <c r="V454" s="34923" t="n">
        <v>0.03197065</v>
      </c>
      <c r="W454" s="36282" t="n">
        <v>0.03730846</v>
      </c>
      <c r="X454" s="37641" t="n">
        <v>0.02457002</v>
      </c>
      <c r="Y454" s="39000" t="n">
        <v>0.02410072</v>
      </c>
      <c r="Z454" s="40359" t="n">
        <v>0.03090037</v>
      </c>
      <c r="AA454" s="41718" t="n">
        <v>0.02920057</v>
      </c>
      <c r="AB454" s="43077" t="n">
        <v>0.0187659</v>
      </c>
      <c r="AC454" s="44436" t="n">
        <v>0.02396514</v>
      </c>
      <c r="AD454" s="45795" t="n">
        <v>0.04526749</v>
      </c>
      <c r="AE454" s="47154" t="n">
        <v>0.03960784</v>
      </c>
      <c r="AF454" s="48513" t="n">
        <v>0.04993758</v>
      </c>
      <c r="AG454" s="49872" t="n">
        <v>0.0473933649</v>
      </c>
      <c r="AH454" s="51231" t="n">
        <v>0.0420215786</v>
      </c>
      <c r="AI454" s="52590" t="n">
        <v>0.0511018844</v>
      </c>
      <c r="AJ454" s="53949" t="n">
        <v>0.0536971831</v>
      </c>
      <c r="AK454" s="55308" t="n">
        <v>0.04765957</v>
      </c>
      <c r="AL454" s="56667" t="n">
        <v>0.06109445</v>
      </c>
      <c r="AM454" s="58026" t="n">
        <v>0.07702889</v>
      </c>
    </row>
    <row r="455">
      <c r="A455" s="24054" t="s">
        <v>881</v>
      </c>
      <c r="B455" s="25413" t="s">
        <v>33</v>
      </c>
      <c r="C455" s="26772" t="s">
        <v>33</v>
      </c>
      <c r="D455" s="28131" t="s">
        <v>33</v>
      </c>
      <c r="E455" s="29490" t="s">
        <v>33</v>
      </c>
      <c r="G455" s="30849" t="s">
        <v>922</v>
      </c>
      <c r="T455" s="32208" t="n">
        <v>559.0</v>
      </c>
      <c r="U455" s="33567" t="n">
        <v>549.0</v>
      </c>
      <c r="V455" s="34926" t="n">
        <v>1238.0</v>
      </c>
      <c r="W455" s="36285" t="n">
        <v>1016.0</v>
      </c>
      <c r="X455" s="37644" t="n">
        <v>1186.0</v>
      </c>
      <c r="Y455" s="39003" t="n">
        <v>1952.0</v>
      </c>
      <c r="Z455" s="40362" t="n">
        <v>1351.0</v>
      </c>
      <c r="AA455" s="41721" t="n">
        <v>1476.0</v>
      </c>
      <c r="AB455" s="43080" t="n">
        <v>2359.0</v>
      </c>
      <c r="AC455" s="44439" t="n">
        <v>1711.0</v>
      </c>
      <c r="AD455" s="45798" t="n">
        <v>2221.0</v>
      </c>
      <c r="AE455" s="47157" t="n">
        <v>3870.0</v>
      </c>
      <c r="AF455" s="48516" t="n">
        <v>1324.0</v>
      </c>
      <c r="AG455" s="49875" t="n">
        <v>1843.0</v>
      </c>
      <c r="AH455" s="51234" t="n">
        <v>2898.0</v>
      </c>
      <c r="AI455" s="52593" t="n">
        <v>2703.0</v>
      </c>
      <c r="AJ455" s="53952" t="n">
        <v>3247.0</v>
      </c>
      <c r="AK455" s="55311" t="n">
        <v>3336.0</v>
      </c>
      <c r="AL455" s="56670" t="n">
        <v>2560.0</v>
      </c>
      <c r="AM455" s="58029" t="n">
        <v>2788.0</v>
      </c>
    </row>
    <row r="456">
      <c r="A456" s="24057" t="s">
        <v>881</v>
      </c>
      <c r="B456" s="25416" t="s">
        <v>33</v>
      </c>
      <c r="C456" s="26775" t="s">
        <v>33</v>
      </c>
      <c r="D456" s="28134" t="s">
        <v>33</v>
      </c>
      <c r="E456" s="29493" t="s">
        <v>33</v>
      </c>
      <c r="G456" s="30852" t="s">
        <v>923</v>
      </c>
      <c r="T456" s="32211" t="n">
        <v>0.1196474</v>
      </c>
      <c r="U456" s="33570" t="n">
        <v>0.08064516</v>
      </c>
      <c r="V456" s="34929" t="n">
        <v>0.07285115</v>
      </c>
      <c r="W456" s="36288" t="n">
        <v>0.07861426</v>
      </c>
      <c r="X456" s="37647" t="n">
        <v>0.08046683</v>
      </c>
      <c r="Y456" s="39006" t="n">
        <v>0.09064748</v>
      </c>
      <c r="Z456" s="40365" t="n">
        <v>0.09536494</v>
      </c>
      <c r="AA456" s="41724" t="n">
        <v>0.09717568</v>
      </c>
      <c r="AB456" s="43083" t="n">
        <v>0.100827</v>
      </c>
      <c r="AC456" s="44442" t="n">
        <v>0.1102397</v>
      </c>
      <c r="AD456" s="45801" t="n">
        <v>0.1364883</v>
      </c>
      <c r="AE456" s="47160" t="n">
        <v>0.1209804</v>
      </c>
      <c r="AF456" s="48519" t="n">
        <v>0.13171036</v>
      </c>
      <c r="AG456" s="49878" t="n">
        <v>0.1301163292</v>
      </c>
      <c r="AH456" s="51237" t="n">
        <v>0.1368540602</v>
      </c>
      <c r="AI456" s="52596" t="n">
        <v>0.1753433408</v>
      </c>
      <c r="AJ456" s="53955" t="n">
        <v>0.1974765258</v>
      </c>
      <c r="AK456" s="55314" t="n">
        <v>0.2235461</v>
      </c>
      <c r="AL456" s="56673" t="n">
        <v>0.2556222</v>
      </c>
      <c r="AM456" s="58032" t="n">
        <v>0.2902338</v>
      </c>
    </row>
  </sheetData>
  <autoFilter ref="A3:AW3"/>
  <hyperlinks>
    <hyperlink ref="G2" location="Cover!A1" display="Back to cover pag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C75"/>
  <sheetViews>
    <sheetView showGridLines="0" zoomScale="85" zoomScaleNormal="85" workbookViewId="0">
      <pane xSplit="9" ySplit="4" topLeftCell="K55" activePane="bottomRight" state="frozen"/>
      <selection pane="topRight" activeCell="J1" sqref="J1"/>
      <selection pane="bottomLeft" activeCell="A5" sqref="A5"/>
      <selection pane="bottomRight" activeCell="J5" sqref="J5"/>
    </sheetView>
  </sheetViews>
  <sheetFormatPr defaultColWidth="8" defaultRowHeight="15" outlineLevelRow="1" outlineLevelCol="1" x14ac:dyDescent="0.25"/>
  <cols>
    <col min="1" max="1" customWidth="true" style="170" width="2.125" collapsed="true"/>
    <col min="2" max="2" bestFit="true" customWidth="true" style="96" width="18.5" collapsed="true"/>
    <col min="3" max="3" bestFit="true" customWidth="true" style="96" width="7.5" collapsed="true"/>
    <col min="4" max="4" customWidth="true" style="96" width="8.0" collapsed="true"/>
    <col min="5" max="6" customWidth="true" style="96" width="7.375" collapsed="true"/>
    <col min="7" max="7" customWidth="true" style="96" width="10.5" collapsed="true"/>
    <col min="8" max="9" customWidth="true" style="96" width="10.375" collapsed="true"/>
    <col min="10" max="10" customWidth="true" style="96" width="10.5" collapsed="true"/>
    <col min="11" max="11" customWidth="true" style="98" width="7.375" collapsed="true"/>
    <col min="12" max="29" customWidth="true" hidden="true" style="98" width="7.375" collapsed="true" outlineLevel="1"/>
    <col min="30" max="30" customWidth="true" style="98" width="7.375" collapsed="true"/>
    <col min="31" max="41" customWidth="true" hidden="true" style="98" width="7.375" collapsed="true" outlineLevel="1"/>
    <col min="42" max="42" customWidth="true" style="98" width="7.375" collapsed="true"/>
    <col min="43" max="53" customWidth="true" hidden="true" style="98" width="7.375" collapsed="true" outlineLevel="1"/>
    <col min="54" max="54" customWidth="true" style="98" width="7.375" collapsed="true"/>
    <col min="55" max="60" customWidth="true" hidden="true" style="98" width="7.375" collapsed="true" outlineLevel="1"/>
    <col min="61" max="61" customWidth="true" hidden="true" style="98" width="6.625" collapsed="true" outlineLevel="1"/>
    <col min="62" max="65" customWidth="true" hidden="true" style="98" width="7.375" collapsed="true" outlineLevel="1"/>
    <col min="66" max="66" customWidth="true" style="98" width="7.375" collapsed="true"/>
    <col min="67" max="77" customWidth="true" style="98" width="7.375" collapsed="true"/>
    <col min="78" max="78" style="96" width="8.0" collapsed="true"/>
    <col min="79" max="81" customWidth="true" hidden="true" style="96" width="8.0" collapsed="true"/>
    <col min="82" max="16384" style="96" width="8.0" collapsed="true"/>
  </cols>
  <sheetData>
    <row r="1" spans="1:81" x14ac:dyDescent="0.25">
      <c r="B1" s="95" t="s">
        <v>268</v>
      </c>
      <c r="C1" s="170" t="s">
        <v>299</v>
      </c>
      <c r="G1" s="97" t="s">
        <v>269</v>
      </c>
      <c r="BU1" s="100">
        <v>201707</v>
      </c>
      <c r="BV1" s="100">
        <v>201708</v>
      </c>
      <c r="BW1" s="100">
        <v>201709</v>
      </c>
      <c r="BX1" s="100">
        <v>201710</v>
      </c>
      <c r="BY1" s="100">
        <v>201711</v>
      </c>
      <c r="BZ1" s="100">
        <v>201712</v>
      </c>
    </row>
    <row r="2" spans="1:81" x14ac:dyDescent="0.25">
      <c r="B2" s="180">
        <f>Cover!G5-DAY(Cover!G5)+1</f>
        <v>42948</v>
      </c>
      <c r="G2" s="99">
        <v>2</v>
      </c>
      <c r="H2" s="99">
        <v>5</v>
      </c>
      <c r="I2" s="99">
        <v>11</v>
      </c>
      <c r="L2" s="100"/>
      <c r="M2" s="100"/>
      <c r="N2" s="101"/>
      <c r="O2" s="102"/>
      <c r="P2" s="100">
        <v>6</v>
      </c>
      <c r="Q2" s="100">
        <v>7</v>
      </c>
      <c r="R2" s="100">
        <v>8</v>
      </c>
      <c r="S2" s="100">
        <v>9</v>
      </c>
      <c r="T2" s="100">
        <v>10</v>
      </c>
      <c r="U2" s="100">
        <v>11</v>
      </c>
      <c r="V2" s="100">
        <v>12</v>
      </c>
      <c r="W2" s="100">
        <v>13</v>
      </c>
      <c r="X2" s="100">
        <v>14</v>
      </c>
      <c r="Y2" s="100">
        <v>15</v>
      </c>
      <c r="Z2" s="100">
        <v>16</v>
      </c>
      <c r="AA2" s="100">
        <v>17</v>
      </c>
      <c r="AB2" s="100">
        <v>18</v>
      </c>
      <c r="AC2" s="100">
        <v>19</v>
      </c>
      <c r="AD2" s="100">
        <v>20</v>
      </c>
      <c r="AE2" s="100">
        <v>21</v>
      </c>
      <c r="AF2" s="100">
        <v>22</v>
      </c>
      <c r="AG2" s="100">
        <v>23</v>
      </c>
      <c r="AH2" s="100">
        <v>24</v>
      </c>
      <c r="AI2" s="100">
        <v>25</v>
      </c>
      <c r="AJ2" s="100">
        <v>26</v>
      </c>
      <c r="AK2" s="100">
        <v>27</v>
      </c>
      <c r="AL2" s="100">
        <v>28</v>
      </c>
      <c r="AM2" s="100">
        <v>29</v>
      </c>
      <c r="AN2" s="100">
        <v>30</v>
      </c>
      <c r="AO2" s="100">
        <v>31</v>
      </c>
      <c r="AP2" s="100">
        <v>32</v>
      </c>
      <c r="AQ2" s="100">
        <v>33</v>
      </c>
      <c r="AR2" s="100">
        <v>34</v>
      </c>
      <c r="AS2" s="100">
        <v>35</v>
      </c>
      <c r="AT2" s="100">
        <v>36</v>
      </c>
      <c r="AU2" s="100">
        <v>37</v>
      </c>
      <c r="AV2" s="100">
        <v>38</v>
      </c>
      <c r="AW2" s="100">
        <v>39</v>
      </c>
      <c r="AX2" s="100">
        <v>40</v>
      </c>
      <c r="AY2" s="100">
        <v>41</v>
      </c>
      <c r="AZ2" s="100">
        <v>42</v>
      </c>
      <c r="BA2" s="100">
        <v>43</v>
      </c>
      <c r="BB2" s="100">
        <v>44</v>
      </c>
    </row>
    <row r="3" spans="1:81" ht="63.75" customHeight="1" x14ac:dyDescent="0.25">
      <c r="B3" s="103"/>
      <c r="C3" s="104" t="s">
        <v>270</v>
      </c>
      <c r="D3" s="105" t="s">
        <v>271</v>
      </c>
      <c r="E3" s="105" t="s">
        <v>272</v>
      </c>
      <c r="F3" s="105" t="s">
        <v>273</v>
      </c>
      <c r="G3" s="106" t="s">
        <v>274</v>
      </c>
      <c r="H3" s="106" t="s">
        <v>275</v>
      </c>
      <c r="I3" s="106" t="s">
        <v>276</v>
      </c>
      <c r="J3" s="107"/>
      <c r="K3" s="108">
        <v>41030</v>
      </c>
      <c r="L3" s="109">
        <v>41061</v>
      </c>
      <c r="M3" s="108">
        <v>41091</v>
      </c>
      <c r="N3" s="108">
        <v>41122</v>
      </c>
      <c r="O3" s="109">
        <v>41153</v>
      </c>
      <c r="P3" s="108">
        <v>41183</v>
      </c>
      <c r="Q3" s="108">
        <v>41214</v>
      </c>
      <c r="R3" s="108">
        <v>41244</v>
      </c>
      <c r="S3" s="110">
        <v>41275</v>
      </c>
      <c r="T3" s="108">
        <v>41306</v>
      </c>
      <c r="U3" s="109">
        <v>41334</v>
      </c>
      <c r="V3" s="110">
        <v>41365</v>
      </c>
      <c r="W3" s="110">
        <v>41395</v>
      </c>
      <c r="X3" s="108">
        <v>41426</v>
      </c>
      <c r="Y3" s="108">
        <v>41456</v>
      </c>
      <c r="Z3" s="108">
        <v>41487</v>
      </c>
      <c r="AA3" s="108">
        <v>41518</v>
      </c>
      <c r="AB3" s="108">
        <v>41548</v>
      </c>
      <c r="AC3" s="108">
        <v>41579</v>
      </c>
      <c r="AD3" s="108">
        <v>41609</v>
      </c>
      <c r="AE3" s="108">
        <v>41640</v>
      </c>
      <c r="AF3" s="108">
        <v>41671</v>
      </c>
      <c r="AG3" s="108">
        <v>41699</v>
      </c>
      <c r="AH3" s="108">
        <v>41730</v>
      </c>
      <c r="AI3" s="108">
        <v>41760</v>
      </c>
      <c r="AJ3" s="108">
        <v>41791</v>
      </c>
      <c r="AK3" s="108">
        <v>41821</v>
      </c>
      <c r="AL3" s="108">
        <v>41852</v>
      </c>
      <c r="AM3" s="108">
        <v>41883</v>
      </c>
      <c r="AN3" s="108">
        <v>41913</v>
      </c>
      <c r="AO3" s="108">
        <v>41944</v>
      </c>
      <c r="AP3" s="108">
        <v>41974</v>
      </c>
      <c r="AQ3" s="108">
        <v>42005</v>
      </c>
      <c r="AR3" s="108">
        <v>42036</v>
      </c>
      <c r="AS3" s="108">
        <v>42064</v>
      </c>
      <c r="AT3" s="108">
        <v>42095</v>
      </c>
      <c r="AU3" s="108">
        <v>42125</v>
      </c>
      <c r="AV3" s="108">
        <v>42156</v>
      </c>
      <c r="AW3" s="108">
        <v>42186</v>
      </c>
      <c r="AX3" s="108">
        <v>42217</v>
      </c>
      <c r="AY3" s="108">
        <v>42248</v>
      </c>
      <c r="AZ3" s="108">
        <v>42278</v>
      </c>
      <c r="BA3" s="108">
        <v>42309</v>
      </c>
      <c r="BB3" s="108">
        <v>42339</v>
      </c>
      <c r="BC3" s="108">
        <v>42370</v>
      </c>
      <c r="BD3" s="108">
        <v>42401</v>
      </c>
      <c r="BE3" s="108">
        <v>42430</v>
      </c>
      <c r="BF3" s="108">
        <v>42461</v>
      </c>
      <c r="BG3" s="108">
        <v>42491</v>
      </c>
      <c r="BH3" s="108">
        <v>42522</v>
      </c>
      <c r="BI3" s="108">
        <v>42552</v>
      </c>
      <c r="BJ3" s="108">
        <v>42583</v>
      </c>
      <c r="BK3" s="108">
        <v>42614</v>
      </c>
      <c r="BL3" s="108">
        <v>42644</v>
      </c>
      <c r="BM3" s="108">
        <v>42675</v>
      </c>
      <c r="BN3" s="108">
        <v>42705</v>
      </c>
      <c r="BO3" s="108">
        <v>42736</v>
      </c>
      <c r="BP3" s="108">
        <v>42767</v>
      </c>
      <c r="BQ3" s="108">
        <v>42795</v>
      </c>
      <c r="BR3" s="108">
        <v>42826</v>
      </c>
      <c r="BS3" s="108">
        <v>42856</v>
      </c>
      <c r="BT3" s="108">
        <v>42887</v>
      </c>
      <c r="BU3" s="108">
        <v>42917</v>
      </c>
      <c r="BV3" s="108">
        <v>42948</v>
      </c>
      <c r="BW3" s="108">
        <v>42979</v>
      </c>
      <c r="BX3" s="108">
        <v>43009</v>
      </c>
      <c r="BY3" s="108">
        <v>43040</v>
      </c>
      <c r="BZ3" s="108">
        <v>43070</v>
      </c>
    </row>
    <row r="4" spans="1:81" s="114" customFormat="1" ht="15.75" customHeight="1" x14ac:dyDescent="0.25">
      <c r="A4" s="171"/>
      <c r="B4" s="111"/>
      <c r="C4" s="112">
        <f>SUM(C6:C74)</f>
        <v>28364</v>
      </c>
      <c r="D4" s="112">
        <f>SUM(D6:D74)</f>
        <v>23136</v>
      </c>
      <c r="E4" s="112">
        <f>SUM(E6:E74)</f>
        <v>13282</v>
      </c>
      <c r="F4" s="112">
        <f>SUM(F6:F74)</f>
        <v>4642</v>
      </c>
      <c r="G4" s="113">
        <f>D4/SUM(C6:INDEX(C6:C74,MATCH($B$2,B6:B74,0)-2))</f>
        <v>0.85058823529411764</v>
      </c>
      <c r="H4" s="113">
        <f>E4/SUM(C6:INDEX(C6:C74,MATCH($B$2,B6:B74,0)-5))</f>
        <v>0.56408731844049942</v>
      </c>
      <c r="I4" s="113">
        <f>F4/SUM(C6:INDEX(C6:C74,MATCH($B$2,B6:B74,0)-11))</f>
        <v>0.275997383911053</v>
      </c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6"/>
      <c r="BJ4" s="115"/>
      <c r="BK4" s="115"/>
      <c r="BL4" s="115"/>
      <c r="BM4" s="115"/>
      <c r="BN4" s="115"/>
      <c r="BO4" s="115"/>
      <c r="BP4" s="115"/>
      <c r="BQ4" s="115"/>
      <c r="BR4" s="115"/>
      <c r="BS4" s="115"/>
      <c r="BT4" s="115"/>
      <c r="BU4" s="116"/>
      <c r="BV4" s="115"/>
      <c r="BW4" s="115"/>
      <c r="BX4" s="115"/>
      <c r="BY4" s="115"/>
      <c r="BZ4" s="115"/>
      <c r="CA4" s="113">
        <v>0.920104211897525</v>
      </c>
      <c r="CB4" s="117">
        <v>0.55971850530280498</v>
      </c>
      <c r="CC4" s="117">
        <v>0.27650367806144527</v>
      </c>
    </row>
    <row r="5" spans="1:81" s="121" customFormat="1" ht="15.75" customHeight="1" x14ac:dyDescent="0.25">
      <c r="A5" s="172"/>
      <c r="B5" s="118"/>
      <c r="C5" s="118"/>
      <c r="D5" s="118"/>
      <c r="E5" s="118"/>
      <c r="F5" s="118"/>
      <c r="G5" s="119"/>
      <c r="H5" s="119"/>
      <c r="I5" s="120"/>
      <c r="K5" s="122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4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6"/>
      <c r="AR5" s="127"/>
      <c r="AS5" s="127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19"/>
      <c r="CB5" s="119"/>
      <c r="CC5" s="120"/>
    </row>
    <row r="6" spans="1:81" outlineLevel="1" x14ac:dyDescent="0.25">
      <c r="A6" s="170" t="s">
        <v>300</v>
      </c>
      <c r="B6" s="128">
        <v>41000</v>
      </c>
      <c r="C6" s="129">
        <v>22</v>
      </c>
      <c r="D6" s="130">
        <f>L6</f>
        <v>22</v>
      </c>
      <c r="E6" s="130">
        <f>O6</f>
        <v>16</v>
      </c>
      <c r="F6" s="130">
        <f>$U$6</f>
        <v>9</v>
      </c>
      <c r="G6" s="131">
        <f>IFERROR(D6/$C6,"-")</f>
        <v>1</v>
      </c>
      <c r="H6" s="131">
        <f>IFERROR(E6/$C6,"-")</f>
        <v>0.72727272727272729</v>
      </c>
      <c r="I6" s="173">
        <f>IFERROR(F6/$C6,"-")</f>
        <v>0.40909090909090912</v>
      </c>
      <c r="J6" s="174"/>
      <c r="K6" s="132">
        <v>22</v>
      </c>
      <c r="L6" s="133">
        <v>22</v>
      </c>
      <c r="M6" s="133">
        <v>21</v>
      </c>
      <c r="N6" s="133">
        <v>20</v>
      </c>
      <c r="O6" s="133">
        <v>16</v>
      </c>
      <c r="P6" s="133">
        <v>13</v>
      </c>
      <c r="Q6" s="133">
        <v>11</v>
      </c>
      <c r="R6" s="133">
        <v>10</v>
      </c>
      <c r="S6" s="133">
        <v>9</v>
      </c>
      <c r="T6" s="133">
        <v>9</v>
      </c>
      <c r="U6" s="133">
        <v>9</v>
      </c>
      <c r="V6" s="133">
        <v>7</v>
      </c>
      <c r="W6" s="133">
        <v>6</v>
      </c>
      <c r="X6" s="133">
        <v>6</v>
      </c>
      <c r="Y6" s="133">
        <v>6</v>
      </c>
      <c r="Z6" s="133">
        <v>6</v>
      </c>
      <c r="AA6" s="133">
        <v>6</v>
      </c>
      <c r="AB6" s="133">
        <v>6</v>
      </c>
      <c r="AC6" s="133">
        <v>6</v>
      </c>
      <c r="AD6" s="133">
        <v>6</v>
      </c>
      <c r="AE6" s="133">
        <v>6</v>
      </c>
      <c r="AF6" s="133">
        <v>4</v>
      </c>
      <c r="AG6" s="133">
        <v>4</v>
      </c>
      <c r="AH6" s="133">
        <v>3</v>
      </c>
      <c r="AI6" s="133">
        <v>3</v>
      </c>
      <c r="AJ6" s="133">
        <v>3</v>
      </c>
      <c r="AK6" s="133">
        <v>2</v>
      </c>
      <c r="AL6" s="133">
        <v>2</v>
      </c>
      <c r="AM6" s="133">
        <v>2</v>
      </c>
      <c r="AN6" s="133">
        <v>2</v>
      </c>
      <c r="AO6" s="133">
        <v>2</v>
      </c>
      <c r="AP6" s="133">
        <v>2</v>
      </c>
      <c r="AQ6" s="133">
        <v>2</v>
      </c>
      <c r="AR6" s="133">
        <v>2</v>
      </c>
      <c r="AS6" s="133">
        <v>2</v>
      </c>
      <c r="AT6" s="133">
        <v>2</v>
      </c>
      <c r="AU6" s="133">
        <v>2</v>
      </c>
      <c r="AV6" s="133">
        <v>2</v>
      </c>
      <c r="AW6" s="133">
        <v>2</v>
      </c>
      <c r="AX6" s="133">
        <v>2</v>
      </c>
      <c r="AY6" s="133">
        <v>2</v>
      </c>
      <c r="AZ6" s="134">
        <v>2</v>
      </c>
      <c r="BA6" s="133">
        <v>2</v>
      </c>
      <c r="BB6" s="133">
        <v>2</v>
      </c>
      <c r="BC6" s="133">
        <v>2</v>
      </c>
      <c r="BD6" s="133">
        <v>2</v>
      </c>
      <c r="BE6" s="133">
        <v>2</v>
      </c>
      <c r="BF6" s="133">
        <v>2</v>
      </c>
      <c r="BG6" s="133">
        <v>1</v>
      </c>
      <c r="BH6" s="133">
        <v>1</v>
      </c>
      <c r="BI6" s="135">
        <v>1</v>
      </c>
      <c r="BJ6" s="133">
        <v>1</v>
      </c>
      <c r="BK6" s="133">
        <v>1</v>
      </c>
      <c r="BL6" s="133">
        <v>1</v>
      </c>
      <c r="BM6" s="133">
        <v>1</v>
      </c>
      <c r="BN6" s="133">
        <v>1</v>
      </c>
      <c r="BO6" s="133">
        <v>1</v>
      </c>
      <c r="BP6" s="133">
        <v>1</v>
      </c>
      <c r="BQ6" s="133">
        <v>1</v>
      </c>
      <c r="BR6" s="133">
        <v>1</v>
      </c>
      <c r="BS6" s="133">
        <v>1</v>
      </c>
      <c r="BT6" s="133">
        <v>1</v>
      </c>
      <c r="BU6" s="135" t="n">
        <v>1.0</v>
      </c>
      <c r="BV6" s="133" t="n">
        <v>1.0</v>
      </c>
      <c r="BW6" s="133"/>
      <c r="BX6" s="133"/>
      <c r="BY6" s="133"/>
      <c r="BZ6" s="133"/>
      <c r="CA6" s="136">
        <v>1</v>
      </c>
      <c r="CB6" s="136">
        <v>0.72727272727272729</v>
      </c>
      <c r="CC6" s="136">
        <v>0.40909090909090912</v>
      </c>
    </row>
    <row r="7" spans="1:81" outlineLevel="1" x14ac:dyDescent="0.25">
      <c r="A7" s="170" t="s">
        <v>301</v>
      </c>
      <c r="B7" s="128">
        <v>41030</v>
      </c>
      <c r="C7" s="129">
        <v>8</v>
      </c>
      <c r="D7" s="130">
        <f>IFERROR(INDEX($K7:$BN7,,MATCH($B7,$K$3:$BN$3,0)+2),0)</f>
        <v>8</v>
      </c>
      <c r="E7" s="130">
        <f>IFERROR(INDEX($K7:$BN7,,MATCH($B7,$K$3:$BN$3,0)+5),0)</f>
        <v>7</v>
      </c>
      <c r="F7" s="130">
        <f>IFERROR(INDEX($K7:$BN7,,MATCH($B7,$K$3:$BN$3,0)+11),0)</f>
        <v>6</v>
      </c>
      <c r="G7" s="131">
        <f t="shared" ref="G7:I62" si="0">IFERROR(D7/$C7,"-")</f>
        <v>1</v>
      </c>
      <c r="H7" s="131">
        <f t="shared" si="0"/>
        <v>0.875</v>
      </c>
      <c r="I7" s="131">
        <f t="shared" si="0"/>
        <v>0.75</v>
      </c>
      <c r="J7" s="174"/>
      <c r="K7" s="137"/>
      <c r="L7" s="138">
        <v>8</v>
      </c>
      <c r="M7" s="138">
        <v>8</v>
      </c>
      <c r="N7" s="138">
        <v>8</v>
      </c>
      <c r="O7" s="138">
        <v>8</v>
      </c>
      <c r="P7" s="138">
        <v>7</v>
      </c>
      <c r="Q7" s="138">
        <v>6</v>
      </c>
      <c r="R7" s="138">
        <v>6</v>
      </c>
      <c r="S7" s="138">
        <v>6</v>
      </c>
      <c r="T7" s="138">
        <v>6</v>
      </c>
      <c r="U7" s="138">
        <v>6</v>
      </c>
      <c r="V7" s="138">
        <v>6</v>
      </c>
      <c r="W7" s="138">
        <v>6</v>
      </c>
      <c r="X7" s="138">
        <v>6</v>
      </c>
      <c r="Y7" s="138">
        <v>5</v>
      </c>
      <c r="Z7" s="138">
        <v>5</v>
      </c>
      <c r="AA7" s="138">
        <v>2</v>
      </c>
      <c r="AB7" s="138">
        <v>2</v>
      </c>
      <c r="AC7" s="138">
        <v>2</v>
      </c>
      <c r="AD7" s="138">
        <v>2</v>
      </c>
      <c r="AE7" s="138">
        <v>2</v>
      </c>
      <c r="AF7" s="138">
        <v>2</v>
      </c>
      <c r="AG7" s="138">
        <v>2</v>
      </c>
      <c r="AH7" s="138">
        <v>2</v>
      </c>
      <c r="AI7" s="138">
        <v>2</v>
      </c>
      <c r="AJ7" s="138">
        <v>1</v>
      </c>
      <c r="AK7" s="138">
        <v>0</v>
      </c>
      <c r="AL7" s="138">
        <v>0</v>
      </c>
      <c r="AM7" s="138">
        <v>0</v>
      </c>
      <c r="AN7" s="138">
        <v>0</v>
      </c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9"/>
      <c r="BA7" s="138"/>
      <c r="BB7" s="138"/>
      <c r="BC7" s="138"/>
      <c r="BD7" s="138"/>
      <c r="BE7" s="138"/>
      <c r="BF7" s="138"/>
      <c r="BG7" s="138"/>
      <c r="BH7" s="138"/>
      <c r="BI7" s="140" t="s">
        <v>33</v>
      </c>
      <c r="BJ7" s="138" t="s">
        <v>33</v>
      </c>
      <c r="BK7" s="138" t="s">
        <v>33</v>
      </c>
      <c r="BL7" s="138" t="s">
        <v>33</v>
      </c>
      <c r="BM7" s="138" t="s">
        <v>33</v>
      </c>
      <c r="BN7" s="138" t="s">
        <v>33</v>
      </c>
      <c r="BO7" s="138" t="s">
        <v>33</v>
      </c>
      <c r="BP7" s="138" t="s">
        <v>33</v>
      </c>
      <c r="BQ7" s="138" t="s">
        <v>33</v>
      </c>
      <c r="BR7" s="138" t="s">
        <v>33</v>
      </c>
      <c r="BS7" s="138" t="s">
        <v>33</v>
      </c>
      <c r="BT7" s="138" t="s">
        <v>33</v>
      </c>
      <c r="BU7" s="140"/>
      <c r="BV7" s="138"/>
      <c r="BW7" s="138"/>
      <c r="BX7" s="138"/>
      <c r="BY7" s="138"/>
      <c r="BZ7" s="138"/>
      <c r="CA7" s="136">
        <v>1</v>
      </c>
      <c r="CB7" s="136">
        <v>0.875</v>
      </c>
      <c r="CC7" s="136">
        <v>0.75</v>
      </c>
    </row>
    <row r="8" spans="1:81" outlineLevel="1" x14ac:dyDescent="0.25">
      <c r="A8" s="170" t="s">
        <v>302</v>
      </c>
      <c r="B8" s="128">
        <v>41061</v>
      </c>
      <c r="C8" s="129">
        <v>18</v>
      </c>
      <c r="D8" s="130">
        <f t="shared" ref="D8:D50" si="1">IFERROR(INDEX($K8:$BN8,,MATCH($B8,$K$3:$BN$3,0)+2),0)</f>
        <v>18</v>
      </c>
      <c r="E8" s="130">
        <f t="shared" ref="E8:E50" si="2">IFERROR(INDEX($K8:$BN8,,MATCH($B8,$K$3:$BN$3,0)+5),0)</f>
        <v>12</v>
      </c>
      <c r="F8" s="130">
        <f t="shared" ref="F8:F49" si="3">IFERROR(INDEX($K8:$BN8,,MATCH($B8,$K$3:$BN$3,0)+11),0)</f>
        <v>4</v>
      </c>
      <c r="G8" s="131">
        <f t="shared" si="0"/>
        <v>1</v>
      </c>
      <c r="H8" s="131">
        <f t="shared" si="0"/>
        <v>0.66666666666666663</v>
      </c>
      <c r="I8" s="131">
        <f t="shared" si="0"/>
        <v>0.22222222222222221</v>
      </c>
      <c r="J8" s="174"/>
      <c r="K8" s="137"/>
      <c r="L8" s="138"/>
      <c r="M8" s="138">
        <v>18</v>
      </c>
      <c r="N8" s="138">
        <v>18</v>
      </c>
      <c r="O8" s="138">
        <v>16</v>
      </c>
      <c r="P8" s="138">
        <v>14</v>
      </c>
      <c r="Q8" s="138">
        <v>12</v>
      </c>
      <c r="R8" s="138">
        <v>12</v>
      </c>
      <c r="S8" s="138">
        <v>7</v>
      </c>
      <c r="T8" s="138">
        <v>7</v>
      </c>
      <c r="U8" s="138">
        <v>7</v>
      </c>
      <c r="V8" s="138">
        <v>4</v>
      </c>
      <c r="W8" s="138">
        <v>4</v>
      </c>
      <c r="X8" s="138">
        <v>4</v>
      </c>
      <c r="Y8" s="138">
        <v>4</v>
      </c>
      <c r="Z8" s="138">
        <v>4</v>
      </c>
      <c r="AA8" s="138">
        <v>4</v>
      </c>
      <c r="AB8" s="138">
        <v>4</v>
      </c>
      <c r="AC8" s="138">
        <v>4</v>
      </c>
      <c r="AD8" s="138">
        <v>4</v>
      </c>
      <c r="AE8" s="138">
        <v>4</v>
      </c>
      <c r="AF8" s="138">
        <v>3</v>
      </c>
      <c r="AG8" s="138">
        <v>3</v>
      </c>
      <c r="AH8" s="138">
        <v>3</v>
      </c>
      <c r="AI8" s="138">
        <v>2</v>
      </c>
      <c r="AJ8" s="138">
        <v>2</v>
      </c>
      <c r="AK8" s="138">
        <v>2</v>
      </c>
      <c r="AL8" s="138">
        <v>2</v>
      </c>
      <c r="AM8" s="138">
        <v>2</v>
      </c>
      <c r="AN8" s="138">
        <v>2</v>
      </c>
      <c r="AO8" s="138">
        <v>2</v>
      </c>
      <c r="AP8" s="138">
        <v>2</v>
      </c>
      <c r="AQ8" s="138">
        <v>2</v>
      </c>
      <c r="AR8" s="138">
        <v>2</v>
      </c>
      <c r="AS8" s="138">
        <v>2</v>
      </c>
      <c r="AT8" s="138">
        <v>1</v>
      </c>
      <c r="AU8" s="138">
        <v>1</v>
      </c>
      <c r="AV8" s="138">
        <v>1</v>
      </c>
      <c r="AW8" s="138">
        <v>1</v>
      </c>
      <c r="AX8" s="138">
        <v>1</v>
      </c>
      <c r="AY8" s="138">
        <v>1</v>
      </c>
      <c r="AZ8" s="141">
        <v>1</v>
      </c>
      <c r="BA8" s="138">
        <v>1</v>
      </c>
      <c r="BB8" s="138">
        <v>1</v>
      </c>
      <c r="BC8" s="138">
        <v>1</v>
      </c>
      <c r="BD8" s="138">
        <v>1</v>
      </c>
      <c r="BE8" s="138">
        <v>1</v>
      </c>
      <c r="BF8" s="138">
        <v>1</v>
      </c>
      <c r="BG8" s="138">
        <v>1</v>
      </c>
      <c r="BH8" s="138">
        <v>1</v>
      </c>
      <c r="BI8" s="140">
        <v>1</v>
      </c>
      <c r="BJ8" s="138">
        <v>1</v>
      </c>
      <c r="BK8" s="138">
        <v>1</v>
      </c>
      <c r="BL8" s="138">
        <v>1</v>
      </c>
      <c r="BM8" s="138">
        <v>1</v>
      </c>
      <c r="BN8" s="138">
        <v>1</v>
      </c>
      <c r="BO8" s="138">
        <v>1</v>
      </c>
      <c r="BP8" s="138">
        <v>1</v>
      </c>
      <c r="BQ8" s="138">
        <v>1</v>
      </c>
      <c r="BR8" s="138">
        <v>1</v>
      </c>
      <c r="BS8" s="138">
        <v>1</v>
      </c>
      <c r="BT8" s="138">
        <v>1</v>
      </c>
      <c r="BU8" s="140" t="n">
        <v>1.0</v>
      </c>
      <c r="BV8" s="138" t="n">
        <v>1.0</v>
      </c>
      <c r="BW8" s="138"/>
      <c r="BX8" s="138"/>
      <c r="BY8" s="138"/>
      <c r="BZ8" s="138"/>
      <c r="CA8" s="136">
        <v>1</v>
      </c>
      <c r="CB8" s="136">
        <v>0.66666666666666663</v>
      </c>
      <c r="CC8" s="136">
        <v>0.22222222222222221</v>
      </c>
    </row>
    <row r="9" spans="1:81" outlineLevel="1" x14ac:dyDescent="0.25">
      <c r="A9" s="170" t="s">
        <v>303</v>
      </c>
      <c r="B9" s="128">
        <v>41091</v>
      </c>
      <c r="C9" s="129">
        <v>10</v>
      </c>
      <c r="D9" s="130">
        <f t="shared" si="1"/>
        <v>8</v>
      </c>
      <c r="E9" s="130">
        <f t="shared" si="2"/>
        <v>6</v>
      </c>
      <c r="F9" s="130">
        <f t="shared" si="3"/>
        <v>1</v>
      </c>
      <c r="G9" s="131">
        <f t="shared" si="0"/>
        <v>0.8</v>
      </c>
      <c r="H9" s="131">
        <f t="shared" si="0"/>
        <v>0.6</v>
      </c>
      <c r="I9" s="131">
        <f t="shared" si="0"/>
        <v>0.1</v>
      </c>
      <c r="J9" s="174"/>
      <c r="K9" s="137"/>
      <c r="L9" s="138"/>
      <c r="M9" s="138"/>
      <c r="N9" s="138">
        <v>9</v>
      </c>
      <c r="O9" s="138">
        <v>8</v>
      </c>
      <c r="P9" s="138">
        <v>7</v>
      </c>
      <c r="Q9" s="138">
        <v>6</v>
      </c>
      <c r="R9" s="138">
        <v>6</v>
      </c>
      <c r="S9" s="138">
        <v>5</v>
      </c>
      <c r="T9" s="138">
        <v>5</v>
      </c>
      <c r="U9" s="138">
        <v>5</v>
      </c>
      <c r="V9" s="138">
        <v>1</v>
      </c>
      <c r="W9" s="138">
        <v>1</v>
      </c>
      <c r="X9" s="138">
        <v>1</v>
      </c>
      <c r="Y9" s="138">
        <v>1</v>
      </c>
      <c r="Z9" s="138">
        <v>1</v>
      </c>
      <c r="AA9" s="138">
        <v>1</v>
      </c>
      <c r="AB9" s="138">
        <v>1</v>
      </c>
      <c r="AC9" s="138">
        <v>1</v>
      </c>
      <c r="AD9" s="138">
        <v>1</v>
      </c>
      <c r="AE9" s="138">
        <v>1</v>
      </c>
      <c r="AF9" s="138">
        <v>1</v>
      </c>
      <c r="AG9" s="138">
        <v>1</v>
      </c>
      <c r="AH9" s="138">
        <v>1</v>
      </c>
      <c r="AI9" s="138">
        <v>1</v>
      </c>
      <c r="AJ9" s="138">
        <v>1</v>
      </c>
      <c r="AK9" s="138">
        <v>1</v>
      </c>
      <c r="AL9" s="138">
        <v>1</v>
      </c>
      <c r="AM9" s="138">
        <v>1</v>
      </c>
      <c r="AN9" s="138">
        <v>1</v>
      </c>
      <c r="AO9" s="138">
        <v>1</v>
      </c>
      <c r="AP9" s="138">
        <v>1</v>
      </c>
      <c r="AQ9" s="138">
        <v>1</v>
      </c>
      <c r="AR9" s="138">
        <v>1</v>
      </c>
      <c r="AS9" s="138">
        <v>1</v>
      </c>
      <c r="AT9" s="138">
        <v>1</v>
      </c>
      <c r="AU9" s="138"/>
      <c r="AV9" s="138"/>
      <c r="AW9" s="138"/>
      <c r="AX9" s="138"/>
      <c r="AY9" s="138"/>
      <c r="AZ9" s="139"/>
      <c r="BA9" s="138"/>
      <c r="BB9" s="138"/>
      <c r="BC9" s="138"/>
      <c r="BD9" s="138"/>
      <c r="BE9" s="138"/>
      <c r="BF9" s="138"/>
      <c r="BG9" s="138"/>
      <c r="BH9" s="138"/>
      <c r="BI9" s="140" t="s">
        <v>33</v>
      </c>
      <c r="BJ9" s="138" t="s">
        <v>33</v>
      </c>
      <c r="BK9" s="138" t="s">
        <v>33</v>
      </c>
      <c r="BL9" s="138" t="s">
        <v>33</v>
      </c>
      <c r="BM9" s="138" t="s">
        <v>33</v>
      </c>
      <c r="BN9" s="138" t="s">
        <v>33</v>
      </c>
      <c r="BO9" s="138" t="s">
        <v>33</v>
      </c>
      <c r="BP9" s="138" t="s">
        <v>33</v>
      </c>
      <c r="BQ9" s="138" t="s">
        <v>33</v>
      </c>
      <c r="BR9" s="138" t="s">
        <v>33</v>
      </c>
      <c r="BS9" s="138" t="s">
        <v>33</v>
      </c>
      <c r="BT9" s="138" t="s">
        <v>33</v>
      </c>
      <c r="BU9" s="140"/>
      <c r="BV9" s="138"/>
      <c r="BW9" s="138"/>
      <c r="BX9" s="138"/>
      <c r="BY9" s="138"/>
      <c r="BZ9" s="138"/>
      <c r="CA9" s="136">
        <v>0.8</v>
      </c>
      <c r="CB9" s="136">
        <v>0.6</v>
      </c>
      <c r="CC9" s="136">
        <v>0.1</v>
      </c>
    </row>
    <row r="10" spans="1:81" outlineLevel="1" x14ac:dyDescent="0.25">
      <c r="A10" s="170" t="s">
        <v>304</v>
      </c>
      <c r="B10" s="128">
        <v>41122</v>
      </c>
      <c r="C10" s="129">
        <v>4</v>
      </c>
      <c r="D10" s="130">
        <f t="shared" si="1"/>
        <v>4</v>
      </c>
      <c r="E10" s="130">
        <f t="shared" si="2"/>
        <v>4</v>
      </c>
      <c r="F10" s="130">
        <f t="shared" si="3"/>
        <v>0</v>
      </c>
      <c r="G10" s="131">
        <f t="shared" si="0"/>
        <v>1</v>
      </c>
      <c r="H10" s="131">
        <f t="shared" si="0"/>
        <v>1</v>
      </c>
      <c r="I10" s="131">
        <f t="shared" si="0"/>
        <v>0</v>
      </c>
      <c r="J10" s="174"/>
      <c r="K10" s="137"/>
      <c r="L10" s="138"/>
      <c r="M10" s="138"/>
      <c r="N10" s="138"/>
      <c r="O10" s="138">
        <v>4</v>
      </c>
      <c r="P10" s="138">
        <v>4</v>
      </c>
      <c r="Q10" s="138">
        <v>4</v>
      </c>
      <c r="R10" s="138">
        <v>4</v>
      </c>
      <c r="S10" s="138">
        <v>4</v>
      </c>
      <c r="T10" s="138">
        <v>4</v>
      </c>
      <c r="U10" s="138">
        <v>4</v>
      </c>
      <c r="V10" s="138">
        <v>2</v>
      </c>
      <c r="W10" s="138">
        <v>2</v>
      </c>
      <c r="X10" s="138">
        <v>2</v>
      </c>
      <c r="Y10" s="138">
        <v>0</v>
      </c>
      <c r="Z10" s="138">
        <v>0</v>
      </c>
      <c r="AA10" s="138">
        <v>0</v>
      </c>
      <c r="AB10" s="138">
        <v>0</v>
      </c>
      <c r="AC10" s="138">
        <v>0</v>
      </c>
      <c r="AD10" s="138">
        <v>0</v>
      </c>
      <c r="AE10" s="138">
        <v>0</v>
      </c>
      <c r="AF10" s="138">
        <v>0</v>
      </c>
      <c r="AG10" s="138">
        <v>0</v>
      </c>
      <c r="AH10" s="138">
        <v>0</v>
      </c>
      <c r="AI10" s="138">
        <v>0</v>
      </c>
      <c r="AJ10" s="138">
        <v>0</v>
      </c>
      <c r="AK10" s="138">
        <v>0</v>
      </c>
      <c r="AL10" s="138">
        <v>0</v>
      </c>
      <c r="AM10" s="138">
        <v>0</v>
      </c>
      <c r="AN10" s="138">
        <v>0</v>
      </c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9"/>
      <c r="BA10" s="138"/>
      <c r="BB10" s="138"/>
      <c r="BC10" s="138"/>
      <c r="BD10" s="138"/>
      <c r="BE10" s="138"/>
      <c r="BF10" s="138"/>
      <c r="BG10" s="138"/>
      <c r="BH10" s="138"/>
      <c r="BI10" s="140" t="s">
        <v>33</v>
      </c>
      <c r="BJ10" s="138" t="s">
        <v>33</v>
      </c>
      <c r="BK10" s="138" t="s">
        <v>33</v>
      </c>
      <c r="BL10" s="138" t="s">
        <v>33</v>
      </c>
      <c r="BM10" s="138" t="s">
        <v>33</v>
      </c>
      <c r="BN10" s="138" t="s">
        <v>33</v>
      </c>
      <c r="BO10" s="138" t="s">
        <v>33</v>
      </c>
      <c r="BP10" s="138" t="s">
        <v>33</v>
      </c>
      <c r="BQ10" s="138" t="s">
        <v>33</v>
      </c>
      <c r="BR10" s="138" t="s">
        <v>33</v>
      </c>
      <c r="BS10" s="138" t="s">
        <v>33</v>
      </c>
      <c r="BT10" s="138" t="s">
        <v>33</v>
      </c>
      <c r="BU10" s="140"/>
      <c r="BV10" s="138"/>
      <c r="BW10" s="138"/>
      <c r="BX10" s="138"/>
      <c r="BY10" s="138"/>
      <c r="BZ10" s="138"/>
      <c r="CA10" s="136">
        <v>1</v>
      </c>
      <c r="CB10" s="136">
        <v>1</v>
      </c>
      <c r="CC10" s="136">
        <v>0</v>
      </c>
    </row>
    <row r="11" spans="1:81" outlineLevel="1" x14ac:dyDescent="0.25">
      <c r="A11" s="170" t="s">
        <v>305</v>
      </c>
      <c r="B11" s="128">
        <v>41153</v>
      </c>
      <c r="C11" s="129">
        <v>2</v>
      </c>
      <c r="D11" s="130">
        <f t="shared" si="1"/>
        <v>2</v>
      </c>
      <c r="E11" s="130">
        <f t="shared" si="2"/>
        <v>2</v>
      </c>
      <c r="F11" s="130">
        <f t="shared" si="3"/>
        <v>1</v>
      </c>
      <c r="G11" s="131">
        <f t="shared" si="0"/>
        <v>1</v>
      </c>
      <c r="H11" s="131">
        <f t="shared" si="0"/>
        <v>1</v>
      </c>
      <c r="I11" s="131">
        <f t="shared" si="0"/>
        <v>0.5</v>
      </c>
      <c r="J11" s="174"/>
      <c r="K11" s="137"/>
      <c r="L11" s="138"/>
      <c r="M11" s="138"/>
      <c r="N11" s="138"/>
      <c r="O11" s="138"/>
      <c r="P11" s="138">
        <v>2</v>
      </c>
      <c r="Q11" s="138">
        <v>2</v>
      </c>
      <c r="R11" s="138">
        <v>2</v>
      </c>
      <c r="S11" s="138">
        <v>2</v>
      </c>
      <c r="T11" s="138">
        <v>2</v>
      </c>
      <c r="U11" s="138">
        <v>2</v>
      </c>
      <c r="V11" s="138">
        <v>1</v>
      </c>
      <c r="W11" s="138">
        <v>1</v>
      </c>
      <c r="X11" s="138">
        <v>1</v>
      </c>
      <c r="Y11" s="138">
        <v>1</v>
      </c>
      <c r="Z11" s="138">
        <v>1</v>
      </c>
      <c r="AA11" s="138">
        <v>1</v>
      </c>
      <c r="AB11" s="138">
        <v>1</v>
      </c>
      <c r="AC11" s="138">
        <v>1</v>
      </c>
      <c r="AD11" s="138">
        <v>1</v>
      </c>
      <c r="AE11" s="138">
        <v>1</v>
      </c>
      <c r="AF11" s="138">
        <v>1</v>
      </c>
      <c r="AG11" s="138">
        <v>1</v>
      </c>
      <c r="AH11" s="138">
        <v>1</v>
      </c>
      <c r="AI11" s="138">
        <v>0</v>
      </c>
      <c r="AJ11" s="138">
        <v>0</v>
      </c>
      <c r="AK11" s="138">
        <v>0</v>
      </c>
      <c r="AL11" s="138">
        <v>0</v>
      </c>
      <c r="AM11" s="138">
        <v>0</v>
      </c>
      <c r="AN11" s="138">
        <v>0</v>
      </c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9"/>
      <c r="BA11" s="138"/>
      <c r="BB11" s="138"/>
      <c r="BC11" s="138"/>
      <c r="BD11" s="138"/>
      <c r="BE11" s="138"/>
      <c r="BF11" s="138"/>
      <c r="BG11" s="138"/>
      <c r="BH11" s="138"/>
      <c r="BI11" s="140" t="s">
        <v>33</v>
      </c>
      <c r="BJ11" s="138" t="s">
        <v>33</v>
      </c>
      <c r="BK11" s="138" t="s">
        <v>33</v>
      </c>
      <c r="BL11" s="138" t="s">
        <v>33</v>
      </c>
      <c r="BM11" s="138" t="s">
        <v>33</v>
      </c>
      <c r="BN11" s="138" t="s">
        <v>33</v>
      </c>
      <c r="BO11" s="138" t="s">
        <v>33</v>
      </c>
      <c r="BP11" s="138" t="s">
        <v>33</v>
      </c>
      <c r="BQ11" s="138" t="s">
        <v>33</v>
      </c>
      <c r="BR11" s="138" t="s">
        <v>33</v>
      </c>
      <c r="BS11" s="138" t="s">
        <v>33</v>
      </c>
      <c r="BT11" s="138" t="s">
        <v>33</v>
      </c>
      <c r="BU11" s="140"/>
      <c r="BV11" s="138"/>
      <c r="BW11" s="138"/>
      <c r="BX11" s="138"/>
      <c r="BY11" s="138"/>
      <c r="BZ11" s="138"/>
      <c r="CA11" s="136">
        <v>1</v>
      </c>
      <c r="CB11" s="136">
        <v>1</v>
      </c>
      <c r="CC11" s="136">
        <v>0.5</v>
      </c>
    </row>
    <row r="12" spans="1:81" outlineLevel="1" x14ac:dyDescent="0.25">
      <c r="A12" s="170" t="s">
        <v>306</v>
      </c>
      <c r="B12" s="128">
        <v>41183</v>
      </c>
      <c r="C12" s="129">
        <v>7</v>
      </c>
      <c r="D12" s="130">
        <f t="shared" si="1"/>
        <v>7</v>
      </c>
      <c r="E12" s="130">
        <f t="shared" si="2"/>
        <v>4</v>
      </c>
      <c r="F12" s="130">
        <f t="shared" si="3"/>
        <v>2</v>
      </c>
      <c r="G12" s="131">
        <f t="shared" si="0"/>
        <v>1</v>
      </c>
      <c r="H12" s="131">
        <f t="shared" si="0"/>
        <v>0.5714285714285714</v>
      </c>
      <c r="I12" s="131">
        <f t="shared" si="0"/>
        <v>0.2857142857142857</v>
      </c>
      <c r="J12" s="174"/>
      <c r="K12" s="137"/>
      <c r="L12" s="138"/>
      <c r="M12" s="138"/>
      <c r="N12" s="138"/>
      <c r="O12" s="138"/>
      <c r="P12" s="138"/>
      <c r="Q12" s="138">
        <v>7</v>
      </c>
      <c r="R12" s="138">
        <v>7</v>
      </c>
      <c r="S12" s="138">
        <v>7</v>
      </c>
      <c r="T12" s="138">
        <v>4</v>
      </c>
      <c r="U12" s="138">
        <v>4</v>
      </c>
      <c r="V12" s="138">
        <v>3</v>
      </c>
      <c r="W12" s="138">
        <v>2</v>
      </c>
      <c r="X12" s="138">
        <v>2</v>
      </c>
      <c r="Y12" s="138">
        <v>2</v>
      </c>
      <c r="Z12" s="138">
        <v>2</v>
      </c>
      <c r="AA12" s="138">
        <v>2</v>
      </c>
      <c r="AB12" s="138">
        <v>1</v>
      </c>
      <c r="AC12" s="138">
        <v>1</v>
      </c>
      <c r="AD12" s="138">
        <v>1</v>
      </c>
      <c r="AE12" s="138">
        <v>1</v>
      </c>
      <c r="AF12" s="138">
        <v>1</v>
      </c>
      <c r="AG12" s="138">
        <v>1</v>
      </c>
      <c r="AH12" s="138">
        <v>1</v>
      </c>
      <c r="AI12" s="138">
        <v>1</v>
      </c>
      <c r="AJ12" s="138">
        <v>1</v>
      </c>
      <c r="AK12" s="138">
        <v>1</v>
      </c>
      <c r="AL12" s="138">
        <v>1</v>
      </c>
      <c r="AM12" s="138">
        <v>1</v>
      </c>
      <c r="AN12" s="138">
        <v>1</v>
      </c>
      <c r="AO12" s="138">
        <v>1</v>
      </c>
      <c r="AP12" s="138">
        <v>1</v>
      </c>
      <c r="AQ12" s="138"/>
      <c r="AR12" s="138"/>
      <c r="AS12" s="138"/>
      <c r="AT12" s="138"/>
      <c r="AU12" s="138"/>
      <c r="AV12" s="138"/>
      <c r="AW12" s="138"/>
      <c r="AX12" s="138"/>
      <c r="AY12" s="138"/>
      <c r="AZ12" s="139"/>
      <c r="BA12" s="138"/>
      <c r="BB12" s="138"/>
      <c r="BC12" s="138"/>
      <c r="BD12" s="138"/>
      <c r="BE12" s="138"/>
      <c r="BF12" s="138"/>
      <c r="BG12" s="138"/>
      <c r="BH12" s="138"/>
      <c r="BI12" s="140" t="s">
        <v>33</v>
      </c>
      <c r="BJ12" s="138" t="s">
        <v>33</v>
      </c>
      <c r="BK12" s="138" t="s">
        <v>33</v>
      </c>
      <c r="BL12" s="138" t="s">
        <v>33</v>
      </c>
      <c r="BM12" s="138" t="s">
        <v>33</v>
      </c>
      <c r="BN12" s="138" t="s">
        <v>33</v>
      </c>
      <c r="BO12" s="138" t="s">
        <v>33</v>
      </c>
      <c r="BP12" s="138" t="s">
        <v>33</v>
      </c>
      <c r="BQ12" s="138" t="s">
        <v>33</v>
      </c>
      <c r="BR12" s="138" t="s">
        <v>33</v>
      </c>
      <c r="BS12" s="138" t="s">
        <v>33</v>
      </c>
      <c r="BT12" s="138" t="s">
        <v>33</v>
      </c>
      <c r="BU12" s="140"/>
      <c r="BV12" s="138"/>
      <c r="BW12" s="138"/>
      <c r="BX12" s="138"/>
      <c r="BY12" s="138"/>
      <c r="BZ12" s="138"/>
      <c r="CA12" s="136">
        <v>1</v>
      </c>
      <c r="CB12" s="136">
        <v>0.5714285714285714</v>
      </c>
      <c r="CC12" s="136">
        <v>0.2857142857142857</v>
      </c>
    </row>
    <row r="13" spans="1:81" outlineLevel="1" x14ac:dyDescent="0.25">
      <c r="A13" s="170" t="s">
        <v>307</v>
      </c>
      <c r="B13" s="128">
        <v>41214</v>
      </c>
      <c r="C13" s="129">
        <v>6</v>
      </c>
      <c r="D13" s="130">
        <f t="shared" si="1"/>
        <v>6</v>
      </c>
      <c r="E13" s="130">
        <f t="shared" si="2"/>
        <v>4</v>
      </c>
      <c r="F13" s="130">
        <f t="shared" si="3"/>
        <v>2</v>
      </c>
      <c r="G13" s="131">
        <f t="shared" si="0"/>
        <v>1</v>
      </c>
      <c r="H13" s="131">
        <f t="shared" si="0"/>
        <v>0.66666666666666663</v>
      </c>
      <c r="I13" s="131">
        <f t="shared" si="0"/>
        <v>0.33333333333333331</v>
      </c>
      <c r="J13" s="174"/>
      <c r="K13" s="142"/>
      <c r="L13" s="138"/>
      <c r="M13" s="138"/>
      <c r="N13" s="138"/>
      <c r="O13" s="138"/>
      <c r="P13" s="138"/>
      <c r="Q13" s="138"/>
      <c r="R13" s="138">
        <v>6</v>
      </c>
      <c r="S13" s="138">
        <v>6</v>
      </c>
      <c r="T13" s="138">
        <v>5</v>
      </c>
      <c r="U13" s="138">
        <v>5</v>
      </c>
      <c r="V13" s="138">
        <v>4</v>
      </c>
      <c r="W13" s="138">
        <v>4</v>
      </c>
      <c r="X13" s="138">
        <v>4</v>
      </c>
      <c r="Y13" s="138">
        <v>4</v>
      </c>
      <c r="Z13" s="138">
        <v>4</v>
      </c>
      <c r="AA13" s="138">
        <v>4</v>
      </c>
      <c r="AB13" s="138">
        <v>2</v>
      </c>
      <c r="AC13" s="138">
        <v>2</v>
      </c>
      <c r="AD13" s="138">
        <v>2</v>
      </c>
      <c r="AE13" s="138">
        <v>2</v>
      </c>
      <c r="AF13" s="138">
        <v>1</v>
      </c>
      <c r="AG13" s="138">
        <v>1</v>
      </c>
      <c r="AH13" s="138">
        <v>1</v>
      </c>
      <c r="AI13" s="138">
        <v>1</v>
      </c>
      <c r="AJ13" s="138">
        <v>1</v>
      </c>
      <c r="AK13" s="138">
        <v>1</v>
      </c>
      <c r="AL13" s="138">
        <v>1</v>
      </c>
      <c r="AM13" s="138">
        <v>1</v>
      </c>
      <c r="AN13" s="138">
        <v>0</v>
      </c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9"/>
      <c r="BA13" s="138"/>
      <c r="BB13" s="138"/>
      <c r="BC13" s="138"/>
      <c r="BD13" s="138"/>
      <c r="BE13" s="138"/>
      <c r="BF13" s="138"/>
      <c r="BG13" s="138"/>
      <c r="BH13" s="138"/>
      <c r="BI13" s="140" t="s">
        <v>33</v>
      </c>
      <c r="BJ13" s="138" t="s">
        <v>33</v>
      </c>
      <c r="BK13" s="138" t="s">
        <v>33</v>
      </c>
      <c r="BL13" s="138" t="s">
        <v>33</v>
      </c>
      <c r="BM13" s="138" t="s">
        <v>33</v>
      </c>
      <c r="BN13" s="138" t="s">
        <v>33</v>
      </c>
      <c r="BO13" s="138" t="s">
        <v>33</v>
      </c>
      <c r="BP13" s="138" t="s">
        <v>33</v>
      </c>
      <c r="BQ13" s="138" t="s">
        <v>33</v>
      </c>
      <c r="BR13" s="138" t="s">
        <v>33</v>
      </c>
      <c r="BS13" s="138" t="s">
        <v>33</v>
      </c>
      <c r="BT13" s="138" t="s">
        <v>33</v>
      </c>
      <c r="BU13" s="140"/>
      <c r="BV13" s="138"/>
      <c r="BW13" s="138"/>
      <c r="BX13" s="138"/>
      <c r="BY13" s="138"/>
      <c r="BZ13" s="138"/>
      <c r="CA13" s="136">
        <v>1</v>
      </c>
      <c r="CB13" s="136">
        <v>0.66666666666666663</v>
      </c>
      <c r="CC13" s="136">
        <v>0.33333333333333331</v>
      </c>
    </row>
    <row r="14" spans="1:81" x14ac:dyDescent="0.25">
      <c r="A14" s="170" t="s">
        <v>308</v>
      </c>
      <c r="B14" s="128">
        <v>41244</v>
      </c>
      <c r="C14" s="129">
        <v>14</v>
      </c>
      <c r="D14" s="130">
        <f t="shared" si="1"/>
        <v>14</v>
      </c>
      <c r="E14" s="130">
        <f t="shared" si="2"/>
        <v>12</v>
      </c>
      <c r="F14" s="130">
        <f t="shared" si="3"/>
        <v>6</v>
      </c>
      <c r="G14" s="131">
        <f t="shared" si="0"/>
        <v>1</v>
      </c>
      <c r="H14" s="131">
        <f t="shared" si="0"/>
        <v>0.8571428571428571</v>
      </c>
      <c r="I14" s="131">
        <f t="shared" si="0"/>
        <v>0.42857142857142855</v>
      </c>
      <c r="J14" s="174"/>
      <c r="K14" s="137"/>
      <c r="L14" s="138"/>
      <c r="M14" s="138"/>
      <c r="N14" s="138"/>
      <c r="O14" s="138"/>
      <c r="P14" s="138"/>
      <c r="Q14" s="138"/>
      <c r="R14" s="138"/>
      <c r="S14" s="138">
        <v>14</v>
      </c>
      <c r="T14" s="138">
        <v>14</v>
      </c>
      <c r="U14" s="138">
        <v>13</v>
      </c>
      <c r="V14" s="138">
        <v>12</v>
      </c>
      <c r="W14" s="138">
        <v>12</v>
      </c>
      <c r="X14" s="138">
        <v>11</v>
      </c>
      <c r="Y14" s="138">
        <v>8</v>
      </c>
      <c r="Z14" s="138">
        <v>8</v>
      </c>
      <c r="AA14" s="138">
        <v>8</v>
      </c>
      <c r="AB14" s="138">
        <v>6</v>
      </c>
      <c r="AC14" s="138">
        <v>6</v>
      </c>
      <c r="AD14" s="138">
        <v>6</v>
      </c>
      <c r="AE14" s="138">
        <v>6</v>
      </c>
      <c r="AF14" s="138">
        <v>6</v>
      </c>
      <c r="AG14" s="138">
        <v>6</v>
      </c>
      <c r="AH14" s="138">
        <v>6</v>
      </c>
      <c r="AI14" s="138">
        <v>6</v>
      </c>
      <c r="AJ14" s="138">
        <v>4</v>
      </c>
      <c r="AK14" s="138">
        <v>4</v>
      </c>
      <c r="AL14" s="138">
        <v>4</v>
      </c>
      <c r="AM14" s="138">
        <v>4</v>
      </c>
      <c r="AN14" s="138">
        <v>4</v>
      </c>
      <c r="AO14" s="138">
        <v>4</v>
      </c>
      <c r="AP14" s="138">
        <v>4</v>
      </c>
      <c r="AQ14" s="138">
        <v>4</v>
      </c>
      <c r="AR14" s="138">
        <v>4</v>
      </c>
      <c r="AS14" s="138">
        <v>4</v>
      </c>
      <c r="AT14" s="138">
        <v>4</v>
      </c>
      <c r="AU14" s="138">
        <v>4</v>
      </c>
      <c r="AV14" s="138">
        <v>4</v>
      </c>
      <c r="AW14" s="138">
        <v>3</v>
      </c>
      <c r="AX14" s="138">
        <v>3</v>
      </c>
      <c r="AY14" s="138">
        <v>3</v>
      </c>
      <c r="AZ14" s="141">
        <v>3</v>
      </c>
      <c r="BA14" s="138">
        <v>2</v>
      </c>
      <c r="BB14" s="138">
        <v>2</v>
      </c>
      <c r="BC14" s="138">
        <v>2</v>
      </c>
      <c r="BD14" s="138">
        <v>2</v>
      </c>
      <c r="BE14" s="138">
        <v>2</v>
      </c>
      <c r="BF14" s="138">
        <v>2</v>
      </c>
      <c r="BG14" s="138">
        <v>2</v>
      </c>
      <c r="BH14" s="138">
        <v>2</v>
      </c>
      <c r="BI14" s="140">
        <v>2</v>
      </c>
      <c r="BJ14" s="138">
        <v>2</v>
      </c>
      <c r="BK14" s="138">
        <v>2</v>
      </c>
      <c r="BL14" s="138">
        <v>2</v>
      </c>
      <c r="BM14" s="138">
        <v>2</v>
      </c>
      <c r="BN14" s="138">
        <v>2</v>
      </c>
      <c r="BO14" s="138">
        <v>2</v>
      </c>
      <c r="BP14" s="138">
        <v>2</v>
      </c>
      <c r="BQ14" s="138">
        <v>2</v>
      </c>
      <c r="BR14" s="138">
        <v>2</v>
      </c>
      <c r="BS14" s="138">
        <v>2</v>
      </c>
      <c r="BT14" s="138">
        <v>2</v>
      </c>
      <c r="BU14" s="140" t="n">
        <v>2.0</v>
      </c>
      <c r="BV14" s="138" t="n">
        <v>2.0</v>
      </c>
      <c r="BW14" s="138"/>
      <c r="BX14" s="138"/>
      <c r="BY14" s="138"/>
      <c r="BZ14" s="138"/>
      <c r="CA14" s="136">
        <v>1</v>
      </c>
      <c r="CB14" s="136">
        <v>0.8571428571428571</v>
      </c>
      <c r="CC14" s="136">
        <v>0.42857142857142855</v>
      </c>
    </row>
    <row r="15" spans="1:81" outlineLevel="1" x14ac:dyDescent="0.25">
      <c r="A15" s="170" t="s">
        <v>309</v>
      </c>
      <c r="B15" s="128">
        <v>41275</v>
      </c>
      <c r="C15" s="129">
        <v>11</v>
      </c>
      <c r="D15" s="130">
        <f t="shared" si="1"/>
        <v>11</v>
      </c>
      <c r="E15" s="130">
        <f t="shared" si="2"/>
        <v>11</v>
      </c>
      <c r="F15" s="130">
        <f t="shared" si="3"/>
        <v>5</v>
      </c>
      <c r="G15" s="131">
        <f t="shared" si="0"/>
        <v>1</v>
      </c>
      <c r="H15" s="131">
        <f t="shared" si="0"/>
        <v>1</v>
      </c>
      <c r="I15" s="131">
        <f t="shared" si="0"/>
        <v>0.45454545454545453</v>
      </c>
      <c r="J15" s="174"/>
      <c r="K15" s="137"/>
      <c r="L15" s="138"/>
      <c r="M15" s="138"/>
      <c r="N15" s="138"/>
      <c r="O15" s="138"/>
      <c r="P15" s="138"/>
      <c r="Q15" s="138"/>
      <c r="R15" s="138"/>
      <c r="S15" s="138"/>
      <c r="T15" s="138">
        <v>11</v>
      </c>
      <c r="U15" s="138">
        <v>11</v>
      </c>
      <c r="V15" s="138">
        <v>11</v>
      </c>
      <c r="W15" s="138">
        <v>11</v>
      </c>
      <c r="X15" s="138">
        <v>11</v>
      </c>
      <c r="Y15" s="138">
        <v>6</v>
      </c>
      <c r="Z15" s="138">
        <v>6</v>
      </c>
      <c r="AA15" s="138">
        <v>6</v>
      </c>
      <c r="AB15" s="138">
        <v>5</v>
      </c>
      <c r="AC15" s="138">
        <v>5</v>
      </c>
      <c r="AD15" s="138">
        <v>5</v>
      </c>
      <c r="AE15" s="138">
        <v>5</v>
      </c>
      <c r="AF15" s="138">
        <v>4</v>
      </c>
      <c r="AG15" s="138">
        <v>4</v>
      </c>
      <c r="AH15" s="138">
        <v>4</v>
      </c>
      <c r="AI15" s="138">
        <v>3</v>
      </c>
      <c r="AJ15" s="138">
        <v>2</v>
      </c>
      <c r="AK15" s="138">
        <v>1</v>
      </c>
      <c r="AL15" s="138">
        <v>1</v>
      </c>
      <c r="AM15" s="138">
        <v>1</v>
      </c>
      <c r="AN15" s="138">
        <v>1</v>
      </c>
      <c r="AO15" s="138">
        <v>1</v>
      </c>
      <c r="AP15" s="138">
        <v>1</v>
      </c>
      <c r="AQ15" s="138">
        <v>1</v>
      </c>
      <c r="AR15" s="138">
        <v>1</v>
      </c>
      <c r="AS15" s="138">
        <v>1</v>
      </c>
      <c r="AT15" s="138">
        <v>1</v>
      </c>
      <c r="AU15" s="138">
        <v>1</v>
      </c>
      <c r="AV15" s="138">
        <v>1</v>
      </c>
      <c r="AW15" s="138">
        <v>1</v>
      </c>
      <c r="AX15" s="138">
        <v>1</v>
      </c>
      <c r="AY15" s="138">
        <v>1</v>
      </c>
      <c r="AZ15" s="141">
        <v>1</v>
      </c>
      <c r="BA15" s="138">
        <v>1</v>
      </c>
      <c r="BB15" s="138">
        <v>1</v>
      </c>
      <c r="BC15" s="138">
        <v>1</v>
      </c>
      <c r="BD15" s="138">
        <v>1</v>
      </c>
      <c r="BE15" s="138">
        <v>1</v>
      </c>
      <c r="BF15" s="138">
        <v>1</v>
      </c>
      <c r="BG15" s="138">
        <v>1</v>
      </c>
      <c r="BH15" s="138">
        <v>1</v>
      </c>
      <c r="BI15" s="140">
        <v>1</v>
      </c>
      <c r="BJ15" s="138">
        <v>1</v>
      </c>
      <c r="BK15" s="138">
        <v>1</v>
      </c>
      <c r="BL15" s="138">
        <v>1</v>
      </c>
      <c r="BM15" s="138">
        <v>1</v>
      </c>
      <c r="BN15" s="138">
        <v>1</v>
      </c>
      <c r="BO15" s="138">
        <v>1</v>
      </c>
      <c r="BP15" s="138">
        <v>1</v>
      </c>
      <c r="BQ15" s="138">
        <v>1</v>
      </c>
      <c r="BR15" s="138">
        <v>1</v>
      </c>
      <c r="BS15" s="138">
        <v>1</v>
      </c>
      <c r="BT15" s="138">
        <v>1</v>
      </c>
      <c r="BU15" s="140" t="n">
        <v>1.0</v>
      </c>
      <c r="BV15" s="138" t="n">
        <v>1.0</v>
      </c>
      <c r="BW15" s="138"/>
      <c r="BX15" s="138"/>
      <c r="BY15" s="138"/>
      <c r="BZ15" s="138"/>
      <c r="CA15" s="136">
        <v>1</v>
      </c>
      <c r="CB15" s="136">
        <v>1</v>
      </c>
      <c r="CC15" s="136">
        <v>0.45454545454545453</v>
      </c>
    </row>
    <row r="16" spans="1:81" outlineLevel="1" x14ac:dyDescent="0.25">
      <c r="A16" s="170" t="s">
        <v>310</v>
      </c>
      <c r="B16" s="128">
        <v>41306</v>
      </c>
      <c r="C16" s="129">
        <v>1</v>
      </c>
      <c r="D16" s="130">
        <f t="shared" si="1"/>
        <v>1</v>
      </c>
      <c r="E16" s="130">
        <f t="shared" si="2"/>
        <v>0</v>
      </c>
      <c r="F16" s="130">
        <f t="shared" si="3"/>
        <v>0</v>
      </c>
      <c r="G16" s="131">
        <f t="shared" si="0"/>
        <v>1</v>
      </c>
      <c r="H16" s="131">
        <f t="shared" si="0"/>
        <v>0</v>
      </c>
      <c r="I16" s="131">
        <f t="shared" si="0"/>
        <v>0</v>
      </c>
      <c r="J16" s="174"/>
      <c r="K16" s="137"/>
      <c r="L16" s="138"/>
      <c r="M16" s="138"/>
      <c r="N16" s="138"/>
      <c r="O16" s="138"/>
      <c r="P16" s="138"/>
      <c r="Q16" s="138"/>
      <c r="R16" s="138"/>
      <c r="S16" s="138"/>
      <c r="T16" s="138"/>
      <c r="U16" s="138">
        <v>1</v>
      </c>
      <c r="V16" s="138">
        <v>1</v>
      </c>
      <c r="W16" s="138">
        <v>1</v>
      </c>
      <c r="X16" s="138">
        <v>1</v>
      </c>
      <c r="Y16" s="138">
        <v>0</v>
      </c>
      <c r="Z16" s="138">
        <v>0</v>
      </c>
      <c r="AA16" s="138">
        <v>0</v>
      </c>
      <c r="AB16" s="138">
        <v>0</v>
      </c>
      <c r="AC16" s="138">
        <v>0</v>
      </c>
      <c r="AD16" s="138">
        <v>0</v>
      </c>
      <c r="AE16" s="143">
        <v>0</v>
      </c>
      <c r="AF16" s="138">
        <v>0</v>
      </c>
      <c r="AG16" s="138">
        <v>0</v>
      </c>
      <c r="AH16" s="138">
        <v>0</v>
      </c>
      <c r="AI16" s="138">
        <v>0</v>
      </c>
      <c r="AJ16" s="138">
        <v>0</v>
      </c>
      <c r="AK16" s="138">
        <v>0</v>
      </c>
      <c r="AL16" s="138">
        <v>0</v>
      </c>
      <c r="AM16" s="138">
        <v>0</v>
      </c>
      <c r="AN16" s="138">
        <v>0</v>
      </c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9"/>
      <c r="BA16" s="138"/>
      <c r="BB16" s="138"/>
      <c r="BC16" s="138"/>
      <c r="BD16" s="138"/>
      <c r="BE16" s="138"/>
      <c r="BF16" s="138"/>
      <c r="BG16" s="138"/>
      <c r="BH16" s="138"/>
      <c r="BI16" s="140" t="s">
        <v>33</v>
      </c>
      <c r="BJ16" s="138" t="s">
        <v>33</v>
      </c>
      <c r="BK16" s="138" t="s">
        <v>33</v>
      </c>
      <c r="BL16" s="138" t="s">
        <v>33</v>
      </c>
      <c r="BM16" s="138" t="s">
        <v>33</v>
      </c>
      <c r="BN16" s="138" t="s">
        <v>33</v>
      </c>
      <c r="BO16" s="138" t="s">
        <v>33</v>
      </c>
      <c r="BP16" s="138" t="s">
        <v>33</v>
      </c>
      <c r="BQ16" s="138" t="s">
        <v>33</v>
      </c>
      <c r="BR16" s="138" t="s">
        <v>33</v>
      </c>
      <c r="BS16" s="138" t="s">
        <v>33</v>
      </c>
      <c r="BT16" s="138" t="s">
        <v>33</v>
      </c>
      <c r="BU16" s="140"/>
      <c r="BV16" s="138"/>
      <c r="BW16" s="138"/>
      <c r="BX16" s="138"/>
      <c r="BY16" s="138"/>
      <c r="BZ16" s="138"/>
      <c r="CA16" s="136">
        <v>1</v>
      </c>
      <c r="CB16" s="136">
        <v>0</v>
      </c>
      <c r="CC16" s="136">
        <v>0</v>
      </c>
    </row>
    <row r="17" spans="1:81" outlineLevel="1" x14ac:dyDescent="0.25">
      <c r="A17" s="170" t="s">
        <v>311</v>
      </c>
      <c r="B17" s="128">
        <v>41334</v>
      </c>
      <c r="C17" s="129">
        <v>45</v>
      </c>
      <c r="D17" s="130">
        <f t="shared" si="1"/>
        <v>45</v>
      </c>
      <c r="E17" s="130">
        <f t="shared" si="2"/>
        <v>30</v>
      </c>
      <c r="F17" s="130">
        <f t="shared" si="3"/>
        <v>16</v>
      </c>
      <c r="G17" s="131">
        <f t="shared" si="0"/>
        <v>1</v>
      </c>
      <c r="H17" s="131">
        <f t="shared" si="0"/>
        <v>0.66666666666666663</v>
      </c>
      <c r="I17" s="131">
        <f t="shared" si="0"/>
        <v>0.35555555555555557</v>
      </c>
      <c r="J17" s="174"/>
      <c r="K17" s="137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>
        <v>45</v>
      </c>
      <c r="W17" s="138">
        <v>45</v>
      </c>
      <c r="X17" s="138">
        <v>45</v>
      </c>
      <c r="Y17" s="138">
        <v>31</v>
      </c>
      <c r="Z17" s="138">
        <v>30</v>
      </c>
      <c r="AA17" s="138">
        <v>29</v>
      </c>
      <c r="AB17" s="138">
        <v>22</v>
      </c>
      <c r="AC17" s="138">
        <v>20</v>
      </c>
      <c r="AD17" s="138">
        <v>20</v>
      </c>
      <c r="AE17" s="138">
        <v>20</v>
      </c>
      <c r="AF17" s="138">
        <v>16</v>
      </c>
      <c r="AG17" s="138">
        <v>16</v>
      </c>
      <c r="AH17" s="138">
        <v>14</v>
      </c>
      <c r="AI17" s="138">
        <v>13</v>
      </c>
      <c r="AJ17" s="138">
        <v>11</v>
      </c>
      <c r="AK17" s="138">
        <v>11</v>
      </c>
      <c r="AL17" s="138">
        <v>10</v>
      </c>
      <c r="AM17" s="138">
        <v>9</v>
      </c>
      <c r="AN17" s="138">
        <v>9</v>
      </c>
      <c r="AO17" s="138">
        <v>9</v>
      </c>
      <c r="AP17" s="138">
        <v>8</v>
      </c>
      <c r="AQ17" s="138">
        <v>8</v>
      </c>
      <c r="AR17" s="138">
        <v>8</v>
      </c>
      <c r="AS17" s="138">
        <v>8</v>
      </c>
      <c r="AT17" s="138">
        <v>7</v>
      </c>
      <c r="AU17" s="138">
        <v>7</v>
      </c>
      <c r="AV17" s="138">
        <v>7</v>
      </c>
      <c r="AW17" s="138">
        <v>3</v>
      </c>
      <c r="AX17" s="138">
        <v>3</v>
      </c>
      <c r="AY17" s="138">
        <v>3</v>
      </c>
      <c r="AZ17" s="141">
        <v>3</v>
      </c>
      <c r="BA17" s="138">
        <v>3</v>
      </c>
      <c r="BB17" s="138">
        <v>3</v>
      </c>
      <c r="BC17" s="138">
        <v>3</v>
      </c>
      <c r="BD17" s="138">
        <v>3</v>
      </c>
      <c r="BE17" s="138">
        <v>3</v>
      </c>
      <c r="BF17" s="138">
        <v>3</v>
      </c>
      <c r="BG17" s="138">
        <v>3</v>
      </c>
      <c r="BH17" s="138">
        <v>3</v>
      </c>
      <c r="BI17" s="140">
        <v>3</v>
      </c>
      <c r="BJ17" s="138">
        <v>3</v>
      </c>
      <c r="BK17" s="138">
        <v>3</v>
      </c>
      <c r="BL17" s="138">
        <v>3</v>
      </c>
      <c r="BM17" s="138">
        <v>3</v>
      </c>
      <c r="BN17" s="138">
        <v>3</v>
      </c>
      <c r="BO17" s="138">
        <v>3</v>
      </c>
      <c r="BP17" s="138">
        <v>3</v>
      </c>
      <c r="BQ17" s="138">
        <v>3</v>
      </c>
      <c r="BR17" s="138">
        <v>3</v>
      </c>
      <c r="BS17" s="138">
        <v>3</v>
      </c>
      <c r="BT17" s="138">
        <v>3</v>
      </c>
      <c r="BU17" s="140" t="n">
        <v>3.0</v>
      </c>
      <c r="BV17" s="138" t="n">
        <v>2.0</v>
      </c>
      <c r="BW17" s="138"/>
      <c r="BX17" s="138"/>
      <c r="BY17" s="138"/>
      <c r="BZ17" s="138"/>
      <c r="CA17" s="136">
        <v>1</v>
      </c>
      <c r="CB17" s="136">
        <v>0.66666666666666663</v>
      </c>
      <c r="CC17" s="136">
        <v>0.35555555555555557</v>
      </c>
    </row>
    <row r="18" spans="1:81" outlineLevel="1" x14ac:dyDescent="0.25">
      <c r="A18" s="170" t="s">
        <v>312</v>
      </c>
      <c r="B18" s="128">
        <v>41365</v>
      </c>
      <c r="C18" s="129">
        <v>109</v>
      </c>
      <c r="D18" s="130">
        <f t="shared" si="1"/>
        <v>101</v>
      </c>
      <c r="E18" s="130">
        <f t="shared" si="2"/>
        <v>67</v>
      </c>
      <c r="F18" s="130">
        <f t="shared" si="3"/>
        <v>43</v>
      </c>
      <c r="G18" s="131">
        <f t="shared" si="0"/>
        <v>0.92660550458715596</v>
      </c>
      <c r="H18" s="131">
        <f t="shared" si="0"/>
        <v>0.61467889908256879</v>
      </c>
      <c r="I18" s="131">
        <f t="shared" si="0"/>
        <v>0.39449541284403672</v>
      </c>
      <c r="J18" s="174"/>
      <c r="K18" s="137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>
        <v>109</v>
      </c>
      <c r="X18" s="138">
        <v>101</v>
      </c>
      <c r="Y18" s="138">
        <v>98</v>
      </c>
      <c r="Z18" s="138">
        <v>70</v>
      </c>
      <c r="AA18" s="138">
        <v>67</v>
      </c>
      <c r="AB18" s="138">
        <v>66</v>
      </c>
      <c r="AC18" s="138">
        <v>63</v>
      </c>
      <c r="AD18" s="138">
        <v>62</v>
      </c>
      <c r="AE18" s="138">
        <v>62</v>
      </c>
      <c r="AF18" s="138">
        <v>48</v>
      </c>
      <c r="AG18" s="138">
        <v>43</v>
      </c>
      <c r="AH18" s="138">
        <v>42</v>
      </c>
      <c r="AI18" s="138">
        <v>40</v>
      </c>
      <c r="AJ18" s="138">
        <v>36</v>
      </c>
      <c r="AK18" s="138">
        <v>30</v>
      </c>
      <c r="AL18" s="138">
        <v>29</v>
      </c>
      <c r="AM18" s="138">
        <v>30</v>
      </c>
      <c r="AN18" s="138">
        <v>28</v>
      </c>
      <c r="AO18" s="138">
        <v>28</v>
      </c>
      <c r="AP18" s="138">
        <v>28</v>
      </c>
      <c r="AQ18" s="138">
        <v>25</v>
      </c>
      <c r="AR18" s="138">
        <v>24</v>
      </c>
      <c r="AS18" s="138">
        <v>23</v>
      </c>
      <c r="AT18" s="138">
        <v>20</v>
      </c>
      <c r="AU18" s="138">
        <v>20</v>
      </c>
      <c r="AV18" s="138">
        <v>20</v>
      </c>
      <c r="AW18" s="138">
        <v>10</v>
      </c>
      <c r="AX18" s="138">
        <v>9</v>
      </c>
      <c r="AY18" s="138">
        <v>8</v>
      </c>
      <c r="AZ18" s="141">
        <v>8</v>
      </c>
      <c r="BA18" s="138">
        <v>7</v>
      </c>
      <c r="BB18" s="138">
        <v>6</v>
      </c>
      <c r="BC18" s="138">
        <v>6</v>
      </c>
      <c r="BD18" s="138">
        <v>6</v>
      </c>
      <c r="BE18" s="138">
        <v>7</v>
      </c>
      <c r="BF18" s="138">
        <v>7</v>
      </c>
      <c r="BG18" s="138">
        <v>7</v>
      </c>
      <c r="BH18" s="138">
        <v>7</v>
      </c>
      <c r="BI18" s="140">
        <v>7</v>
      </c>
      <c r="BJ18" s="138">
        <v>7</v>
      </c>
      <c r="BK18" s="138">
        <v>7</v>
      </c>
      <c r="BL18" s="138">
        <v>7</v>
      </c>
      <c r="BM18" s="138">
        <v>7</v>
      </c>
      <c r="BN18" s="138">
        <v>6</v>
      </c>
      <c r="BO18" s="138">
        <v>6</v>
      </c>
      <c r="BP18" s="138">
        <v>6</v>
      </c>
      <c r="BQ18" s="138">
        <v>6</v>
      </c>
      <c r="BR18" s="138">
        <v>6</v>
      </c>
      <c r="BS18" s="138">
        <v>6</v>
      </c>
      <c r="BT18" s="138">
        <v>6</v>
      </c>
      <c r="BU18" s="140" t="n">
        <v>7.0</v>
      </c>
      <c r="BV18" s="138" t="n">
        <v>7.0</v>
      </c>
      <c r="BW18" s="138"/>
      <c r="BX18" s="138"/>
      <c r="BY18" s="138"/>
      <c r="BZ18" s="138"/>
      <c r="CA18" s="136">
        <v>0.92660550458715596</v>
      </c>
      <c r="CB18" s="136">
        <v>0.61467889908256879</v>
      </c>
      <c r="CC18" s="136">
        <v>0.39449541284403672</v>
      </c>
    </row>
    <row r="19" spans="1:81" outlineLevel="1" x14ac:dyDescent="0.25">
      <c r="A19" s="170" t="s">
        <v>313</v>
      </c>
      <c r="B19" s="128">
        <v>41395</v>
      </c>
      <c r="C19" s="129">
        <v>98</v>
      </c>
      <c r="D19" s="130">
        <f t="shared" si="1"/>
        <v>93</v>
      </c>
      <c r="E19" s="130">
        <f t="shared" si="2"/>
        <v>50</v>
      </c>
      <c r="F19" s="130">
        <f t="shared" si="3"/>
        <v>22</v>
      </c>
      <c r="G19" s="131">
        <f t="shared" si="0"/>
        <v>0.94897959183673475</v>
      </c>
      <c r="H19" s="131">
        <f t="shared" si="0"/>
        <v>0.51020408163265307</v>
      </c>
      <c r="I19" s="131">
        <f t="shared" si="0"/>
        <v>0.22448979591836735</v>
      </c>
      <c r="J19" s="174"/>
      <c r="K19" s="137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>
        <v>95</v>
      </c>
      <c r="Y19" s="138">
        <v>93</v>
      </c>
      <c r="Z19" s="138">
        <v>92</v>
      </c>
      <c r="AA19" s="138">
        <v>54</v>
      </c>
      <c r="AB19" s="138">
        <v>50</v>
      </c>
      <c r="AC19" s="138">
        <v>50</v>
      </c>
      <c r="AD19" s="138">
        <v>49</v>
      </c>
      <c r="AE19" s="138">
        <v>49</v>
      </c>
      <c r="AF19" s="138">
        <v>33</v>
      </c>
      <c r="AG19" s="138">
        <v>24</v>
      </c>
      <c r="AH19" s="138">
        <v>22</v>
      </c>
      <c r="AI19" s="138">
        <v>17</v>
      </c>
      <c r="AJ19" s="138">
        <v>15</v>
      </c>
      <c r="AK19" s="138">
        <v>11</v>
      </c>
      <c r="AL19" s="138">
        <v>11</v>
      </c>
      <c r="AM19" s="138">
        <v>10</v>
      </c>
      <c r="AN19" s="138">
        <v>9</v>
      </c>
      <c r="AO19" s="138">
        <v>9</v>
      </c>
      <c r="AP19" s="138">
        <v>9</v>
      </c>
      <c r="AQ19" s="138">
        <v>9</v>
      </c>
      <c r="AR19" s="138">
        <v>9</v>
      </c>
      <c r="AS19" s="138">
        <v>9</v>
      </c>
      <c r="AT19" s="138">
        <v>9</v>
      </c>
      <c r="AU19" s="138">
        <v>9</v>
      </c>
      <c r="AV19" s="138">
        <v>9</v>
      </c>
      <c r="AW19" s="138">
        <v>2</v>
      </c>
      <c r="AX19" s="138">
        <v>2</v>
      </c>
      <c r="AY19" s="138">
        <v>1</v>
      </c>
      <c r="AZ19" s="141">
        <v>1</v>
      </c>
      <c r="BA19" s="138">
        <v>1</v>
      </c>
      <c r="BB19" s="138">
        <v>1</v>
      </c>
      <c r="BC19" s="138">
        <v>1</v>
      </c>
      <c r="BD19" s="138">
        <v>1</v>
      </c>
      <c r="BE19" s="138">
        <v>1</v>
      </c>
      <c r="BF19" s="138">
        <v>1</v>
      </c>
      <c r="BG19" s="138">
        <v>1</v>
      </c>
      <c r="BH19" s="138">
        <v>1</v>
      </c>
      <c r="BI19" s="140">
        <v>1</v>
      </c>
      <c r="BJ19" s="138">
        <v>1</v>
      </c>
      <c r="BK19" s="138">
        <v>1</v>
      </c>
      <c r="BL19" s="138">
        <v>1</v>
      </c>
      <c r="BM19" s="138">
        <v>1</v>
      </c>
      <c r="BN19" s="138">
        <v>1</v>
      </c>
      <c r="BO19" s="138">
        <v>1</v>
      </c>
      <c r="BP19" s="138">
        <v>1</v>
      </c>
      <c r="BQ19" s="138">
        <v>1</v>
      </c>
      <c r="BR19" s="138">
        <v>1</v>
      </c>
      <c r="BS19" s="138">
        <v>1</v>
      </c>
      <c r="BT19" s="138">
        <v>2</v>
      </c>
      <c r="BU19" s="140" t="n">
        <v>2.0</v>
      </c>
      <c r="BV19" s="138" t="n">
        <v>2.0</v>
      </c>
      <c r="BW19" s="138"/>
      <c r="BX19" s="138"/>
      <c r="BY19" s="138"/>
      <c r="BZ19" s="138"/>
      <c r="CA19" s="136">
        <v>0.94897959183673475</v>
      </c>
      <c r="CB19" s="136">
        <v>0.51020408163265307</v>
      </c>
      <c r="CC19" s="136">
        <v>0.22448979591836735</v>
      </c>
    </row>
    <row r="20" spans="1:81" outlineLevel="1" x14ac:dyDescent="0.25">
      <c r="A20" s="170" t="s">
        <v>314</v>
      </c>
      <c r="B20" s="128">
        <v>41426</v>
      </c>
      <c r="C20" s="129">
        <v>80</v>
      </c>
      <c r="D20" s="130">
        <f t="shared" si="1"/>
        <v>78</v>
      </c>
      <c r="E20" s="130">
        <f t="shared" si="2"/>
        <v>47</v>
      </c>
      <c r="F20" s="130">
        <f t="shared" si="3"/>
        <v>22</v>
      </c>
      <c r="G20" s="131">
        <f t="shared" si="0"/>
        <v>0.97499999999999998</v>
      </c>
      <c r="H20" s="131">
        <f t="shared" si="0"/>
        <v>0.58750000000000002</v>
      </c>
      <c r="I20" s="131">
        <f t="shared" si="0"/>
        <v>0.27500000000000002</v>
      </c>
      <c r="J20" s="174"/>
      <c r="K20" s="137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>
        <v>80</v>
      </c>
      <c r="Z20" s="138">
        <v>78</v>
      </c>
      <c r="AA20" s="138">
        <v>76</v>
      </c>
      <c r="AB20" s="138">
        <v>51</v>
      </c>
      <c r="AC20" s="138">
        <v>47</v>
      </c>
      <c r="AD20" s="138">
        <v>47</v>
      </c>
      <c r="AE20" s="138">
        <v>46</v>
      </c>
      <c r="AF20" s="138">
        <v>31</v>
      </c>
      <c r="AG20" s="138">
        <v>23</v>
      </c>
      <c r="AH20" s="138">
        <v>23</v>
      </c>
      <c r="AI20" s="138">
        <v>22</v>
      </c>
      <c r="AJ20" s="138">
        <v>16</v>
      </c>
      <c r="AK20" s="138">
        <v>13</v>
      </c>
      <c r="AL20" s="138">
        <v>13</v>
      </c>
      <c r="AM20" s="138">
        <v>13</v>
      </c>
      <c r="AN20" s="138">
        <v>12</v>
      </c>
      <c r="AO20" s="138">
        <v>11</v>
      </c>
      <c r="AP20" s="138">
        <v>10</v>
      </c>
      <c r="AQ20" s="138">
        <v>10</v>
      </c>
      <c r="AR20" s="138">
        <v>10</v>
      </c>
      <c r="AS20" s="138">
        <v>9</v>
      </c>
      <c r="AT20" s="138">
        <v>8</v>
      </c>
      <c r="AU20" s="138">
        <v>7</v>
      </c>
      <c r="AV20" s="138">
        <v>7</v>
      </c>
      <c r="AW20" s="138">
        <v>4</v>
      </c>
      <c r="AX20" s="138">
        <v>4</v>
      </c>
      <c r="AY20" s="138">
        <v>4</v>
      </c>
      <c r="AZ20" s="141">
        <v>5</v>
      </c>
      <c r="BA20" s="138">
        <v>5</v>
      </c>
      <c r="BB20" s="138">
        <v>5</v>
      </c>
      <c r="BC20" s="138">
        <v>5</v>
      </c>
      <c r="BD20" s="138">
        <v>5</v>
      </c>
      <c r="BE20" s="138">
        <v>4</v>
      </c>
      <c r="BF20" s="138">
        <v>5</v>
      </c>
      <c r="BG20" s="138">
        <v>5</v>
      </c>
      <c r="BH20" s="138">
        <v>5</v>
      </c>
      <c r="BI20" s="140">
        <v>6</v>
      </c>
      <c r="BJ20" s="138">
        <v>6</v>
      </c>
      <c r="BK20" s="138">
        <v>6</v>
      </c>
      <c r="BL20" s="138">
        <v>5</v>
      </c>
      <c r="BM20" s="138">
        <v>6</v>
      </c>
      <c r="BN20" s="138">
        <v>6</v>
      </c>
      <c r="BO20" s="138">
        <v>6</v>
      </c>
      <c r="BP20" s="138">
        <v>6</v>
      </c>
      <c r="BQ20" s="138">
        <v>6</v>
      </c>
      <c r="BR20" s="138">
        <v>6</v>
      </c>
      <c r="BS20" s="138">
        <v>6</v>
      </c>
      <c r="BT20" s="138">
        <v>6</v>
      </c>
      <c r="BU20" s="140" t="n">
        <v>6.0</v>
      </c>
      <c r="BV20" s="138" t="n">
        <v>6.0</v>
      </c>
      <c r="BW20" s="138"/>
      <c r="BX20" s="138"/>
      <c r="BY20" s="138"/>
      <c r="BZ20" s="138"/>
      <c r="CA20" s="136">
        <v>0.97499999999999998</v>
      </c>
      <c r="CB20" s="136">
        <v>0.58750000000000002</v>
      </c>
      <c r="CC20" s="136">
        <v>0.27500000000000002</v>
      </c>
    </row>
    <row r="21" spans="1:81" outlineLevel="1" x14ac:dyDescent="0.25">
      <c r="A21" s="170" t="s">
        <v>315</v>
      </c>
      <c r="B21" s="128">
        <v>41456</v>
      </c>
      <c r="C21" s="129">
        <v>60</v>
      </c>
      <c r="D21" s="130">
        <f t="shared" si="1"/>
        <v>60</v>
      </c>
      <c r="E21" s="130">
        <f t="shared" si="2"/>
        <v>31</v>
      </c>
      <c r="F21" s="130">
        <f t="shared" si="3"/>
        <v>16</v>
      </c>
      <c r="G21" s="131">
        <f t="shared" si="0"/>
        <v>1</v>
      </c>
      <c r="H21" s="131">
        <f t="shared" si="0"/>
        <v>0.51666666666666672</v>
      </c>
      <c r="I21" s="131">
        <f t="shared" si="0"/>
        <v>0.26666666666666666</v>
      </c>
      <c r="J21" s="174"/>
      <c r="K21" s="137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>
        <v>60</v>
      </c>
      <c r="AA21" s="138">
        <v>60</v>
      </c>
      <c r="AB21" s="138">
        <v>58</v>
      </c>
      <c r="AC21" s="138">
        <v>31</v>
      </c>
      <c r="AD21" s="138">
        <v>31</v>
      </c>
      <c r="AE21" s="138">
        <v>26</v>
      </c>
      <c r="AF21" s="138">
        <v>22</v>
      </c>
      <c r="AG21" s="138">
        <v>19</v>
      </c>
      <c r="AH21" s="138">
        <v>19</v>
      </c>
      <c r="AI21" s="138">
        <v>19</v>
      </c>
      <c r="AJ21" s="138">
        <v>16</v>
      </c>
      <c r="AK21" s="138">
        <v>13</v>
      </c>
      <c r="AL21" s="138">
        <v>13</v>
      </c>
      <c r="AM21" s="138">
        <v>12</v>
      </c>
      <c r="AN21" s="138">
        <v>9</v>
      </c>
      <c r="AO21" s="138">
        <v>9</v>
      </c>
      <c r="AP21" s="138">
        <v>8</v>
      </c>
      <c r="AQ21" s="138">
        <v>8</v>
      </c>
      <c r="AR21" s="138">
        <v>8</v>
      </c>
      <c r="AS21" s="138">
        <v>7</v>
      </c>
      <c r="AT21" s="138">
        <v>7</v>
      </c>
      <c r="AU21" s="138">
        <v>5</v>
      </c>
      <c r="AV21" s="138">
        <v>5</v>
      </c>
      <c r="AW21" s="138">
        <v>5</v>
      </c>
      <c r="AX21" s="138">
        <v>5</v>
      </c>
      <c r="AY21" s="138">
        <v>5</v>
      </c>
      <c r="AZ21" s="141">
        <v>5</v>
      </c>
      <c r="BA21" s="138">
        <v>5</v>
      </c>
      <c r="BB21" s="138">
        <v>5</v>
      </c>
      <c r="BC21" s="138">
        <v>5</v>
      </c>
      <c r="BD21" s="138">
        <v>5</v>
      </c>
      <c r="BE21" s="138">
        <v>5</v>
      </c>
      <c r="BF21" s="138">
        <v>5</v>
      </c>
      <c r="BG21" s="138">
        <v>5</v>
      </c>
      <c r="BH21" s="138">
        <v>5</v>
      </c>
      <c r="BI21" s="140">
        <v>5</v>
      </c>
      <c r="BJ21" s="138">
        <v>5</v>
      </c>
      <c r="BK21" s="138">
        <v>5</v>
      </c>
      <c r="BL21" s="138">
        <v>5</v>
      </c>
      <c r="BM21" s="138">
        <v>5</v>
      </c>
      <c r="BN21" s="138">
        <v>5</v>
      </c>
      <c r="BO21" s="138">
        <v>5</v>
      </c>
      <c r="BP21" s="138">
        <v>5</v>
      </c>
      <c r="BQ21" s="138">
        <v>5</v>
      </c>
      <c r="BR21" s="138">
        <v>5</v>
      </c>
      <c r="BS21" s="138">
        <v>5</v>
      </c>
      <c r="BT21" s="138">
        <v>5</v>
      </c>
      <c r="BU21" s="140" t="n">
        <v>4.0</v>
      </c>
      <c r="BV21" s="138" t="n">
        <v>3.0</v>
      </c>
      <c r="BW21" s="138"/>
      <c r="BX21" s="138"/>
      <c r="BY21" s="138"/>
      <c r="BZ21" s="138"/>
      <c r="CA21" s="136">
        <v>1</v>
      </c>
      <c r="CB21" s="136">
        <v>0.51666666666666672</v>
      </c>
      <c r="CC21" s="136">
        <v>0.26666666666666666</v>
      </c>
    </row>
    <row r="22" spans="1:81" outlineLevel="1" x14ac:dyDescent="0.25">
      <c r="A22" s="170" t="s">
        <v>316</v>
      </c>
      <c r="B22" s="128">
        <v>41487</v>
      </c>
      <c r="C22" s="129">
        <v>79</v>
      </c>
      <c r="D22" s="130">
        <f t="shared" si="1"/>
        <v>79</v>
      </c>
      <c r="E22" s="130">
        <f t="shared" si="2"/>
        <v>54</v>
      </c>
      <c r="F22" s="130">
        <f t="shared" si="3"/>
        <v>20</v>
      </c>
      <c r="G22" s="131">
        <f t="shared" si="0"/>
        <v>1</v>
      </c>
      <c r="H22" s="131">
        <f t="shared" si="0"/>
        <v>0.68354430379746833</v>
      </c>
      <c r="I22" s="131">
        <f t="shared" si="0"/>
        <v>0.25316455696202533</v>
      </c>
      <c r="J22" s="174"/>
      <c r="K22" s="137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>
        <v>79</v>
      </c>
      <c r="AB22" s="138">
        <v>79</v>
      </c>
      <c r="AC22" s="138">
        <v>79</v>
      </c>
      <c r="AD22" s="138">
        <v>77</v>
      </c>
      <c r="AE22" s="138">
        <v>54</v>
      </c>
      <c r="AF22" s="138">
        <v>49</v>
      </c>
      <c r="AG22" s="138">
        <v>40</v>
      </c>
      <c r="AH22" s="138">
        <v>40</v>
      </c>
      <c r="AI22" s="138">
        <v>34</v>
      </c>
      <c r="AJ22" s="138">
        <v>28</v>
      </c>
      <c r="AK22" s="138">
        <v>20</v>
      </c>
      <c r="AL22" s="138">
        <v>17</v>
      </c>
      <c r="AM22" s="138">
        <v>17</v>
      </c>
      <c r="AN22" s="138">
        <v>16</v>
      </c>
      <c r="AO22" s="138">
        <v>13</v>
      </c>
      <c r="AP22" s="138">
        <v>13</v>
      </c>
      <c r="AQ22" s="138">
        <v>13</v>
      </c>
      <c r="AR22" s="138">
        <v>13</v>
      </c>
      <c r="AS22" s="138">
        <v>12</v>
      </c>
      <c r="AT22" s="138">
        <v>12</v>
      </c>
      <c r="AU22" s="138">
        <v>9</v>
      </c>
      <c r="AV22" s="138">
        <v>9</v>
      </c>
      <c r="AW22" s="138">
        <v>6</v>
      </c>
      <c r="AX22" s="138">
        <v>6</v>
      </c>
      <c r="AY22" s="138">
        <v>6</v>
      </c>
      <c r="AZ22" s="141">
        <v>6</v>
      </c>
      <c r="BA22" s="138">
        <v>6</v>
      </c>
      <c r="BB22" s="138">
        <v>5</v>
      </c>
      <c r="BC22" s="138">
        <v>5</v>
      </c>
      <c r="BD22" s="138">
        <v>5</v>
      </c>
      <c r="BE22" s="138">
        <v>5</v>
      </c>
      <c r="BF22" s="138">
        <v>5</v>
      </c>
      <c r="BG22" s="138">
        <v>5</v>
      </c>
      <c r="BH22" s="138">
        <v>5</v>
      </c>
      <c r="BI22" s="140">
        <v>5</v>
      </c>
      <c r="BJ22" s="138">
        <v>5</v>
      </c>
      <c r="BK22" s="138">
        <v>5</v>
      </c>
      <c r="BL22" s="138">
        <v>4</v>
      </c>
      <c r="BM22" s="138">
        <v>4</v>
      </c>
      <c r="BN22" s="138">
        <v>4</v>
      </c>
      <c r="BO22" s="138">
        <v>4</v>
      </c>
      <c r="BP22" s="138">
        <v>4</v>
      </c>
      <c r="BQ22" s="138">
        <v>4</v>
      </c>
      <c r="BR22" s="138">
        <v>4</v>
      </c>
      <c r="BS22" s="138">
        <v>4</v>
      </c>
      <c r="BT22" s="138">
        <v>4</v>
      </c>
      <c r="BU22" s="140" t="n">
        <v>4.0</v>
      </c>
      <c r="BV22" s="138" t="n">
        <v>4.0</v>
      </c>
      <c r="BW22" s="138"/>
      <c r="BX22" s="138"/>
      <c r="BY22" s="138"/>
      <c r="BZ22" s="138"/>
      <c r="CA22" s="136">
        <v>1</v>
      </c>
      <c r="CB22" s="136">
        <v>0.68354430379746833</v>
      </c>
      <c r="CC22" s="136">
        <v>0.25316455696202533</v>
      </c>
    </row>
    <row r="23" spans="1:81" outlineLevel="1" x14ac:dyDescent="0.25">
      <c r="A23" s="170" t="s">
        <v>317</v>
      </c>
      <c r="B23" s="128">
        <v>41518</v>
      </c>
      <c r="C23" s="129">
        <v>113</v>
      </c>
      <c r="D23" s="130">
        <f t="shared" si="1"/>
        <v>113</v>
      </c>
      <c r="E23" s="130">
        <f t="shared" si="2"/>
        <v>69</v>
      </c>
      <c r="F23" s="130">
        <f t="shared" si="3"/>
        <v>24</v>
      </c>
      <c r="G23" s="131">
        <f t="shared" si="0"/>
        <v>1</v>
      </c>
      <c r="H23" s="131">
        <f t="shared" si="0"/>
        <v>0.61061946902654862</v>
      </c>
      <c r="I23" s="131">
        <f t="shared" si="0"/>
        <v>0.21238938053097345</v>
      </c>
      <c r="J23" s="174"/>
      <c r="K23" s="137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>
        <v>113</v>
      </c>
      <c r="AC23" s="138">
        <v>113</v>
      </c>
      <c r="AD23" s="138">
        <v>112</v>
      </c>
      <c r="AE23" s="138">
        <v>76</v>
      </c>
      <c r="AF23" s="138">
        <v>69</v>
      </c>
      <c r="AG23" s="138">
        <v>65</v>
      </c>
      <c r="AH23" s="138">
        <v>65</v>
      </c>
      <c r="AI23" s="138">
        <v>58</v>
      </c>
      <c r="AJ23" s="138">
        <v>39</v>
      </c>
      <c r="AK23" s="138">
        <v>27</v>
      </c>
      <c r="AL23" s="138">
        <v>24</v>
      </c>
      <c r="AM23" s="138">
        <v>23</v>
      </c>
      <c r="AN23" s="138">
        <v>22</v>
      </c>
      <c r="AO23" s="138">
        <v>17</v>
      </c>
      <c r="AP23" s="138">
        <v>16</v>
      </c>
      <c r="AQ23" s="138">
        <v>15</v>
      </c>
      <c r="AR23" s="138">
        <v>15</v>
      </c>
      <c r="AS23" s="138">
        <v>13</v>
      </c>
      <c r="AT23" s="138">
        <v>11</v>
      </c>
      <c r="AU23" s="138">
        <v>11</v>
      </c>
      <c r="AV23" s="138">
        <v>10</v>
      </c>
      <c r="AW23" s="138">
        <v>6</v>
      </c>
      <c r="AX23" s="138">
        <v>6</v>
      </c>
      <c r="AY23" s="138">
        <v>6</v>
      </c>
      <c r="AZ23" s="141">
        <v>6</v>
      </c>
      <c r="BA23" s="138">
        <v>6</v>
      </c>
      <c r="BB23" s="138">
        <v>6</v>
      </c>
      <c r="BC23" s="138">
        <v>6</v>
      </c>
      <c r="BD23" s="138">
        <v>6</v>
      </c>
      <c r="BE23" s="138">
        <v>6</v>
      </c>
      <c r="BF23" s="138">
        <v>5</v>
      </c>
      <c r="BG23" s="138">
        <v>5</v>
      </c>
      <c r="BH23" s="138">
        <v>5</v>
      </c>
      <c r="BI23" s="140">
        <v>5</v>
      </c>
      <c r="BJ23" s="138">
        <v>5</v>
      </c>
      <c r="BK23" s="138">
        <v>4</v>
      </c>
      <c r="BL23" s="138">
        <v>4</v>
      </c>
      <c r="BM23" s="138">
        <v>4</v>
      </c>
      <c r="BN23" s="138">
        <v>4</v>
      </c>
      <c r="BO23" s="138">
        <v>4</v>
      </c>
      <c r="BP23" s="138">
        <v>4</v>
      </c>
      <c r="BQ23" s="138">
        <v>4</v>
      </c>
      <c r="BR23" s="138">
        <v>4</v>
      </c>
      <c r="BS23" s="138">
        <v>4</v>
      </c>
      <c r="BT23" s="138">
        <v>4</v>
      </c>
      <c r="BU23" s="140" t="n">
        <v>4.0</v>
      </c>
      <c r="BV23" s="138" t="n">
        <v>4.0</v>
      </c>
      <c r="BW23" s="138"/>
      <c r="BX23" s="138"/>
      <c r="BY23" s="138"/>
      <c r="BZ23" s="138"/>
      <c r="CA23" s="136">
        <v>1</v>
      </c>
      <c r="CB23" s="136">
        <v>0.61061946902654862</v>
      </c>
      <c r="CC23" s="136">
        <v>0.21238938053097345</v>
      </c>
    </row>
    <row r="24" spans="1:81" outlineLevel="1" x14ac:dyDescent="0.25">
      <c r="A24" s="170" t="s">
        <v>318</v>
      </c>
      <c r="B24" s="128">
        <v>41548</v>
      </c>
      <c r="C24" s="129">
        <v>98</v>
      </c>
      <c r="D24" s="130">
        <f t="shared" si="1"/>
        <v>98</v>
      </c>
      <c r="E24" s="130">
        <f t="shared" si="2"/>
        <v>64</v>
      </c>
      <c r="F24" s="130">
        <f t="shared" si="3"/>
        <v>20</v>
      </c>
      <c r="G24" s="131">
        <f t="shared" si="0"/>
        <v>1</v>
      </c>
      <c r="H24" s="131">
        <f t="shared" si="0"/>
        <v>0.65306122448979587</v>
      </c>
      <c r="I24" s="131">
        <f t="shared" si="0"/>
        <v>0.20408163265306123</v>
      </c>
      <c r="J24" s="174"/>
      <c r="K24" s="137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>
        <v>98</v>
      </c>
      <c r="AD24" s="138">
        <v>98</v>
      </c>
      <c r="AE24" s="138">
        <v>97</v>
      </c>
      <c r="AF24" s="138">
        <v>65</v>
      </c>
      <c r="AG24" s="138">
        <v>64</v>
      </c>
      <c r="AH24" s="138">
        <v>64</v>
      </c>
      <c r="AI24" s="138">
        <v>53</v>
      </c>
      <c r="AJ24" s="138">
        <v>32</v>
      </c>
      <c r="AK24" s="138">
        <v>24</v>
      </c>
      <c r="AL24" s="138">
        <v>24</v>
      </c>
      <c r="AM24" s="138">
        <v>20</v>
      </c>
      <c r="AN24" s="138">
        <v>19</v>
      </c>
      <c r="AO24" s="138">
        <v>17</v>
      </c>
      <c r="AP24" s="138">
        <v>17</v>
      </c>
      <c r="AQ24" s="138">
        <v>15</v>
      </c>
      <c r="AR24" s="138">
        <v>15</v>
      </c>
      <c r="AS24" s="138">
        <v>14</v>
      </c>
      <c r="AT24" s="138">
        <v>12</v>
      </c>
      <c r="AU24" s="138">
        <v>10</v>
      </c>
      <c r="AV24" s="138">
        <v>8</v>
      </c>
      <c r="AW24" s="138">
        <v>8</v>
      </c>
      <c r="AX24" s="138">
        <v>7</v>
      </c>
      <c r="AY24" s="138">
        <v>7</v>
      </c>
      <c r="AZ24" s="141">
        <v>7</v>
      </c>
      <c r="BA24" s="138">
        <v>7</v>
      </c>
      <c r="BB24" s="138">
        <v>7</v>
      </c>
      <c r="BC24" s="138">
        <v>7</v>
      </c>
      <c r="BD24" s="138">
        <v>7</v>
      </c>
      <c r="BE24" s="138">
        <v>6</v>
      </c>
      <c r="BF24" s="138">
        <v>5</v>
      </c>
      <c r="BG24" s="138">
        <v>5</v>
      </c>
      <c r="BH24" s="138">
        <v>5</v>
      </c>
      <c r="BI24" s="140">
        <v>5</v>
      </c>
      <c r="BJ24" s="138">
        <v>5</v>
      </c>
      <c r="BK24" s="138">
        <v>5</v>
      </c>
      <c r="BL24" s="138">
        <v>5</v>
      </c>
      <c r="BM24" s="138">
        <v>5</v>
      </c>
      <c r="BN24" s="138">
        <v>5</v>
      </c>
      <c r="BO24" s="138">
        <v>5</v>
      </c>
      <c r="BP24" s="138">
        <v>5</v>
      </c>
      <c r="BQ24" s="138">
        <v>5</v>
      </c>
      <c r="BR24" s="138">
        <v>5</v>
      </c>
      <c r="BS24" s="138">
        <v>4</v>
      </c>
      <c r="BT24" s="138">
        <v>4</v>
      </c>
      <c r="BU24" s="140" t="n">
        <v>4.0</v>
      </c>
      <c r="BV24" s="138" t="n">
        <v>4.0</v>
      </c>
      <c r="BW24" s="138"/>
      <c r="BX24" s="138"/>
      <c r="BY24" s="138"/>
      <c r="BZ24" s="138"/>
      <c r="CA24" s="136">
        <v>1</v>
      </c>
      <c r="CB24" s="136">
        <v>0.65306122448979587</v>
      </c>
      <c r="CC24" s="136">
        <v>0.20408163265306123</v>
      </c>
    </row>
    <row r="25" spans="1:81" outlineLevel="1" x14ac:dyDescent="0.25">
      <c r="A25" s="170" t="s">
        <v>319</v>
      </c>
      <c r="B25" s="128">
        <v>41579</v>
      </c>
      <c r="C25" s="129">
        <v>98</v>
      </c>
      <c r="D25" s="130">
        <f t="shared" si="1"/>
        <v>98</v>
      </c>
      <c r="E25" s="130">
        <f t="shared" si="2"/>
        <v>69</v>
      </c>
      <c r="F25" s="130">
        <f t="shared" si="3"/>
        <v>28</v>
      </c>
      <c r="G25" s="131">
        <f t="shared" si="0"/>
        <v>1</v>
      </c>
      <c r="H25" s="131">
        <f t="shared" si="0"/>
        <v>0.70408163265306123</v>
      </c>
      <c r="I25" s="131">
        <f t="shared" si="0"/>
        <v>0.2857142857142857</v>
      </c>
      <c r="J25" s="174"/>
      <c r="K25" s="137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38">
        <v>98</v>
      </c>
      <c r="AE25" s="138">
        <v>98</v>
      </c>
      <c r="AF25" s="138">
        <v>93</v>
      </c>
      <c r="AG25" s="138">
        <v>69</v>
      </c>
      <c r="AH25" s="138">
        <v>69</v>
      </c>
      <c r="AI25" s="138">
        <v>59</v>
      </c>
      <c r="AJ25" s="138">
        <v>37</v>
      </c>
      <c r="AK25" s="138">
        <v>29</v>
      </c>
      <c r="AL25" s="138">
        <v>28</v>
      </c>
      <c r="AM25" s="138">
        <v>29</v>
      </c>
      <c r="AN25" s="138">
        <v>28</v>
      </c>
      <c r="AO25" s="138">
        <v>22</v>
      </c>
      <c r="AP25" s="138">
        <v>21</v>
      </c>
      <c r="AQ25" s="138">
        <v>20</v>
      </c>
      <c r="AR25" s="138">
        <v>20</v>
      </c>
      <c r="AS25" s="138">
        <v>20</v>
      </c>
      <c r="AT25" s="138">
        <v>17</v>
      </c>
      <c r="AU25" s="138">
        <v>14</v>
      </c>
      <c r="AV25" s="138">
        <v>11</v>
      </c>
      <c r="AW25" s="138">
        <v>9</v>
      </c>
      <c r="AX25" s="138">
        <v>9</v>
      </c>
      <c r="AY25" s="138">
        <v>9</v>
      </c>
      <c r="AZ25" s="141">
        <v>9</v>
      </c>
      <c r="BA25" s="138">
        <v>9</v>
      </c>
      <c r="BB25" s="138">
        <v>9</v>
      </c>
      <c r="BC25" s="138">
        <v>9</v>
      </c>
      <c r="BD25" s="138">
        <v>9</v>
      </c>
      <c r="BE25" s="138">
        <v>9</v>
      </c>
      <c r="BF25" s="138">
        <v>9</v>
      </c>
      <c r="BG25" s="138">
        <v>9</v>
      </c>
      <c r="BH25" s="138">
        <v>8</v>
      </c>
      <c r="BI25" s="140">
        <v>8</v>
      </c>
      <c r="BJ25" s="138">
        <v>9</v>
      </c>
      <c r="BK25" s="138">
        <v>9</v>
      </c>
      <c r="BL25" s="138">
        <v>9</v>
      </c>
      <c r="BM25" s="138">
        <v>9</v>
      </c>
      <c r="BN25" s="138">
        <v>7</v>
      </c>
      <c r="BO25" s="138">
        <v>7</v>
      </c>
      <c r="BP25" s="138">
        <v>7</v>
      </c>
      <c r="BQ25" s="138">
        <v>7</v>
      </c>
      <c r="BR25" s="138">
        <v>6</v>
      </c>
      <c r="BS25" s="138">
        <v>6</v>
      </c>
      <c r="BT25" s="138">
        <v>6</v>
      </c>
      <c r="BU25" s="140" t="n">
        <v>6.0</v>
      </c>
      <c r="BV25" s="138" t="n">
        <v>6.0</v>
      </c>
      <c r="BW25" s="138"/>
      <c r="BX25" s="138"/>
      <c r="BY25" s="138"/>
      <c r="BZ25" s="138"/>
      <c r="CA25" s="136">
        <v>1</v>
      </c>
      <c r="CB25" s="136">
        <v>0.70408163265306123</v>
      </c>
      <c r="CC25" s="136">
        <v>0.2857142857142857</v>
      </c>
    </row>
    <row r="26" spans="1:81" x14ac:dyDescent="0.25">
      <c r="A26" s="170" t="s">
        <v>320</v>
      </c>
      <c r="B26" s="128">
        <v>41609</v>
      </c>
      <c r="C26" s="129">
        <v>155</v>
      </c>
      <c r="D26" s="130">
        <f t="shared" si="1"/>
        <v>154</v>
      </c>
      <c r="E26" s="130">
        <f t="shared" si="2"/>
        <v>100</v>
      </c>
      <c r="F26" s="130">
        <f t="shared" si="3"/>
        <v>31</v>
      </c>
      <c r="G26" s="131">
        <f t="shared" si="0"/>
        <v>0.99354838709677418</v>
      </c>
      <c r="H26" s="131">
        <f t="shared" si="0"/>
        <v>0.64516129032258063</v>
      </c>
      <c r="I26" s="131">
        <f t="shared" si="0"/>
        <v>0.2</v>
      </c>
      <c r="J26" s="174"/>
      <c r="K26" s="137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>
        <v>154</v>
      </c>
      <c r="AF26" s="138">
        <v>154</v>
      </c>
      <c r="AG26" s="138">
        <v>139</v>
      </c>
      <c r="AH26" s="138">
        <v>127</v>
      </c>
      <c r="AI26" s="138">
        <v>100</v>
      </c>
      <c r="AJ26" s="138">
        <v>58</v>
      </c>
      <c r="AK26" s="138">
        <v>47</v>
      </c>
      <c r="AL26" s="138">
        <v>45</v>
      </c>
      <c r="AM26" s="138">
        <v>38</v>
      </c>
      <c r="AN26" s="138">
        <v>34</v>
      </c>
      <c r="AO26" s="138">
        <v>31</v>
      </c>
      <c r="AP26" s="138">
        <v>30</v>
      </c>
      <c r="AQ26" s="138">
        <v>30</v>
      </c>
      <c r="AR26" s="138">
        <v>29</v>
      </c>
      <c r="AS26" s="138">
        <v>29</v>
      </c>
      <c r="AT26" s="138">
        <v>26</v>
      </c>
      <c r="AU26" s="138">
        <v>22</v>
      </c>
      <c r="AV26" s="138">
        <v>20</v>
      </c>
      <c r="AW26" s="138">
        <v>16</v>
      </c>
      <c r="AX26" s="138">
        <v>16</v>
      </c>
      <c r="AY26" s="138">
        <v>15</v>
      </c>
      <c r="AZ26" s="141">
        <v>14</v>
      </c>
      <c r="BA26" s="138">
        <v>13</v>
      </c>
      <c r="BB26" s="138">
        <v>13</v>
      </c>
      <c r="BC26" s="138">
        <v>13</v>
      </c>
      <c r="BD26" s="138">
        <v>13</v>
      </c>
      <c r="BE26" s="138">
        <v>11</v>
      </c>
      <c r="BF26" s="138">
        <v>11</v>
      </c>
      <c r="BG26" s="138">
        <v>11</v>
      </c>
      <c r="BH26" s="138">
        <v>11</v>
      </c>
      <c r="BI26" s="140">
        <v>11</v>
      </c>
      <c r="BJ26" s="138">
        <v>10</v>
      </c>
      <c r="BK26" s="138">
        <v>10</v>
      </c>
      <c r="BL26" s="138">
        <v>10</v>
      </c>
      <c r="BM26" s="138">
        <v>10</v>
      </c>
      <c r="BN26" s="138">
        <v>10</v>
      </c>
      <c r="BO26" s="138">
        <v>10</v>
      </c>
      <c r="BP26" s="138">
        <v>10</v>
      </c>
      <c r="BQ26" s="138">
        <v>10</v>
      </c>
      <c r="BR26" s="138">
        <v>9</v>
      </c>
      <c r="BS26" s="138">
        <v>9</v>
      </c>
      <c r="BT26" s="138">
        <v>9</v>
      </c>
      <c r="BU26" s="140" t="n">
        <v>9.0</v>
      </c>
      <c r="BV26" s="138" t="n">
        <v>9.0</v>
      </c>
      <c r="BW26" s="138"/>
      <c r="BX26" s="138"/>
      <c r="BY26" s="138"/>
      <c r="BZ26" s="138"/>
      <c r="CA26" s="136">
        <v>0.99354838709677418</v>
      </c>
      <c r="CB26" s="136">
        <v>0.64516129032258063</v>
      </c>
      <c r="CC26" s="136">
        <v>0.2</v>
      </c>
    </row>
    <row r="27" spans="1:81" outlineLevel="1" x14ac:dyDescent="0.25">
      <c r="A27" s="170" t="s">
        <v>321</v>
      </c>
      <c r="B27" s="128">
        <v>41640</v>
      </c>
      <c r="C27" s="129">
        <v>51</v>
      </c>
      <c r="D27" s="130">
        <f t="shared" si="1"/>
        <v>49</v>
      </c>
      <c r="E27" s="130">
        <f t="shared" si="2"/>
        <v>26</v>
      </c>
      <c r="F27" s="130">
        <f t="shared" si="3"/>
        <v>11</v>
      </c>
      <c r="G27" s="131">
        <f t="shared" si="0"/>
        <v>0.96078431372549022</v>
      </c>
      <c r="H27" s="131">
        <f t="shared" si="0"/>
        <v>0.50980392156862742</v>
      </c>
      <c r="I27" s="131">
        <f t="shared" si="0"/>
        <v>0.21568627450980393</v>
      </c>
      <c r="J27" s="174"/>
      <c r="K27" s="137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>
        <v>51</v>
      </c>
      <c r="AG27" s="138">
        <v>49</v>
      </c>
      <c r="AH27" s="138">
        <v>48</v>
      </c>
      <c r="AI27" s="138">
        <v>36</v>
      </c>
      <c r="AJ27" s="138">
        <v>26</v>
      </c>
      <c r="AK27" s="138">
        <v>18</v>
      </c>
      <c r="AL27" s="138">
        <v>16</v>
      </c>
      <c r="AM27" s="138">
        <v>15</v>
      </c>
      <c r="AN27" s="138">
        <v>14</v>
      </c>
      <c r="AO27" s="138">
        <v>13</v>
      </c>
      <c r="AP27" s="138">
        <v>11</v>
      </c>
      <c r="AQ27" s="138">
        <v>9</v>
      </c>
      <c r="AR27" s="138">
        <v>8</v>
      </c>
      <c r="AS27" s="138">
        <v>7</v>
      </c>
      <c r="AT27" s="138">
        <v>5</v>
      </c>
      <c r="AU27" s="138">
        <v>4</v>
      </c>
      <c r="AV27" s="138">
        <v>5</v>
      </c>
      <c r="AW27" s="138">
        <v>4</v>
      </c>
      <c r="AX27" s="138">
        <v>4</v>
      </c>
      <c r="AY27" s="138">
        <v>4</v>
      </c>
      <c r="AZ27" s="141">
        <v>4</v>
      </c>
      <c r="BA27" s="138">
        <v>4</v>
      </c>
      <c r="BB27" s="138">
        <v>4</v>
      </c>
      <c r="BC27" s="138">
        <v>4</v>
      </c>
      <c r="BD27" s="138">
        <v>4</v>
      </c>
      <c r="BE27" s="138">
        <v>4</v>
      </c>
      <c r="BF27" s="138">
        <v>3</v>
      </c>
      <c r="BG27" s="138">
        <v>3</v>
      </c>
      <c r="BH27" s="138">
        <v>3</v>
      </c>
      <c r="BI27" s="140">
        <v>3</v>
      </c>
      <c r="BJ27" s="138">
        <v>3</v>
      </c>
      <c r="BK27" s="138">
        <v>2</v>
      </c>
      <c r="BL27" s="138">
        <v>2</v>
      </c>
      <c r="BM27" s="138">
        <v>2</v>
      </c>
      <c r="BN27" s="138">
        <v>2</v>
      </c>
      <c r="BO27" s="138">
        <v>2</v>
      </c>
      <c r="BP27" s="138">
        <v>2</v>
      </c>
      <c r="BQ27" s="138">
        <v>2</v>
      </c>
      <c r="BR27" s="138">
        <v>2</v>
      </c>
      <c r="BS27" s="138">
        <v>2</v>
      </c>
      <c r="BT27" s="138">
        <v>2</v>
      </c>
      <c r="BU27" s="140" t="n">
        <v>2.0</v>
      </c>
      <c r="BV27" s="138" t="n">
        <v>2.0</v>
      </c>
      <c r="BW27" s="138"/>
      <c r="BX27" s="138"/>
      <c r="BY27" s="138"/>
      <c r="BZ27" s="138"/>
      <c r="CA27" s="136">
        <v>0.96078431372549022</v>
      </c>
      <c r="CB27" s="136">
        <v>0.50980392156862742</v>
      </c>
      <c r="CC27" s="136">
        <v>0.21568627450980393</v>
      </c>
    </row>
    <row r="28" spans="1:81" outlineLevel="1" x14ac:dyDescent="0.25">
      <c r="A28" s="170" t="s">
        <v>322</v>
      </c>
      <c r="B28" s="128">
        <v>41671</v>
      </c>
      <c r="C28" s="129">
        <v>48</v>
      </c>
      <c r="D28" s="130">
        <f t="shared" si="1"/>
        <v>48</v>
      </c>
      <c r="E28" s="130">
        <f t="shared" si="2"/>
        <v>17</v>
      </c>
      <c r="F28" s="130">
        <f t="shared" si="3"/>
        <v>9</v>
      </c>
      <c r="G28" s="131">
        <f t="shared" si="0"/>
        <v>1</v>
      </c>
      <c r="H28" s="131">
        <f t="shared" si="0"/>
        <v>0.35416666666666669</v>
      </c>
      <c r="I28" s="131">
        <f t="shared" si="0"/>
        <v>0.1875</v>
      </c>
      <c r="J28" s="174"/>
      <c r="K28" s="137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>
        <v>48</v>
      </c>
      <c r="AH28" s="138">
        <v>48</v>
      </c>
      <c r="AI28" s="138">
        <v>44</v>
      </c>
      <c r="AJ28" s="138">
        <v>27</v>
      </c>
      <c r="AK28" s="138">
        <v>17</v>
      </c>
      <c r="AL28" s="138">
        <v>15</v>
      </c>
      <c r="AM28" s="138">
        <v>13</v>
      </c>
      <c r="AN28" s="138">
        <v>13</v>
      </c>
      <c r="AO28" s="138">
        <v>9</v>
      </c>
      <c r="AP28" s="138">
        <v>9</v>
      </c>
      <c r="AQ28" s="138">
        <v>9</v>
      </c>
      <c r="AR28" s="138">
        <v>8</v>
      </c>
      <c r="AS28" s="138">
        <v>7</v>
      </c>
      <c r="AT28" s="138">
        <v>4</v>
      </c>
      <c r="AU28" s="138">
        <v>4</v>
      </c>
      <c r="AV28" s="138">
        <v>2</v>
      </c>
      <c r="AW28" s="138"/>
      <c r="AX28" s="138"/>
      <c r="AY28" s="138"/>
      <c r="AZ28" s="139"/>
      <c r="BA28" s="138"/>
      <c r="BB28" s="138"/>
      <c r="BC28" s="138"/>
      <c r="BD28" s="138"/>
      <c r="BE28" s="138"/>
      <c r="BF28" s="138"/>
      <c r="BG28" s="138"/>
      <c r="BH28" s="138"/>
      <c r="BI28" s="140" t="s">
        <v>33</v>
      </c>
      <c r="BJ28" s="138" t="s">
        <v>33</v>
      </c>
      <c r="BK28" s="138" t="s">
        <v>33</v>
      </c>
      <c r="BL28" s="138" t="s">
        <v>33</v>
      </c>
      <c r="BM28" s="138" t="s">
        <v>33</v>
      </c>
      <c r="BN28" s="138" t="s">
        <v>33</v>
      </c>
      <c r="BO28" s="138" t="s">
        <v>33</v>
      </c>
      <c r="BP28" s="138" t="s">
        <v>33</v>
      </c>
      <c r="BQ28" s="138" t="s">
        <v>33</v>
      </c>
      <c r="BR28" s="138" t="s">
        <v>33</v>
      </c>
      <c r="BS28" s="138" t="s">
        <v>33</v>
      </c>
      <c r="BT28" s="138" t="s">
        <v>33</v>
      </c>
      <c r="BU28" s="140"/>
      <c r="BV28" s="138"/>
      <c r="BW28" s="138"/>
      <c r="BX28" s="138"/>
      <c r="BY28" s="138"/>
      <c r="BZ28" s="138"/>
      <c r="CA28" s="136">
        <v>1</v>
      </c>
      <c r="CB28" s="136">
        <v>0.35416666666666669</v>
      </c>
      <c r="CC28" s="144">
        <v>0.1875</v>
      </c>
    </row>
    <row r="29" spans="1:81" outlineLevel="1" x14ac:dyDescent="0.25">
      <c r="A29" s="170" t="s">
        <v>323</v>
      </c>
      <c r="B29" s="128">
        <v>41699</v>
      </c>
      <c r="C29" s="129">
        <v>83</v>
      </c>
      <c r="D29" s="130">
        <f t="shared" si="1"/>
        <v>71</v>
      </c>
      <c r="E29" s="130">
        <f t="shared" si="2"/>
        <v>34</v>
      </c>
      <c r="F29" s="130">
        <f t="shared" si="3"/>
        <v>26</v>
      </c>
      <c r="G29" s="131">
        <f t="shared" si="0"/>
        <v>0.85542168674698793</v>
      </c>
      <c r="H29" s="131">
        <f t="shared" si="0"/>
        <v>0.40963855421686746</v>
      </c>
      <c r="I29" s="131">
        <f t="shared" si="0"/>
        <v>0.31325301204819278</v>
      </c>
      <c r="J29" s="174"/>
      <c r="K29" s="137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8">
        <v>83</v>
      </c>
      <c r="AI29" s="138">
        <v>71</v>
      </c>
      <c r="AJ29" s="138">
        <v>59</v>
      </c>
      <c r="AK29" s="138">
        <v>39</v>
      </c>
      <c r="AL29" s="138">
        <v>34</v>
      </c>
      <c r="AM29" s="138">
        <v>32</v>
      </c>
      <c r="AN29" s="138">
        <v>31</v>
      </c>
      <c r="AO29" s="138">
        <v>30</v>
      </c>
      <c r="AP29" s="138">
        <v>29</v>
      </c>
      <c r="AQ29" s="138">
        <v>29</v>
      </c>
      <c r="AR29" s="138">
        <v>26</v>
      </c>
      <c r="AS29" s="138">
        <v>22</v>
      </c>
      <c r="AT29" s="138">
        <v>20</v>
      </c>
      <c r="AU29" s="138">
        <v>18</v>
      </c>
      <c r="AV29" s="138">
        <v>14</v>
      </c>
      <c r="AW29" s="138">
        <v>11</v>
      </c>
      <c r="AX29" s="138">
        <v>11</v>
      </c>
      <c r="AY29" s="138">
        <v>10</v>
      </c>
      <c r="AZ29" s="141">
        <v>9</v>
      </c>
      <c r="BA29" s="138">
        <v>7</v>
      </c>
      <c r="BB29" s="138">
        <v>7</v>
      </c>
      <c r="BC29" s="138">
        <v>7</v>
      </c>
      <c r="BD29" s="138">
        <v>6</v>
      </c>
      <c r="BE29" s="138">
        <v>5</v>
      </c>
      <c r="BF29" s="138">
        <v>4</v>
      </c>
      <c r="BG29" s="138">
        <v>1</v>
      </c>
      <c r="BH29" s="138">
        <v>1</v>
      </c>
      <c r="BI29" s="140">
        <v>1</v>
      </c>
      <c r="BJ29" s="138">
        <v>1</v>
      </c>
      <c r="BK29" s="138">
        <v>1</v>
      </c>
      <c r="BL29" s="138">
        <v>1</v>
      </c>
      <c r="BM29" s="138">
        <v>1</v>
      </c>
      <c r="BN29" s="138">
        <v>1</v>
      </c>
      <c r="BO29" s="138">
        <v>1</v>
      </c>
      <c r="BP29" s="138">
        <v>1</v>
      </c>
      <c r="BQ29" s="138">
        <v>1</v>
      </c>
      <c r="BR29" s="138">
        <v>1</v>
      </c>
      <c r="BS29" s="138">
        <v>1</v>
      </c>
      <c r="BT29" s="138">
        <v>1</v>
      </c>
      <c r="BU29" s="140" t="n">
        <v>1.0</v>
      </c>
      <c r="BV29" s="138"/>
      <c r="BW29" s="138"/>
      <c r="BX29" s="138"/>
      <c r="BY29" s="138"/>
      <c r="BZ29" s="138"/>
      <c r="CA29" s="136">
        <v>0.85542168674698793</v>
      </c>
      <c r="CB29" s="136">
        <v>0.40963855421686746</v>
      </c>
      <c r="CC29" s="144">
        <v>0.31325301204819278</v>
      </c>
    </row>
    <row r="30" spans="1:81" outlineLevel="1" x14ac:dyDescent="0.25">
      <c r="A30" s="170" t="s">
        <v>324</v>
      </c>
      <c r="B30" s="128">
        <v>41730</v>
      </c>
      <c r="C30" s="129">
        <v>180</v>
      </c>
      <c r="D30" s="130">
        <f t="shared" si="1"/>
        <v>154</v>
      </c>
      <c r="E30" s="130">
        <f t="shared" si="2"/>
        <v>91</v>
      </c>
      <c r="F30" s="130">
        <f t="shared" si="3"/>
        <v>60</v>
      </c>
      <c r="G30" s="131">
        <f t="shared" si="0"/>
        <v>0.85555555555555551</v>
      </c>
      <c r="H30" s="131">
        <f t="shared" si="0"/>
        <v>0.50555555555555554</v>
      </c>
      <c r="I30" s="131">
        <f t="shared" si="0"/>
        <v>0.33333333333333331</v>
      </c>
      <c r="J30" s="174"/>
      <c r="K30" s="137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8">
        <v>175</v>
      </c>
      <c r="AJ30" s="138">
        <v>154</v>
      </c>
      <c r="AK30" s="138">
        <v>141</v>
      </c>
      <c r="AL30" s="138">
        <v>101</v>
      </c>
      <c r="AM30" s="138">
        <v>91</v>
      </c>
      <c r="AN30" s="138">
        <v>81</v>
      </c>
      <c r="AO30" s="138">
        <v>76</v>
      </c>
      <c r="AP30" s="138">
        <v>69</v>
      </c>
      <c r="AQ30" s="138">
        <v>66</v>
      </c>
      <c r="AR30" s="138">
        <v>64</v>
      </c>
      <c r="AS30" s="138">
        <v>60</v>
      </c>
      <c r="AT30" s="138">
        <v>59</v>
      </c>
      <c r="AU30" s="138">
        <v>47</v>
      </c>
      <c r="AV30" s="138">
        <v>43</v>
      </c>
      <c r="AW30" s="138">
        <v>36</v>
      </c>
      <c r="AX30" s="138">
        <v>28</v>
      </c>
      <c r="AY30" s="138">
        <v>27</v>
      </c>
      <c r="AZ30" s="141">
        <v>23</v>
      </c>
      <c r="BA30" s="138">
        <v>17</v>
      </c>
      <c r="BB30" s="138">
        <v>16</v>
      </c>
      <c r="BC30" s="138">
        <v>16</v>
      </c>
      <c r="BD30" s="138">
        <v>16</v>
      </c>
      <c r="BE30" s="138">
        <v>15</v>
      </c>
      <c r="BF30" s="138">
        <v>14</v>
      </c>
      <c r="BG30" s="138">
        <v>13</v>
      </c>
      <c r="BH30" s="138">
        <v>13</v>
      </c>
      <c r="BI30" s="140">
        <v>13</v>
      </c>
      <c r="BJ30" s="138">
        <v>13</v>
      </c>
      <c r="BK30" s="138">
        <v>13</v>
      </c>
      <c r="BL30" s="138">
        <v>11</v>
      </c>
      <c r="BM30" s="138">
        <v>10</v>
      </c>
      <c r="BN30" s="138">
        <v>10</v>
      </c>
      <c r="BO30" s="138">
        <v>10</v>
      </c>
      <c r="BP30" s="138">
        <v>10</v>
      </c>
      <c r="BQ30" s="138">
        <v>10</v>
      </c>
      <c r="BR30" s="138">
        <v>9</v>
      </c>
      <c r="BS30" s="138">
        <v>9</v>
      </c>
      <c r="BT30" s="138">
        <v>9</v>
      </c>
      <c r="BU30" s="140" t="n">
        <v>9.0</v>
      </c>
      <c r="BV30" s="138" t="n">
        <v>9.0</v>
      </c>
      <c r="BW30" s="138"/>
      <c r="BX30" s="138"/>
      <c r="BY30" s="138"/>
      <c r="BZ30" s="138"/>
      <c r="CA30" s="136">
        <v>0.85555555555555551</v>
      </c>
      <c r="CB30" s="136">
        <v>0.50555555555555554</v>
      </c>
      <c r="CC30" s="144">
        <v>0.33333333333333331</v>
      </c>
    </row>
    <row r="31" spans="1:81" outlineLevel="1" x14ac:dyDescent="0.25">
      <c r="A31" s="170" t="s">
        <v>325</v>
      </c>
      <c r="B31" s="128">
        <v>41760</v>
      </c>
      <c r="C31" s="129">
        <v>226</v>
      </c>
      <c r="D31" s="130">
        <f t="shared" si="1"/>
        <v>216</v>
      </c>
      <c r="E31" s="130">
        <f t="shared" si="2"/>
        <v>142</v>
      </c>
      <c r="F31" s="130">
        <f t="shared" si="3"/>
        <v>95</v>
      </c>
      <c r="G31" s="131">
        <f t="shared" si="0"/>
        <v>0.95575221238938057</v>
      </c>
      <c r="H31" s="131">
        <f t="shared" si="0"/>
        <v>0.62831858407079644</v>
      </c>
      <c r="I31" s="131">
        <f t="shared" si="0"/>
        <v>0.42035398230088494</v>
      </c>
      <c r="J31" s="174"/>
      <c r="K31" s="137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>
        <v>222</v>
      </c>
      <c r="AK31" s="138">
        <v>216</v>
      </c>
      <c r="AL31" s="138">
        <v>203</v>
      </c>
      <c r="AM31" s="138">
        <v>155</v>
      </c>
      <c r="AN31" s="138">
        <v>142</v>
      </c>
      <c r="AO31" s="138">
        <v>128</v>
      </c>
      <c r="AP31" s="138">
        <v>121</v>
      </c>
      <c r="AQ31" s="138">
        <v>118</v>
      </c>
      <c r="AR31" s="138">
        <v>111</v>
      </c>
      <c r="AS31" s="138">
        <v>100</v>
      </c>
      <c r="AT31" s="138">
        <v>95</v>
      </c>
      <c r="AU31" s="138">
        <v>79</v>
      </c>
      <c r="AV31" s="138">
        <v>67</v>
      </c>
      <c r="AW31" s="138">
        <v>54</v>
      </c>
      <c r="AX31" s="138">
        <v>44</v>
      </c>
      <c r="AY31" s="138">
        <v>42</v>
      </c>
      <c r="AZ31" s="141">
        <v>41</v>
      </c>
      <c r="BA31" s="138">
        <v>35</v>
      </c>
      <c r="BB31" s="138">
        <v>34</v>
      </c>
      <c r="BC31" s="138">
        <v>33</v>
      </c>
      <c r="BD31" s="138">
        <v>32</v>
      </c>
      <c r="BE31" s="138">
        <v>33</v>
      </c>
      <c r="BF31" s="138">
        <v>32</v>
      </c>
      <c r="BG31" s="138">
        <v>30</v>
      </c>
      <c r="BH31" s="138">
        <v>26</v>
      </c>
      <c r="BI31" s="140">
        <v>23</v>
      </c>
      <c r="BJ31" s="138">
        <v>21</v>
      </c>
      <c r="BK31" s="138">
        <v>20</v>
      </c>
      <c r="BL31" s="138">
        <v>20</v>
      </c>
      <c r="BM31" s="138">
        <v>17</v>
      </c>
      <c r="BN31" s="138">
        <v>15</v>
      </c>
      <c r="BO31" s="138">
        <v>14</v>
      </c>
      <c r="BP31" s="138">
        <v>14</v>
      </c>
      <c r="BQ31" s="138">
        <v>13</v>
      </c>
      <c r="BR31" s="138">
        <v>12</v>
      </c>
      <c r="BS31" s="138">
        <v>12</v>
      </c>
      <c r="BT31" s="138">
        <v>12</v>
      </c>
      <c r="BU31" s="140" t="n">
        <v>11.0</v>
      </c>
      <c r="BV31" s="138" t="n">
        <v>12.0</v>
      </c>
      <c r="BW31" s="138"/>
      <c r="BX31" s="138"/>
      <c r="BY31" s="138"/>
      <c r="BZ31" s="138"/>
      <c r="CA31" s="136">
        <v>0.95575221238938057</v>
      </c>
      <c r="CB31" s="136">
        <v>0.62831858407079644</v>
      </c>
      <c r="CC31" s="144">
        <v>0.42035398230088494</v>
      </c>
    </row>
    <row r="32" spans="1:81" outlineLevel="1" x14ac:dyDescent="0.25">
      <c r="A32" s="170" t="s">
        <v>326</v>
      </c>
      <c r="B32" s="128">
        <v>41791</v>
      </c>
      <c r="C32" s="129">
        <v>294</v>
      </c>
      <c r="D32" s="130">
        <f t="shared" si="1"/>
        <v>256</v>
      </c>
      <c r="E32" s="130">
        <f t="shared" si="2"/>
        <v>171</v>
      </c>
      <c r="F32" s="130">
        <f t="shared" si="3"/>
        <v>101</v>
      </c>
      <c r="G32" s="131">
        <f t="shared" si="0"/>
        <v>0.87074829931972786</v>
      </c>
      <c r="H32" s="131">
        <f t="shared" si="0"/>
        <v>0.58163265306122447</v>
      </c>
      <c r="I32" s="131">
        <f t="shared" si="0"/>
        <v>0.34353741496598639</v>
      </c>
      <c r="J32" s="174"/>
      <c r="K32" s="137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>
        <v>276</v>
      </c>
      <c r="AL32" s="138">
        <v>256</v>
      </c>
      <c r="AM32" s="138">
        <v>224</v>
      </c>
      <c r="AN32" s="138">
        <v>197</v>
      </c>
      <c r="AO32" s="138">
        <v>171</v>
      </c>
      <c r="AP32" s="138">
        <v>153</v>
      </c>
      <c r="AQ32" s="138">
        <v>147</v>
      </c>
      <c r="AR32" s="138">
        <v>138</v>
      </c>
      <c r="AS32" s="138">
        <v>121</v>
      </c>
      <c r="AT32" s="138">
        <v>114</v>
      </c>
      <c r="AU32" s="138">
        <v>101</v>
      </c>
      <c r="AV32" s="138">
        <v>86</v>
      </c>
      <c r="AW32" s="138">
        <v>64</v>
      </c>
      <c r="AX32" s="138">
        <v>57</v>
      </c>
      <c r="AY32" s="138">
        <v>52</v>
      </c>
      <c r="AZ32" s="141">
        <v>49</v>
      </c>
      <c r="BA32" s="138">
        <v>48</v>
      </c>
      <c r="BB32" s="138">
        <v>48</v>
      </c>
      <c r="BC32" s="138">
        <v>48</v>
      </c>
      <c r="BD32" s="138">
        <v>45</v>
      </c>
      <c r="BE32" s="138">
        <v>43</v>
      </c>
      <c r="BF32" s="138">
        <v>40</v>
      </c>
      <c r="BG32" s="138">
        <v>36</v>
      </c>
      <c r="BH32" s="138">
        <v>35</v>
      </c>
      <c r="BI32" s="140">
        <v>33</v>
      </c>
      <c r="BJ32" s="138">
        <v>30</v>
      </c>
      <c r="BK32" s="138">
        <v>28</v>
      </c>
      <c r="BL32" s="138">
        <v>26</v>
      </c>
      <c r="BM32" s="138">
        <v>27</v>
      </c>
      <c r="BN32" s="138">
        <v>27</v>
      </c>
      <c r="BO32" s="138">
        <v>26</v>
      </c>
      <c r="BP32" s="138">
        <v>26</v>
      </c>
      <c r="BQ32" s="138">
        <v>24</v>
      </c>
      <c r="BR32" s="138">
        <v>22</v>
      </c>
      <c r="BS32" s="138">
        <v>21</v>
      </c>
      <c r="BT32" s="138">
        <v>21</v>
      </c>
      <c r="BU32" s="140" t="n">
        <v>20.0</v>
      </c>
      <c r="BV32" s="138" t="n">
        <v>21.0</v>
      </c>
      <c r="BW32" s="138"/>
      <c r="BX32" s="138"/>
      <c r="BY32" s="138"/>
      <c r="BZ32" s="138"/>
      <c r="CA32" s="136">
        <v>0.87074829931972786</v>
      </c>
      <c r="CB32" s="136">
        <v>0.58163265306122447</v>
      </c>
      <c r="CC32" s="144">
        <v>0.34353741496598639</v>
      </c>
    </row>
    <row r="33" spans="1:81" outlineLevel="1" x14ac:dyDescent="0.25">
      <c r="A33" s="170" t="s">
        <v>327</v>
      </c>
      <c r="B33" s="128">
        <v>41821</v>
      </c>
      <c r="C33" s="129">
        <v>190</v>
      </c>
      <c r="D33" s="130">
        <f t="shared" si="1"/>
        <v>176</v>
      </c>
      <c r="E33" s="130">
        <f t="shared" si="2"/>
        <v>128</v>
      </c>
      <c r="F33" s="130">
        <f t="shared" si="3"/>
        <v>62</v>
      </c>
      <c r="G33" s="131">
        <f t="shared" si="0"/>
        <v>0.9263157894736842</v>
      </c>
      <c r="H33" s="131">
        <f t="shared" si="0"/>
        <v>0.67368421052631577</v>
      </c>
      <c r="I33" s="131">
        <f t="shared" si="0"/>
        <v>0.32631578947368423</v>
      </c>
      <c r="J33" s="174"/>
      <c r="K33" s="137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>
        <v>190</v>
      </c>
      <c r="AM33" s="138">
        <v>176</v>
      </c>
      <c r="AN33" s="138">
        <v>170</v>
      </c>
      <c r="AO33" s="138">
        <v>141</v>
      </c>
      <c r="AP33" s="138">
        <v>128</v>
      </c>
      <c r="AQ33" s="138">
        <v>116</v>
      </c>
      <c r="AR33" s="138">
        <v>105</v>
      </c>
      <c r="AS33" s="138">
        <v>91</v>
      </c>
      <c r="AT33" s="138">
        <v>85</v>
      </c>
      <c r="AU33" s="138">
        <v>71</v>
      </c>
      <c r="AV33" s="138">
        <v>62</v>
      </c>
      <c r="AW33" s="138">
        <v>50</v>
      </c>
      <c r="AX33" s="138">
        <v>47</v>
      </c>
      <c r="AY33" s="138">
        <v>42</v>
      </c>
      <c r="AZ33" s="141">
        <v>38</v>
      </c>
      <c r="BA33" s="138">
        <v>33</v>
      </c>
      <c r="BB33" s="138">
        <v>29</v>
      </c>
      <c r="BC33" s="138">
        <v>27</v>
      </c>
      <c r="BD33" s="138">
        <v>26</v>
      </c>
      <c r="BE33" s="138">
        <v>26</v>
      </c>
      <c r="BF33" s="138">
        <v>26</v>
      </c>
      <c r="BG33" s="138">
        <v>25</v>
      </c>
      <c r="BH33" s="138">
        <v>24</v>
      </c>
      <c r="BI33" s="140">
        <v>23</v>
      </c>
      <c r="BJ33" s="138">
        <v>22</v>
      </c>
      <c r="BK33" s="138">
        <v>22</v>
      </c>
      <c r="BL33" s="138">
        <v>21</v>
      </c>
      <c r="BM33" s="138">
        <v>20</v>
      </c>
      <c r="BN33" s="138">
        <v>19</v>
      </c>
      <c r="BO33" s="138">
        <v>19</v>
      </c>
      <c r="BP33" s="138">
        <v>19</v>
      </c>
      <c r="BQ33" s="138">
        <v>19</v>
      </c>
      <c r="BR33" s="138">
        <v>16</v>
      </c>
      <c r="BS33" s="138">
        <v>16</v>
      </c>
      <c r="BT33" s="138">
        <v>16</v>
      </c>
      <c r="BU33" s="140" t="n">
        <v>16.0</v>
      </c>
      <c r="BV33" s="138" t="n">
        <v>16.0</v>
      </c>
      <c r="BW33" s="138"/>
      <c r="BX33" s="138"/>
      <c r="BY33" s="138"/>
      <c r="BZ33" s="138"/>
      <c r="CA33" s="136">
        <v>0.9263157894736842</v>
      </c>
      <c r="CB33" s="136">
        <v>0.67368421052631577</v>
      </c>
      <c r="CC33" s="144">
        <v>0.32631578947368423</v>
      </c>
    </row>
    <row r="34" spans="1:81" outlineLevel="1" x14ac:dyDescent="0.25">
      <c r="A34" s="170" t="s">
        <v>328</v>
      </c>
      <c r="B34" s="128">
        <v>41852</v>
      </c>
      <c r="C34" s="129">
        <v>288</v>
      </c>
      <c r="D34" s="130">
        <f t="shared" si="1"/>
        <v>278</v>
      </c>
      <c r="E34" s="130">
        <f t="shared" si="2"/>
        <v>191</v>
      </c>
      <c r="F34" s="130">
        <f t="shared" si="3"/>
        <v>71</v>
      </c>
      <c r="G34" s="131">
        <f t="shared" si="0"/>
        <v>0.96527777777777779</v>
      </c>
      <c r="H34" s="131">
        <f t="shared" si="0"/>
        <v>0.66319444444444442</v>
      </c>
      <c r="I34" s="131">
        <f t="shared" si="0"/>
        <v>0.24652777777777779</v>
      </c>
      <c r="J34" s="174"/>
      <c r="K34" s="137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8"/>
      <c r="AI34" s="138"/>
      <c r="AJ34" s="138"/>
      <c r="AK34" s="138"/>
      <c r="AL34" s="138"/>
      <c r="AM34" s="138">
        <v>286</v>
      </c>
      <c r="AN34" s="138">
        <v>278</v>
      </c>
      <c r="AO34" s="138">
        <v>256</v>
      </c>
      <c r="AP34" s="138">
        <v>213</v>
      </c>
      <c r="AQ34" s="138">
        <v>191</v>
      </c>
      <c r="AR34" s="138">
        <v>169</v>
      </c>
      <c r="AS34" s="138">
        <v>148</v>
      </c>
      <c r="AT34" s="138">
        <v>138</v>
      </c>
      <c r="AU34" s="138">
        <v>115</v>
      </c>
      <c r="AV34" s="138">
        <v>90</v>
      </c>
      <c r="AW34" s="138">
        <v>71</v>
      </c>
      <c r="AX34" s="138">
        <v>60</v>
      </c>
      <c r="AY34" s="138">
        <v>52</v>
      </c>
      <c r="AZ34" s="141">
        <v>50</v>
      </c>
      <c r="BA34" s="138">
        <v>46</v>
      </c>
      <c r="BB34" s="138">
        <v>42</v>
      </c>
      <c r="BC34" s="138">
        <v>40</v>
      </c>
      <c r="BD34" s="138">
        <v>39</v>
      </c>
      <c r="BE34" s="138">
        <v>34</v>
      </c>
      <c r="BF34" s="138">
        <v>33</v>
      </c>
      <c r="BG34" s="138">
        <v>30</v>
      </c>
      <c r="BH34" s="138">
        <v>28</v>
      </c>
      <c r="BI34" s="140">
        <v>28</v>
      </c>
      <c r="BJ34" s="138">
        <v>28</v>
      </c>
      <c r="BK34" s="138">
        <v>24</v>
      </c>
      <c r="BL34" s="138">
        <v>24</v>
      </c>
      <c r="BM34" s="138">
        <v>24</v>
      </c>
      <c r="BN34" s="138">
        <v>22</v>
      </c>
      <c r="BO34" s="138">
        <v>22</v>
      </c>
      <c r="BP34" s="138">
        <v>22</v>
      </c>
      <c r="BQ34" s="138">
        <v>21</v>
      </c>
      <c r="BR34" s="138">
        <v>20</v>
      </c>
      <c r="BS34" s="138">
        <v>20</v>
      </c>
      <c r="BT34" s="138">
        <v>20</v>
      </c>
      <c r="BU34" s="140" t="n">
        <v>20.0</v>
      </c>
      <c r="BV34" s="138" t="n">
        <v>19.0</v>
      </c>
      <c r="BW34" s="138"/>
      <c r="BX34" s="138"/>
      <c r="BY34" s="138"/>
      <c r="BZ34" s="138"/>
      <c r="CA34" s="136">
        <v>0.96527777777777779</v>
      </c>
      <c r="CB34" s="144">
        <v>0.66319444444444442</v>
      </c>
      <c r="CC34" s="144">
        <v>0.24652777777777779</v>
      </c>
    </row>
    <row r="35" spans="1:81" outlineLevel="1" x14ac:dyDescent="0.25">
      <c r="A35" s="170" t="s">
        <v>329</v>
      </c>
      <c r="B35" s="128">
        <v>41883</v>
      </c>
      <c r="C35" s="129">
        <v>294</v>
      </c>
      <c r="D35" s="130">
        <f t="shared" si="1"/>
        <v>273</v>
      </c>
      <c r="E35" s="130">
        <f t="shared" si="2"/>
        <v>185</v>
      </c>
      <c r="F35" s="130">
        <f t="shared" si="3"/>
        <v>64</v>
      </c>
      <c r="G35" s="131">
        <f t="shared" si="0"/>
        <v>0.9285714285714286</v>
      </c>
      <c r="H35" s="131">
        <f t="shared" si="0"/>
        <v>0.62925170068027214</v>
      </c>
      <c r="I35" s="131">
        <f t="shared" si="0"/>
        <v>0.21768707482993196</v>
      </c>
      <c r="J35" s="174"/>
      <c r="K35" s="137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>
        <v>285</v>
      </c>
      <c r="AO35" s="138">
        <v>273</v>
      </c>
      <c r="AP35" s="138">
        <v>250</v>
      </c>
      <c r="AQ35" s="138">
        <v>212</v>
      </c>
      <c r="AR35" s="138">
        <v>185</v>
      </c>
      <c r="AS35" s="138">
        <v>151</v>
      </c>
      <c r="AT35" s="138">
        <v>128</v>
      </c>
      <c r="AU35" s="138">
        <v>105</v>
      </c>
      <c r="AV35" s="138">
        <v>87</v>
      </c>
      <c r="AW35" s="138">
        <v>69</v>
      </c>
      <c r="AX35" s="138">
        <v>64</v>
      </c>
      <c r="AY35" s="138">
        <v>55</v>
      </c>
      <c r="AZ35" s="141">
        <v>50</v>
      </c>
      <c r="BA35" s="138">
        <v>43</v>
      </c>
      <c r="BB35" s="138">
        <v>40</v>
      </c>
      <c r="BC35" s="138">
        <v>40</v>
      </c>
      <c r="BD35" s="138">
        <v>38</v>
      </c>
      <c r="BE35" s="138">
        <v>34</v>
      </c>
      <c r="BF35" s="138">
        <v>31</v>
      </c>
      <c r="BG35" s="138">
        <v>30</v>
      </c>
      <c r="BH35" s="138">
        <v>29</v>
      </c>
      <c r="BI35" s="140">
        <v>29</v>
      </c>
      <c r="BJ35" s="138">
        <v>28</v>
      </c>
      <c r="BK35" s="138">
        <v>26</v>
      </c>
      <c r="BL35" s="138">
        <v>25</v>
      </c>
      <c r="BM35" s="138">
        <v>24</v>
      </c>
      <c r="BN35" s="138">
        <v>23</v>
      </c>
      <c r="BO35" s="138">
        <v>23</v>
      </c>
      <c r="BP35" s="138">
        <v>23</v>
      </c>
      <c r="BQ35" s="138">
        <v>21</v>
      </c>
      <c r="BR35" s="138">
        <v>22</v>
      </c>
      <c r="BS35" s="138">
        <v>21</v>
      </c>
      <c r="BT35" s="138">
        <v>21</v>
      </c>
      <c r="BU35" s="140" t="n">
        <v>19.0</v>
      </c>
      <c r="BV35" s="138" t="n">
        <v>18.0</v>
      </c>
      <c r="BW35" s="138"/>
      <c r="BX35" s="138"/>
      <c r="BY35" s="138"/>
      <c r="BZ35" s="138"/>
      <c r="CA35" s="136">
        <v>0.9285714285714286</v>
      </c>
      <c r="CB35" s="144">
        <v>0.62925170068027214</v>
      </c>
      <c r="CC35" s="144">
        <v>0.21768707482993196</v>
      </c>
    </row>
    <row r="36" spans="1:81" outlineLevel="1" x14ac:dyDescent="0.25">
      <c r="A36" s="170" t="s">
        <v>330</v>
      </c>
      <c r="B36" s="128">
        <v>41913</v>
      </c>
      <c r="C36" s="129">
        <v>223</v>
      </c>
      <c r="D36" s="130">
        <f t="shared" si="1"/>
        <v>201</v>
      </c>
      <c r="E36" s="130">
        <f t="shared" si="2"/>
        <v>142</v>
      </c>
      <c r="F36" s="130">
        <f t="shared" si="3"/>
        <v>58</v>
      </c>
      <c r="G36" s="131">
        <f t="shared" si="0"/>
        <v>0.90134529147982068</v>
      </c>
      <c r="H36" s="131">
        <f t="shared" si="0"/>
        <v>0.63677130044843044</v>
      </c>
      <c r="I36" s="131">
        <f t="shared" si="0"/>
        <v>0.26008968609865468</v>
      </c>
      <c r="J36" s="174"/>
      <c r="K36" s="137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>
        <v>217</v>
      </c>
      <c r="AP36" s="138">
        <v>201</v>
      </c>
      <c r="AQ36" s="138">
        <v>188</v>
      </c>
      <c r="AR36" s="138">
        <v>168</v>
      </c>
      <c r="AS36" s="138">
        <v>142</v>
      </c>
      <c r="AT36" s="138">
        <v>127</v>
      </c>
      <c r="AU36" s="138">
        <v>101</v>
      </c>
      <c r="AV36" s="138">
        <v>85</v>
      </c>
      <c r="AW36" s="138">
        <v>68</v>
      </c>
      <c r="AX36" s="138">
        <v>63</v>
      </c>
      <c r="AY36" s="138">
        <v>58</v>
      </c>
      <c r="AZ36" s="141">
        <v>56</v>
      </c>
      <c r="BA36" s="138">
        <v>53</v>
      </c>
      <c r="BB36" s="138">
        <v>48</v>
      </c>
      <c r="BC36" s="138">
        <v>48</v>
      </c>
      <c r="BD36" s="138">
        <v>48</v>
      </c>
      <c r="BE36" s="138">
        <v>47</v>
      </c>
      <c r="BF36" s="138">
        <v>46</v>
      </c>
      <c r="BG36" s="138">
        <v>43</v>
      </c>
      <c r="BH36" s="138">
        <v>39</v>
      </c>
      <c r="BI36" s="140">
        <v>38</v>
      </c>
      <c r="BJ36" s="138">
        <v>37</v>
      </c>
      <c r="BK36" s="138">
        <v>35</v>
      </c>
      <c r="BL36" s="138">
        <v>33</v>
      </c>
      <c r="BM36" s="138">
        <v>33</v>
      </c>
      <c r="BN36" s="138">
        <v>31</v>
      </c>
      <c r="BO36" s="138">
        <v>31</v>
      </c>
      <c r="BP36" s="138">
        <v>31</v>
      </c>
      <c r="BQ36" s="138">
        <v>29</v>
      </c>
      <c r="BR36" s="138">
        <v>28</v>
      </c>
      <c r="BS36" s="138">
        <v>28</v>
      </c>
      <c r="BT36" s="138">
        <v>28</v>
      </c>
      <c r="BU36" s="140" t="n">
        <v>28.0</v>
      </c>
      <c r="BV36" s="138" t="n">
        <v>27.0</v>
      </c>
      <c r="BW36" s="138"/>
      <c r="BX36" s="138"/>
      <c r="BY36" s="138"/>
      <c r="BZ36" s="138"/>
      <c r="CA36" s="136">
        <v>0.90134529147982068</v>
      </c>
      <c r="CB36" s="144">
        <v>0.63677130044843044</v>
      </c>
      <c r="CC36" s="144">
        <v>0.26008968609865468</v>
      </c>
    </row>
    <row r="37" spans="1:81" outlineLevel="1" x14ac:dyDescent="0.25">
      <c r="A37" s="170" t="s">
        <v>331</v>
      </c>
      <c r="B37" s="128">
        <v>41944</v>
      </c>
      <c r="C37" s="129">
        <v>399</v>
      </c>
      <c r="D37" s="130">
        <f>IFERROR(INDEX($K37:$BN37,,MATCH($B37,$K$3:$BN$3,0)+2),0)</f>
        <v>390</v>
      </c>
      <c r="E37" s="130">
        <f t="shared" si="2"/>
        <v>258</v>
      </c>
      <c r="F37" s="130">
        <f t="shared" si="3"/>
        <v>98</v>
      </c>
      <c r="G37" s="131">
        <f t="shared" si="0"/>
        <v>0.97744360902255634</v>
      </c>
      <c r="H37" s="131">
        <f t="shared" si="0"/>
        <v>0.64661654135338342</v>
      </c>
      <c r="I37" s="131">
        <f t="shared" si="0"/>
        <v>0.24561403508771928</v>
      </c>
      <c r="J37" s="174"/>
      <c r="K37" s="137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8"/>
      <c r="AO37" s="138"/>
      <c r="AP37" s="138">
        <v>395</v>
      </c>
      <c r="AQ37" s="138">
        <v>390</v>
      </c>
      <c r="AR37" s="138">
        <v>374</v>
      </c>
      <c r="AS37" s="138">
        <v>311</v>
      </c>
      <c r="AT37" s="138">
        <v>258</v>
      </c>
      <c r="AU37" s="138">
        <v>196</v>
      </c>
      <c r="AV37" s="138">
        <v>164</v>
      </c>
      <c r="AW37" s="138">
        <v>137</v>
      </c>
      <c r="AX37" s="138">
        <v>122</v>
      </c>
      <c r="AY37" s="138">
        <v>104</v>
      </c>
      <c r="AZ37" s="141">
        <v>98</v>
      </c>
      <c r="BA37" s="138">
        <v>94</v>
      </c>
      <c r="BB37" s="138">
        <v>82</v>
      </c>
      <c r="BC37" s="138">
        <v>81</v>
      </c>
      <c r="BD37" s="138">
        <v>80</v>
      </c>
      <c r="BE37" s="138">
        <v>74</v>
      </c>
      <c r="BF37" s="138">
        <v>71</v>
      </c>
      <c r="BG37" s="138">
        <v>69</v>
      </c>
      <c r="BH37" s="138">
        <v>60</v>
      </c>
      <c r="BI37" s="140">
        <v>53</v>
      </c>
      <c r="BJ37" s="138">
        <v>52</v>
      </c>
      <c r="BK37" s="138">
        <v>51</v>
      </c>
      <c r="BL37" s="138">
        <v>47</v>
      </c>
      <c r="BM37" s="138">
        <v>44</v>
      </c>
      <c r="BN37" s="138">
        <v>40</v>
      </c>
      <c r="BO37" s="138">
        <v>39</v>
      </c>
      <c r="BP37" s="138">
        <v>39</v>
      </c>
      <c r="BQ37" s="138">
        <v>37</v>
      </c>
      <c r="BR37" s="138">
        <v>37</v>
      </c>
      <c r="BS37" s="138">
        <v>37</v>
      </c>
      <c r="BT37" s="138">
        <v>38</v>
      </c>
      <c r="BU37" s="140" t="n">
        <v>38.0</v>
      </c>
      <c r="BV37" s="138" t="n">
        <v>37.0</v>
      </c>
      <c r="BW37" s="138"/>
      <c r="BX37" s="138"/>
      <c r="BY37" s="138"/>
      <c r="BZ37" s="138"/>
      <c r="CA37" s="144">
        <v>0.97744360902255634</v>
      </c>
      <c r="CB37" s="144">
        <v>0.64661654135338342</v>
      </c>
      <c r="CC37" s="144">
        <v>0.24561403508771928</v>
      </c>
    </row>
    <row r="38" spans="1:81" x14ac:dyDescent="0.25">
      <c r="A38" s="170" t="s">
        <v>332</v>
      </c>
      <c r="B38" s="128">
        <v>41974</v>
      </c>
      <c r="C38" s="129">
        <v>424</v>
      </c>
      <c r="D38" s="130">
        <f t="shared" si="1"/>
        <v>411</v>
      </c>
      <c r="E38" s="130">
        <f t="shared" si="2"/>
        <v>225</v>
      </c>
      <c r="F38" s="130">
        <f t="shared" si="3"/>
        <v>109</v>
      </c>
      <c r="G38" s="131">
        <f t="shared" si="0"/>
        <v>0.96933962264150941</v>
      </c>
      <c r="H38" s="131">
        <f t="shared" si="0"/>
        <v>0.53066037735849059</v>
      </c>
      <c r="I38" s="131">
        <f t="shared" si="0"/>
        <v>0.25707547169811323</v>
      </c>
      <c r="J38" s="174"/>
      <c r="K38" s="137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>
        <v>414</v>
      </c>
      <c r="AR38" s="138">
        <v>411</v>
      </c>
      <c r="AS38" s="138">
        <v>388</v>
      </c>
      <c r="AT38" s="138">
        <v>293</v>
      </c>
      <c r="AU38" s="138">
        <v>225</v>
      </c>
      <c r="AV38" s="138">
        <v>188</v>
      </c>
      <c r="AW38" s="138">
        <v>159</v>
      </c>
      <c r="AX38" s="138">
        <v>143</v>
      </c>
      <c r="AY38" s="138">
        <v>128</v>
      </c>
      <c r="AZ38" s="141">
        <v>124</v>
      </c>
      <c r="BA38" s="138">
        <v>109</v>
      </c>
      <c r="BB38" s="138">
        <v>102</v>
      </c>
      <c r="BC38" s="138">
        <v>100</v>
      </c>
      <c r="BD38" s="138">
        <v>94</v>
      </c>
      <c r="BE38" s="138">
        <v>90</v>
      </c>
      <c r="BF38" s="138">
        <v>87</v>
      </c>
      <c r="BG38" s="138">
        <v>81</v>
      </c>
      <c r="BH38" s="138">
        <v>79</v>
      </c>
      <c r="BI38" s="140">
        <v>77</v>
      </c>
      <c r="BJ38" s="138">
        <v>76</v>
      </c>
      <c r="BK38" s="138">
        <v>72</v>
      </c>
      <c r="BL38" s="138">
        <v>69</v>
      </c>
      <c r="BM38" s="138">
        <v>65</v>
      </c>
      <c r="BN38" s="138">
        <v>62</v>
      </c>
      <c r="BO38" s="138">
        <v>62</v>
      </c>
      <c r="BP38" s="138">
        <v>62</v>
      </c>
      <c r="BQ38" s="138">
        <v>58</v>
      </c>
      <c r="BR38" s="138">
        <v>55</v>
      </c>
      <c r="BS38" s="138">
        <v>54</v>
      </c>
      <c r="BT38" s="138">
        <v>53</v>
      </c>
      <c r="BU38" s="140" t="n">
        <v>50.0</v>
      </c>
      <c r="BV38" s="138" t="n">
        <v>50.0</v>
      </c>
      <c r="BW38" s="138"/>
      <c r="BX38" s="138"/>
      <c r="BY38" s="138"/>
      <c r="BZ38" s="138"/>
      <c r="CA38" s="144">
        <v>0.96933962264150941</v>
      </c>
      <c r="CB38" s="144">
        <v>0.53066037735849059</v>
      </c>
      <c r="CC38" s="144">
        <v>0.25707547169811323</v>
      </c>
    </row>
    <row r="39" spans="1:81" outlineLevel="1" x14ac:dyDescent="0.25">
      <c r="A39" s="170" t="s">
        <v>333</v>
      </c>
      <c r="B39" s="128">
        <v>42005</v>
      </c>
      <c r="C39" s="129">
        <v>440</v>
      </c>
      <c r="D39" s="130">
        <f t="shared" si="1"/>
        <v>429</v>
      </c>
      <c r="E39" s="130">
        <f t="shared" si="2"/>
        <v>213</v>
      </c>
      <c r="F39" s="130">
        <f t="shared" si="3"/>
        <v>102</v>
      </c>
      <c r="G39" s="131">
        <f t="shared" si="0"/>
        <v>0.97499999999999998</v>
      </c>
      <c r="H39" s="131">
        <f t="shared" si="0"/>
        <v>0.48409090909090907</v>
      </c>
      <c r="I39" s="131">
        <f t="shared" si="0"/>
        <v>0.23181818181818181</v>
      </c>
      <c r="J39" s="174"/>
      <c r="K39" s="142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O39" s="138"/>
      <c r="AP39" s="138"/>
      <c r="AQ39" s="138"/>
      <c r="AR39" s="138">
        <v>438</v>
      </c>
      <c r="AS39" s="138">
        <v>429</v>
      </c>
      <c r="AT39" s="138">
        <v>421</v>
      </c>
      <c r="AU39" s="138">
        <v>267</v>
      </c>
      <c r="AV39" s="138">
        <v>213</v>
      </c>
      <c r="AW39" s="138">
        <v>168</v>
      </c>
      <c r="AX39" s="138">
        <v>138</v>
      </c>
      <c r="AY39" s="138">
        <v>125</v>
      </c>
      <c r="AZ39" s="141">
        <v>123</v>
      </c>
      <c r="BA39" s="138">
        <v>112</v>
      </c>
      <c r="BB39" s="138">
        <v>102</v>
      </c>
      <c r="BC39" s="138">
        <v>102</v>
      </c>
      <c r="BD39" s="138">
        <v>97</v>
      </c>
      <c r="BE39" s="138">
        <v>92</v>
      </c>
      <c r="BF39" s="138">
        <v>89</v>
      </c>
      <c r="BG39" s="138">
        <v>85</v>
      </c>
      <c r="BH39" s="138">
        <v>80</v>
      </c>
      <c r="BI39" s="140">
        <v>69</v>
      </c>
      <c r="BJ39" s="138">
        <v>66</v>
      </c>
      <c r="BK39" s="138">
        <v>63</v>
      </c>
      <c r="BL39" s="138">
        <v>62</v>
      </c>
      <c r="BM39" s="138">
        <v>59</v>
      </c>
      <c r="BN39" s="138">
        <v>57</v>
      </c>
      <c r="BO39" s="138">
        <v>57</v>
      </c>
      <c r="BP39" s="138">
        <v>57</v>
      </c>
      <c r="BQ39" s="138">
        <v>54</v>
      </c>
      <c r="BR39" s="138">
        <v>55</v>
      </c>
      <c r="BS39" s="138">
        <v>55</v>
      </c>
      <c r="BT39" s="138">
        <v>55</v>
      </c>
      <c r="BU39" s="140" t="n">
        <v>54.0</v>
      </c>
      <c r="BV39" s="138" t="n">
        <v>53.0</v>
      </c>
      <c r="BW39" s="138"/>
      <c r="BX39" s="138"/>
      <c r="BY39" s="138"/>
      <c r="BZ39" s="138"/>
      <c r="CA39" s="144">
        <v>0.97499999999999998</v>
      </c>
      <c r="CB39" s="144">
        <v>0.48409090909090907</v>
      </c>
      <c r="CC39" s="144">
        <v>0.23181818181818181</v>
      </c>
    </row>
    <row r="40" spans="1:81" outlineLevel="1" x14ac:dyDescent="0.25">
      <c r="A40" s="170" t="s">
        <v>334</v>
      </c>
      <c r="B40" s="128">
        <v>42036</v>
      </c>
      <c r="C40" s="129">
        <v>217</v>
      </c>
      <c r="D40" s="130">
        <f t="shared" si="1"/>
        <v>203</v>
      </c>
      <c r="E40" s="130">
        <f t="shared" si="2"/>
        <v>99</v>
      </c>
      <c r="F40" s="130">
        <f t="shared" si="3"/>
        <v>55</v>
      </c>
      <c r="G40" s="131">
        <f t="shared" si="0"/>
        <v>0.93548387096774188</v>
      </c>
      <c r="H40" s="131">
        <f t="shared" si="0"/>
        <v>0.45622119815668205</v>
      </c>
      <c r="I40" s="131">
        <f t="shared" si="0"/>
        <v>0.25345622119815669</v>
      </c>
      <c r="J40" s="174"/>
      <c r="K40" s="142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8"/>
      <c r="AO40" s="138"/>
      <c r="AP40" s="138"/>
      <c r="AQ40" s="138"/>
      <c r="AR40" s="138"/>
      <c r="AS40" s="138">
        <v>213</v>
      </c>
      <c r="AT40" s="138">
        <v>203</v>
      </c>
      <c r="AU40" s="138">
        <v>151</v>
      </c>
      <c r="AV40" s="138">
        <v>112</v>
      </c>
      <c r="AW40" s="138">
        <v>99</v>
      </c>
      <c r="AX40" s="138">
        <v>86</v>
      </c>
      <c r="AY40" s="138">
        <v>76</v>
      </c>
      <c r="AZ40" s="141">
        <v>71</v>
      </c>
      <c r="BA40" s="138">
        <v>64</v>
      </c>
      <c r="BB40" s="138">
        <v>56</v>
      </c>
      <c r="BC40" s="138">
        <v>55</v>
      </c>
      <c r="BD40" s="138">
        <v>54</v>
      </c>
      <c r="BE40" s="138">
        <v>54</v>
      </c>
      <c r="BF40" s="138">
        <v>54</v>
      </c>
      <c r="BG40" s="138">
        <v>52</v>
      </c>
      <c r="BH40" s="138">
        <v>44</v>
      </c>
      <c r="BI40" s="140">
        <v>41</v>
      </c>
      <c r="BJ40" s="138">
        <v>38</v>
      </c>
      <c r="BK40" s="138">
        <v>38</v>
      </c>
      <c r="BL40" s="138">
        <v>38</v>
      </c>
      <c r="BM40" s="138">
        <v>38</v>
      </c>
      <c r="BN40" s="138">
        <v>36</v>
      </c>
      <c r="BO40" s="138">
        <v>36</v>
      </c>
      <c r="BP40" s="138">
        <v>36</v>
      </c>
      <c r="BQ40" s="138">
        <v>34</v>
      </c>
      <c r="BR40" s="138">
        <v>34</v>
      </c>
      <c r="BS40" s="138">
        <v>34</v>
      </c>
      <c r="BT40" s="138">
        <v>34</v>
      </c>
      <c r="BU40" s="140" t="n">
        <v>34.0</v>
      </c>
      <c r="BV40" s="138" t="n">
        <v>33.0</v>
      </c>
      <c r="BW40" s="138"/>
      <c r="BX40" s="138"/>
      <c r="BY40" s="138"/>
      <c r="BZ40" s="138"/>
      <c r="CA40" s="144">
        <v>0.93548387096774188</v>
      </c>
      <c r="CB40" s="144">
        <v>0.45622119815668205</v>
      </c>
      <c r="CC40" s="144">
        <v>0.25345622119815669</v>
      </c>
    </row>
    <row r="41" spans="1:81" outlineLevel="1" x14ac:dyDescent="0.25">
      <c r="A41" s="170" t="s">
        <v>335</v>
      </c>
      <c r="B41" s="128">
        <v>42064</v>
      </c>
      <c r="C41" s="129">
        <v>459</v>
      </c>
      <c r="D41" s="130">
        <f t="shared" si="1"/>
        <v>393</v>
      </c>
      <c r="E41" s="130">
        <f t="shared" si="2"/>
        <v>208</v>
      </c>
      <c r="F41" s="130">
        <f t="shared" si="3"/>
        <v>123</v>
      </c>
      <c r="G41" s="131">
        <f t="shared" si="0"/>
        <v>0.85620915032679734</v>
      </c>
      <c r="H41" s="131">
        <f t="shared" si="0"/>
        <v>0.45315904139433549</v>
      </c>
      <c r="I41" s="131">
        <f t="shared" si="0"/>
        <v>0.26797385620915032</v>
      </c>
      <c r="J41" s="174"/>
      <c r="K41" s="142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8"/>
      <c r="AN41" s="138"/>
      <c r="AO41" s="138"/>
      <c r="AP41" s="138"/>
      <c r="AQ41" s="138"/>
      <c r="AR41" s="138"/>
      <c r="AS41" s="138"/>
      <c r="AT41" s="138">
        <v>455</v>
      </c>
      <c r="AU41" s="138">
        <v>393</v>
      </c>
      <c r="AV41" s="138">
        <v>314</v>
      </c>
      <c r="AW41" s="138">
        <v>238</v>
      </c>
      <c r="AX41" s="138">
        <v>208</v>
      </c>
      <c r="AY41" s="138">
        <v>181</v>
      </c>
      <c r="AZ41" s="141">
        <v>166</v>
      </c>
      <c r="BA41" s="138">
        <v>138</v>
      </c>
      <c r="BB41" s="138">
        <v>129</v>
      </c>
      <c r="BC41" s="138">
        <v>126</v>
      </c>
      <c r="BD41" s="138">
        <v>123</v>
      </c>
      <c r="BE41" s="138">
        <v>114</v>
      </c>
      <c r="BF41" s="138">
        <v>105</v>
      </c>
      <c r="BG41" s="138">
        <v>100</v>
      </c>
      <c r="BH41" s="138">
        <v>96</v>
      </c>
      <c r="BI41" s="140">
        <v>90</v>
      </c>
      <c r="BJ41" s="138">
        <v>90</v>
      </c>
      <c r="BK41" s="138">
        <v>88</v>
      </c>
      <c r="BL41" s="138">
        <v>83</v>
      </c>
      <c r="BM41" s="138">
        <v>78</v>
      </c>
      <c r="BN41" s="138">
        <v>76</v>
      </c>
      <c r="BO41" s="138">
        <v>74</v>
      </c>
      <c r="BP41" s="138">
        <v>74</v>
      </c>
      <c r="BQ41" s="138">
        <v>73</v>
      </c>
      <c r="BR41" s="138">
        <v>72</v>
      </c>
      <c r="BS41" s="138">
        <v>69</v>
      </c>
      <c r="BT41" s="138">
        <v>69</v>
      </c>
      <c r="BU41" s="140" t="n">
        <v>69.0</v>
      </c>
      <c r="BV41" s="138" t="n">
        <v>68.0</v>
      </c>
      <c r="BW41" s="138"/>
      <c r="BX41" s="138"/>
      <c r="BY41" s="138"/>
      <c r="BZ41" s="138"/>
      <c r="CA41" s="144">
        <v>0.85620915032679734</v>
      </c>
      <c r="CB41" s="144">
        <v>0.45315904139433549</v>
      </c>
      <c r="CC41" s="144">
        <v>0.26797385620915032</v>
      </c>
    </row>
    <row r="42" spans="1:81" outlineLevel="1" x14ac:dyDescent="0.25">
      <c r="A42" s="170" t="s">
        <v>336</v>
      </c>
      <c r="B42" s="128">
        <v>42095</v>
      </c>
      <c r="C42" s="129">
        <v>591</v>
      </c>
      <c r="D42" s="130">
        <f t="shared" si="1"/>
        <v>506</v>
      </c>
      <c r="E42" s="130">
        <f t="shared" si="2"/>
        <v>292</v>
      </c>
      <c r="F42" s="130">
        <f t="shared" si="3"/>
        <v>183</v>
      </c>
      <c r="G42" s="131">
        <f t="shared" si="0"/>
        <v>0.85617597292724201</v>
      </c>
      <c r="H42" s="131">
        <f t="shared" si="0"/>
        <v>0.49407783417935702</v>
      </c>
      <c r="I42" s="131">
        <f t="shared" si="0"/>
        <v>0.30964467005076141</v>
      </c>
      <c r="J42" s="174"/>
      <c r="K42" s="142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38"/>
      <c r="AM42" s="138"/>
      <c r="AN42" s="138"/>
      <c r="AO42" s="138"/>
      <c r="AP42" s="138"/>
      <c r="AQ42" s="138"/>
      <c r="AR42" s="138"/>
      <c r="AS42" s="138"/>
      <c r="AT42" s="138"/>
      <c r="AU42" s="138">
        <v>570</v>
      </c>
      <c r="AV42" s="138">
        <v>506</v>
      </c>
      <c r="AW42" s="138">
        <v>442</v>
      </c>
      <c r="AX42" s="138">
        <v>357</v>
      </c>
      <c r="AY42" s="138">
        <v>292</v>
      </c>
      <c r="AZ42" s="141">
        <v>257</v>
      </c>
      <c r="BA42" s="138">
        <v>233</v>
      </c>
      <c r="BB42" s="138">
        <v>216</v>
      </c>
      <c r="BC42" s="138">
        <v>211</v>
      </c>
      <c r="BD42" s="138">
        <v>201</v>
      </c>
      <c r="BE42" s="138">
        <v>183</v>
      </c>
      <c r="BF42" s="138">
        <v>173</v>
      </c>
      <c r="BG42" s="138">
        <v>168</v>
      </c>
      <c r="BH42" s="138">
        <v>151</v>
      </c>
      <c r="BI42" s="140">
        <v>139</v>
      </c>
      <c r="BJ42" s="138">
        <v>132</v>
      </c>
      <c r="BK42" s="138">
        <v>126</v>
      </c>
      <c r="BL42" s="138">
        <v>123</v>
      </c>
      <c r="BM42" s="138">
        <v>114</v>
      </c>
      <c r="BN42" s="138">
        <v>112</v>
      </c>
      <c r="BO42" s="138">
        <v>106</v>
      </c>
      <c r="BP42" s="138">
        <v>106</v>
      </c>
      <c r="BQ42" s="138">
        <v>98</v>
      </c>
      <c r="BR42" s="138">
        <v>95</v>
      </c>
      <c r="BS42" s="138">
        <v>96</v>
      </c>
      <c r="BT42" s="138">
        <v>96</v>
      </c>
      <c r="BU42" s="140" t="n">
        <v>95.0</v>
      </c>
      <c r="BV42" s="138" t="n">
        <v>88.0</v>
      </c>
      <c r="BW42" s="138"/>
      <c r="BX42" s="138"/>
      <c r="BY42" s="138"/>
      <c r="BZ42" s="138"/>
      <c r="CA42" s="144">
        <v>0.85617597292724201</v>
      </c>
      <c r="CB42" s="144">
        <v>0.49407783417935702</v>
      </c>
      <c r="CC42" s="144">
        <v>0.30964467005076141</v>
      </c>
    </row>
    <row r="43" spans="1:81" outlineLevel="1" x14ac:dyDescent="0.25">
      <c r="A43" s="170" t="s">
        <v>337</v>
      </c>
      <c r="B43" s="128">
        <v>42125</v>
      </c>
      <c r="C43" s="129">
        <v>474</v>
      </c>
      <c r="D43" s="130">
        <f t="shared" si="1"/>
        <v>398</v>
      </c>
      <c r="E43" s="130">
        <f t="shared" si="2"/>
        <v>225</v>
      </c>
      <c r="F43" s="130">
        <f t="shared" si="3"/>
        <v>109</v>
      </c>
      <c r="G43" s="131">
        <f t="shared" si="0"/>
        <v>0.83966244725738393</v>
      </c>
      <c r="H43" s="131">
        <f t="shared" si="0"/>
        <v>0.47468354430379744</v>
      </c>
      <c r="I43" s="131">
        <f t="shared" si="0"/>
        <v>0.22995780590717299</v>
      </c>
      <c r="J43" s="174"/>
      <c r="K43" s="142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38"/>
      <c r="AM43" s="138"/>
      <c r="AN43" s="138"/>
      <c r="AO43" s="138"/>
      <c r="AP43" s="138"/>
      <c r="AQ43" s="138"/>
      <c r="AR43" s="138"/>
      <c r="AS43" s="138"/>
      <c r="AT43" s="138"/>
      <c r="AU43" s="138"/>
      <c r="AV43" s="138">
        <v>445</v>
      </c>
      <c r="AW43" s="138">
        <v>398</v>
      </c>
      <c r="AX43" s="138">
        <v>369</v>
      </c>
      <c r="AY43" s="138">
        <v>255</v>
      </c>
      <c r="AZ43" s="141">
        <v>225</v>
      </c>
      <c r="BA43" s="138">
        <v>183</v>
      </c>
      <c r="BB43" s="138">
        <v>146</v>
      </c>
      <c r="BC43" s="138">
        <v>142</v>
      </c>
      <c r="BD43" s="138">
        <v>129</v>
      </c>
      <c r="BE43" s="138">
        <v>116</v>
      </c>
      <c r="BF43" s="138">
        <v>109</v>
      </c>
      <c r="BG43" s="138">
        <v>103</v>
      </c>
      <c r="BH43" s="138">
        <v>95</v>
      </c>
      <c r="BI43" s="140">
        <v>86</v>
      </c>
      <c r="BJ43" s="138">
        <v>77</v>
      </c>
      <c r="BK43" s="138">
        <v>73</v>
      </c>
      <c r="BL43" s="138">
        <v>73</v>
      </c>
      <c r="BM43" s="138">
        <v>72</v>
      </c>
      <c r="BN43" s="138">
        <v>65</v>
      </c>
      <c r="BO43" s="138">
        <v>65</v>
      </c>
      <c r="BP43" s="138">
        <v>65</v>
      </c>
      <c r="BQ43" s="138">
        <v>64</v>
      </c>
      <c r="BR43" s="138">
        <v>63</v>
      </c>
      <c r="BS43" s="138">
        <v>63</v>
      </c>
      <c r="BT43" s="138">
        <v>61</v>
      </c>
      <c r="BU43" s="140" t="n">
        <v>58.0</v>
      </c>
      <c r="BV43" s="138" t="n">
        <v>57.0</v>
      </c>
      <c r="BW43" s="138"/>
      <c r="BX43" s="138"/>
      <c r="BY43" s="138"/>
      <c r="BZ43" s="138"/>
      <c r="CA43" s="144">
        <v>0.83966244725738393</v>
      </c>
      <c r="CB43" s="144">
        <v>0.47468354430379744</v>
      </c>
      <c r="CC43" s="144">
        <v>0.22995780590717299</v>
      </c>
    </row>
    <row r="44" spans="1:81" outlineLevel="1" x14ac:dyDescent="0.25">
      <c r="A44" s="170" t="s">
        <v>338</v>
      </c>
      <c r="B44" s="128">
        <v>42156</v>
      </c>
      <c r="C44" s="129">
        <v>507</v>
      </c>
      <c r="D44" s="130">
        <f t="shared" si="1"/>
        <v>462</v>
      </c>
      <c r="E44" s="130">
        <f t="shared" si="2"/>
        <v>255</v>
      </c>
      <c r="F44" s="130">
        <f t="shared" si="3"/>
        <v>160</v>
      </c>
      <c r="G44" s="131">
        <f t="shared" si="0"/>
        <v>0.91124260355029585</v>
      </c>
      <c r="H44" s="131">
        <f t="shared" si="0"/>
        <v>0.50295857988165682</v>
      </c>
      <c r="I44" s="131">
        <f t="shared" si="0"/>
        <v>0.31558185404339251</v>
      </c>
      <c r="J44" s="174"/>
      <c r="K44" s="142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138"/>
      <c r="AM44" s="138"/>
      <c r="AN44" s="138"/>
      <c r="AO44" s="138"/>
      <c r="AP44" s="138"/>
      <c r="AQ44" s="138"/>
      <c r="AR44" s="138"/>
      <c r="AS44" s="138"/>
      <c r="AT44" s="138"/>
      <c r="AU44" s="138"/>
      <c r="AV44" s="138"/>
      <c r="AW44" s="138">
        <v>484</v>
      </c>
      <c r="AX44" s="138">
        <v>462</v>
      </c>
      <c r="AY44" s="138">
        <v>385</v>
      </c>
      <c r="AZ44" s="141">
        <v>312</v>
      </c>
      <c r="BA44" s="138">
        <v>255</v>
      </c>
      <c r="BB44" s="138">
        <v>219</v>
      </c>
      <c r="BC44" s="138">
        <v>209</v>
      </c>
      <c r="BD44" s="138">
        <v>198</v>
      </c>
      <c r="BE44" s="138">
        <v>185</v>
      </c>
      <c r="BF44" s="138">
        <v>174</v>
      </c>
      <c r="BG44" s="138">
        <v>160</v>
      </c>
      <c r="BH44" s="138">
        <v>143</v>
      </c>
      <c r="BI44" s="140">
        <v>131</v>
      </c>
      <c r="BJ44" s="138">
        <v>125</v>
      </c>
      <c r="BK44" s="138">
        <v>117</v>
      </c>
      <c r="BL44" s="138">
        <v>108</v>
      </c>
      <c r="BM44" s="138">
        <v>101</v>
      </c>
      <c r="BN44" s="138">
        <v>97</v>
      </c>
      <c r="BO44" s="138">
        <v>94</v>
      </c>
      <c r="BP44" s="138">
        <v>94</v>
      </c>
      <c r="BQ44" s="138">
        <v>83</v>
      </c>
      <c r="BR44" s="138">
        <v>78</v>
      </c>
      <c r="BS44" s="138">
        <v>77</v>
      </c>
      <c r="BT44" s="138">
        <v>76</v>
      </c>
      <c r="BU44" s="140" t="n">
        <v>75.0</v>
      </c>
      <c r="BV44" s="138" t="n">
        <v>73.0</v>
      </c>
      <c r="BW44" s="138"/>
      <c r="BX44" s="138"/>
      <c r="BY44" s="138"/>
      <c r="BZ44" s="138"/>
      <c r="CA44" s="144">
        <v>0.91124260355029585</v>
      </c>
      <c r="CB44" s="144">
        <v>0.50295857988165682</v>
      </c>
      <c r="CC44" s="144">
        <v>0.31558185404339251</v>
      </c>
    </row>
    <row r="45" spans="1:81" outlineLevel="1" x14ac:dyDescent="0.25">
      <c r="A45" s="170" t="s">
        <v>339</v>
      </c>
      <c r="B45" s="128">
        <v>42186</v>
      </c>
      <c r="C45" s="129">
        <v>507</v>
      </c>
      <c r="D45" s="130">
        <f t="shared" si="1"/>
        <v>457</v>
      </c>
      <c r="E45" s="130">
        <f t="shared" si="2"/>
        <v>249</v>
      </c>
      <c r="F45" s="130">
        <f t="shared" si="3"/>
        <v>143</v>
      </c>
      <c r="G45" s="131">
        <f t="shared" si="0"/>
        <v>0.90138067061143989</v>
      </c>
      <c r="H45" s="131">
        <f t="shared" si="0"/>
        <v>0.4911242603550296</v>
      </c>
      <c r="I45" s="131">
        <f t="shared" si="0"/>
        <v>0.28205128205128205</v>
      </c>
      <c r="J45" s="174"/>
      <c r="K45" s="142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L45" s="138"/>
      <c r="AM45" s="138"/>
      <c r="AN45" s="138"/>
      <c r="AO45" s="138"/>
      <c r="AP45" s="138"/>
      <c r="AQ45" s="138"/>
      <c r="AR45" s="138"/>
      <c r="AS45" s="138"/>
      <c r="AT45" s="138"/>
      <c r="AU45" s="138"/>
      <c r="AV45" s="138"/>
      <c r="AW45" s="138"/>
      <c r="AX45" s="138">
        <v>495</v>
      </c>
      <c r="AY45" s="138">
        <v>457</v>
      </c>
      <c r="AZ45" s="141">
        <v>409</v>
      </c>
      <c r="BA45" s="138">
        <v>295</v>
      </c>
      <c r="BB45" s="138">
        <v>249</v>
      </c>
      <c r="BC45" s="138">
        <v>235</v>
      </c>
      <c r="BD45" s="138">
        <v>216</v>
      </c>
      <c r="BE45" s="138">
        <v>189</v>
      </c>
      <c r="BF45" s="138">
        <v>176</v>
      </c>
      <c r="BG45" s="138">
        <v>162</v>
      </c>
      <c r="BH45" s="138">
        <v>143</v>
      </c>
      <c r="BI45" s="140">
        <v>135</v>
      </c>
      <c r="BJ45" s="138">
        <v>128</v>
      </c>
      <c r="BK45" s="138">
        <v>125</v>
      </c>
      <c r="BL45" s="138">
        <v>118</v>
      </c>
      <c r="BM45" s="138">
        <v>108</v>
      </c>
      <c r="BN45" s="138">
        <v>106</v>
      </c>
      <c r="BO45" s="138">
        <v>104</v>
      </c>
      <c r="BP45" s="138">
        <v>104</v>
      </c>
      <c r="BQ45" s="138">
        <v>102</v>
      </c>
      <c r="BR45" s="138">
        <v>99</v>
      </c>
      <c r="BS45" s="138">
        <v>99</v>
      </c>
      <c r="BT45" s="138">
        <v>96</v>
      </c>
      <c r="BU45" s="140" t="n">
        <v>93.0</v>
      </c>
      <c r="BV45" s="138" t="n">
        <v>87.0</v>
      </c>
      <c r="BW45" s="138"/>
      <c r="BX45" s="138"/>
      <c r="BY45" s="138"/>
      <c r="BZ45" s="138"/>
      <c r="CA45" s="144">
        <v>0.90138067061143989</v>
      </c>
      <c r="CB45" s="144">
        <v>0.4911242603550296</v>
      </c>
      <c r="CC45" s="144">
        <v>0.28205128205128205</v>
      </c>
    </row>
    <row r="46" spans="1:81" outlineLevel="1" x14ac:dyDescent="0.25">
      <c r="A46" s="170" t="s">
        <v>340</v>
      </c>
      <c r="B46" s="128">
        <v>42217</v>
      </c>
      <c r="C46" s="129">
        <v>492</v>
      </c>
      <c r="D46" s="130">
        <f t="shared" si="1"/>
        <v>444</v>
      </c>
      <c r="E46" s="130">
        <f t="shared" si="2"/>
        <v>256</v>
      </c>
      <c r="F46" s="130">
        <f t="shared" si="3"/>
        <v>141</v>
      </c>
      <c r="G46" s="131">
        <f t="shared" si="0"/>
        <v>0.90243902439024393</v>
      </c>
      <c r="H46" s="131">
        <f t="shared" si="0"/>
        <v>0.52032520325203258</v>
      </c>
      <c r="I46" s="131">
        <f t="shared" si="0"/>
        <v>0.28658536585365851</v>
      </c>
      <c r="J46" s="174"/>
      <c r="K46" s="142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  <c r="AR46" s="138"/>
      <c r="AS46" s="138"/>
      <c r="AT46" s="138"/>
      <c r="AU46" s="138"/>
      <c r="AV46" s="138"/>
      <c r="AW46" s="138"/>
      <c r="AX46" s="138"/>
      <c r="AY46" s="138">
        <v>472</v>
      </c>
      <c r="AZ46" s="141">
        <v>444</v>
      </c>
      <c r="BA46" s="138">
        <v>384</v>
      </c>
      <c r="BB46" s="138">
        <v>273</v>
      </c>
      <c r="BC46" s="138">
        <v>256</v>
      </c>
      <c r="BD46" s="138">
        <v>230</v>
      </c>
      <c r="BE46" s="138">
        <v>196</v>
      </c>
      <c r="BF46" s="138">
        <v>183</v>
      </c>
      <c r="BG46" s="138">
        <v>169</v>
      </c>
      <c r="BH46" s="138">
        <v>159</v>
      </c>
      <c r="BI46" s="140">
        <v>141</v>
      </c>
      <c r="BJ46" s="138">
        <v>134</v>
      </c>
      <c r="BK46" s="138">
        <v>126</v>
      </c>
      <c r="BL46" s="138">
        <v>121</v>
      </c>
      <c r="BM46" s="138">
        <v>113</v>
      </c>
      <c r="BN46" s="138">
        <v>110</v>
      </c>
      <c r="BO46" s="138">
        <v>109</v>
      </c>
      <c r="BP46" s="138">
        <v>109</v>
      </c>
      <c r="BQ46" s="138">
        <v>103</v>
      </c>
      <c r="BR46" s="138">
        <v>101</v>
      </c>
      <c r="BS46" s="138">
        <v>101</v>
      </c>
      <c r="BT46" s="138">
        <v>101</v>
      </c>
      <c r="BU46" s="140" t="n">
        <v>99.0</v>
      </c>
      <c r="BV46" s="138" t="n">
        <v>97.0</v>
      </c>
      <c r="BW46" s="138"/>
      <c r="BX46" s="138"/>
      <c r="BY46" s="138"/>
      <c r="BZ46" s="138"/>
      <c r="CA46" s="144">
        <v>0.90243902439024393</v>
      </c>
      <c r="CB46" s="144">
        <v>0.52032520325203258</v>
      </c>
      <c r="CC46" s="144">
        <v>0.28658536585365851</v>
      </c>
    </row>
    <row r="47" spans="1:81" outlineLevel="1" x14ac:dyDescent="0.25">
      <c r="A47" s="170" t="s">
        <v>341</v>
      </c>
      <c r="B47" s="128">
        <v>42248</v>
      </c>
      <c r="C47" s="129">
        <v>575</v>
      </c>
      <c r="D47" s="130">
        <f t="shared" si="1"/>
        <v>523</v>
      </c>
      <c r="E47" s="130">
        <f t="shared" si="2"/>
        <v>366</v>
      </c>
      <c r="F47" s="130">
        <f t="shared" si="3"/>
        <v>206</v>
      </c>
      <c r="G47" s="131">
        <f t="shared" si="0"/>
        <v>0.90956521739130436</v>
      </c>
      <c r="H47" s="131">
        <f t="shared" si="0"/>
        <v>0.63652173913043475</v>
      </c>
      <c r="I47" s="131">
        <f t="shared" si="0"/>
        <v>0.35826086956521741</v>
      </c>
      <c r="J47" s="174"/>
      <c r="K47" s="142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8"/>
      <c r="AO47" s="138"/>
      <c r="AP47" s="138"/>
      <c r="AQ47" s="138"/>
      <c r="AR47" s="138"/>
      <c r="AS47" s="138"/>
      <c r="AT47" s="138"/>
      <c r="AU47" s="138"/>
      <c r="AV47" s="138"/>
      <c r="AW47" s="138"/>
      <c r="AX47" s="138"/>
      <c r="AY47" s="138"/>
      <c r="AZ47" s="138">
        <v>567</v>
      </c>
      <c r="BA47" s="138">
        <v>523</v>
      </c>
      <c r="BB47" s="138">
        <v>453</v>
      </c>
      <c r="BC47" s="138">
        <v>416</v>
      </c>
      <c r="BD47" s="138">
        <v>366</v>
      </c>
      <c r="BE47" s="138">
        <v>329</v>
      </c>
      <c r="BF47" s="138">
        <v>299</v>
      </c>
      <c r="BG47" s="138">
        <v>267</v>
      </c>
      <c r="BH47" s="138">
        <v>242</v>
      </c>
      <c r="BI47" s="140">
        <v>222</v>
      </c>
      <c r="BJ47" s="138">
        <v>206</v>
      </c>
      <c r="BK47" s="138">
        <v>195</v>
      </c>
      <c r="BL47" s="138">
        <v>180</v>
      </c>
      <c r="BM47" s="138">
        <v>174</v>
      </c>
      <c r="BN47" s="138">
        <v>164</v>
      </c>
      <c r="BO47" s="138">
        <v>160</v>
      </c>
      <c r="BP47" s="138">
        <v>160</v>
      </c>
      <c r="BQ47" s="138">
        <v>147</v>
      </c>
      <c r="BR47" s="138">
        <v>144</v>
      </c>
      <c r="BS47" s="138">
        <v>141</v>
      </c>
      <c r="BT47" s="138">
        <v>136</v>
      </c>
      <c r="BU47" s="140" t="n">
        <v>134.0</v>
      </c>
      <c r="BV47" s="138" t="n">
        <v>131.0</v>
      </c>
      <c r="BW47" s="138"/>
      <c r="BX47" s="138"/>
      <c r="BY47" s="138"/>
      <c r="BZ47" s="138"/>
      <c r="CA47" s="144">
        <v>0.90956521739130436</v>
      </c>
      <c r="CB47" s="144">
        <v>0.63652173913043475</v>
      </c>
      <c r="CC47" s="103"/>
    </row>
    <row r="48" spans="1:81" outlineLevel="1" x14ac:dyDescent="0.25">
      <c r="A48" s="170" t="s">
        <v>342</v>
      </c>
      <c r="B48" s="128">
        <v>42278</v>
      </c>
      <c r="C48" s="129">
        <v>464</v>
      </c>
      <c r="D48" s="130">
        <f t="shared" si="1"/>
        <v>385</v>
      </c>
      <c r="E48" s="130">
        <f t="shared" si="2"/>
        <v>244</v>
      </c>
      <c r="F48" s="130">
        <f t="shared" si="3"/>
        <v>127</v>
      </c>
      <c r="G48" s="131">
        <f t="shared" si="0"/>
        <v>0.82974137931034486</v>
      </c>
      <c r="H48" s="131">
        <f t="shared" si="0"/>
        <v>0.52586206896551724</v>
      </c>
      <c r="I48" s="131">
        <f t="shared" si="0"/>
        <v>0.27370689655172414</v>
      </c>
      <c r="J48" s="174"/>
      <c r="K48" s="142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>
        <v>452</v>
      </c>
      <c r="BB48" s="138">
        <v>385</v>
      </c>
      <c r="BC48" s="138">
        <v>359</v>
      </c>
      <c r="BD48" s="138">
        <v>308</v>
      </c>
      <c r="BE48" s="138">
        <v>244</v>
      </c>
      <c r="BF48" s="138">
        <v>204</v>
      </c>
      <c r="BG48" s="138">
        <v>189</v>
      </c>
      <c r="BH48" s="138">
        <v>168</v>
      </c>
      <c r="BI48" s="140">
        <v>145</v>
      </c>
      <c r="BJ48" s="138">
        <v>136</v>
      </c>
      <c r="BK48" s="138">
        <v>127</v>
      </c>
      <c r="BL48" s="138">
        <v>110</v>
      </c>
      <c r="BM48" s="138">
        <v>98</v>
      </c>
      <c r="BN48" s="138">
        <v>89</v>
      </c>
      <c r="BO48" s="138">
        <v>86</v>
      </c>
      <c r="BP48" s="138">
        <v>86</v>
      </c>
      <c r="BQ48" s="138">
        <v>81</v>
      </c>
      <c r="BR48" s="138">
        <v>82</v>
      </c>
      <c r="BS48" s="138">
        <v>82</v>
      </c>
      <c r="BT48" s="138">
        <v>83</v>
      </c>
      <c r="BU48" s="140" t="n">
        <v>82.0</v>
      </c>
      <c r="BV48" s="138" t="n">
        <v>80.0</v>
      </c>
      <c r="BW48" s="138"/>
      <c r="BX48" s="138"/>
      <c r="BY48" s="138"/>
      <c r="BZ48" s="138"/>
      <c r="CA48" s="144">
        <v>0.82974137931034486</v>
      </c>
      <c r="CB48" s="144">
        <v>0.52586206896551724</v>
      </c>
      <c r="CC48" s="103"/>
    </row>
    <row r="49" spans="1:81" outlineLevel="1" x14ac:dyDescent="0.25">
      <c r="A49" s="170" t="s">
        <v>343</v>
      </c>
      <c r="B49" s="128">
        <v>42309</v>
      </c>
      <c r="C49" s="129">
        <v>809</v>
      </c>
      <c r="D49" s="130">
        <f t="shared" si="1"/>
        <v>734</v>
      </c>
      <c r="E49" s="130">
        <f t="shared" si="2"/>
        <v>479</v>
      </c>
      <c r="F49" s="130">
        <f t="shared" si="3"/>
        <v>231</v>
      </c>
      <c r="G49" s="131">
        <f t="shared" si="0"/>
        <v>0.90729295426452405</v>
      </c>
      <c r="H49" s="131">
        <f t="shared" si="0"/>
        <v>0.59208899876390608</v>
      </c>
      <c r="I49" s="131">
        <f t="shared" si="0"/>
        <v>0.28553770086526575</v>
      </c>
      <c r="J49" s="174"/>
      <c r="K49" s="142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138"/>
      <c r="AQ49" s="138"/>
      <c r="AR49" s="138"/>
      <c r="AS49" s="138"/>
      <c r="AT49" s="138"/>
      <c r="AU49" s="138"/>
      <c r="AV49" s="138"/>
      <c r="AW49" s="138"/>
      <c r="AX49" s="138"/>
      <c r="AY49" s="138"/>
      <c r="AZ49" s="138"/>
      <c r="BA49" s="138"/>
      <c r="BB49" s="138">
        <v>774</v>
      </c>
      <c r="BC49" s="138">
        <v>734</v>
      </c>
      <c r="BD49" s="138">
        <v>686</v>
      </c>
      <c r="BE49" s="138">
        <v>566</v>
      </c>
      <c r="BF49" s="138">
        <v>479</v>
      </c>
      <c r="BG49" s="138">
        <v>431</v>
      </c>
      <c r="BH49" s="138">
        <v>362</v>
      </c>
      <c r="BI49" s="140">
        <v>321</v>
      </c>
      <c r="BJ49" s="138">
        <v>279</v>
      </c>
      <c r="BK49" s="138">
        <v>261</v>
      </c>
      <c r="BL49" s="138">
        <v>231</v>
      </c>
      <c r="BM49" s="138">
        <v>219</v>
      </c>
      <c r="BN49" s="138">
        <v>210</v>
      </c>
      <c r="BO49" s="138">
        <v>202</v>
      </c>
      <c r="BP49" s="138">
        <v>202</v>
      </c>
      <c r="BQ49" s="138">
        <v>174</v>
      </c>
      <c r="BR49" s="138">
        <v>170</v>
      </c>
      <c r="BS49" s="138">
        <v>172</v>
      </c>
      <c r="BT49" s="138">
        <v>172</v>
      </c>
      <c r="BU49" s="140" t="n">
        <v>169.0</v>
      </c>
      <c r="BV49" s="138" t="n">
        <v>167.0</v>
      </c>
      <c r="BW49" s="138"/>
      <c r="BX49" s="138"/>
      <c r="BY49" s="138"/>
      <c r="BZ49" s="138"/>
      <c r="CA49" s="144">
        <v>0.90729295426452405</v>
      </c>
      <c r="CB49" s="144">
        <v>0.59208899876390608</v>
      </c>
      <c r="CC49" s="103"/>
    </row>
    <row r="50" spans="1:81" x14ac:dyDescent="0.25">
      <c r="A50" s="170" t="s">
        <v>344</v>
      </c>
      <c r="B50" s="128">
        <v>42339</v>
      </c>
      <c r="C50" s="129">
        <v>610</v>
      </c>
      <c r="D50" s="130">
        <f t="shared" si="1"/>
        <v>561</v>
      </c>
      <c r="E50" s="130">
        <f t="shared" si="2"/>
        <v>354</v>
      </c>
      <c r="F50" s="130">
        <f>IFERROR(INDEX($K50:$BN50,,MATCH($B50,$K$3:$BN$3,0)+11),0)</f>
        <v>187</v>
      </c>
      <c r="G50" s="131">
        <f t="shared" si="0"/>
        <v>0.91967213114754098</v>
      </c>
      <c r="H50" s="131">
        <f t="shared" si="0"/>
        <v>0.58032786885245902</v>
      </c>
      <c r="I50" s="131">
        <f t="shared" si="0"/>
        <v>0.30655737704918035</v>
      </c>
      <c r="J50" s="174"/>
      <c r="K50" s="142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S50" s="138"/>
      <c r="AT50" s="138"/>
      <c r="AU50" s="138"/>
      <c r="AV50" s="138"/>
      <c r="AW50" s="138"/>
      <c r="AX50" s="138"/>
      <c r="AY50" s="138"/>
      <c r="AZ50" s="138"/>
      <c r="BA50" s="138"/>
      <c r="BB50" s="138"/>
      <c r="BC50" s="138">
        <v>594</v>
      </c>
      <c r="BD50" s="138">
        <v>561</v>
      </c>
      <c r="BE50" s="138">
        <v>509</v>
      </c>
      <c r="BF50" s="138">
        <v>416</v>
      </c>
      <c r="BG50" s="138">
        <v>354</v>
      </c>
      <c r="BH50" s="138">
        <v>301</v>
      </c>
      <c r="BI50" s="140">
        <v>262</v>
      </c>
      <c r="BJ50" s="138">
        <v>242</v>
      </c>
      <c r="BK50" s="138">
        <v>221</v>
      </c>
      <c r="BL50" s="138">
        <v>197</v>
      </c>
      <c r="BM50" s="138">
        <v>187</v>
      </c>
      <c r="BN50" s="138">
        <v>177</v>
      </c>
      <c r="BO50" s="138">
        <v>173</v>
      </c>
      <c r="BP50" s="138">
        <v>173</v>
      </c>
      <c r="BQ50" s="138">
        <v>153</v>
      </c>
      <c r="BR50" s="138">
        <v>148</v>
      </c>
      <c r="BS50" s="138">
        <v>148</v>
      </c>
      <c r="BT50" s="138">
        <v>146</v>
      </c>
      <c r="BU50" s="140" t="n">
        <v>144.0</v>
      </c>
      <c r="BV50" s="138" t="n">
        <v>142.0</v>
      </c>
      <c r="BW50" s="138"/>
      <c r="BX50" s="138"/>
      <c r="BY50" s="138"/>
      <c r="BZ50" s="138"/>
      <c r="CA50" s="144">
        <v>0.91967213114754098</v>
      </c>
      <c r="CB50" s="144">
        <v>0.58032786885245902</v>
      </c>
      <c r="CC50" s="103"/>
    </row>
    <row r="51" spans="1:81" ht="14.25" customHeight="1" x14ac:dyDescent="0.25">
      <c r="A51" s="170" t="s">
        <v>345</v>
      </c>
      <c r="B51" s="128">
        <v>42370</v>
      </c>
      <c r="C51" s="129">
        <v>206</v>
      </c>
      <c r="D51" s="130">
        <f t="shared" ref="D51:D68" si="4">IFERROR(INDEX($K51:$BZ51,,MATCH($B51,$K$3:$BZ$3,0)+2),0)</f>
        <v>202</v>
      </c>
      <c r="E51" s="130">
        <f t="shared" ref="E51:E68" si="5">IFERROR(INDEX($K51:$BZ51,,MATCH($B51,$K$3:$BZ$3,0)+5),0)</f>
        <v>138</v>
      </c>
      <c r="F51" s="130">
        <f t="shared" ref="F51:F68" si="6">IFERROR(INDEX($K51:$BZ51,,MATCH($B51,$K$3:$BZ$3,0)+11),0)</f>
        <v>65</v>
      </c>
      <c r="G51" s="131">
        <f t="shared" si="0"/>
        <v>0.98058252427184467</v>
      </c>
      <c r="H51" s="131">
        <f t="shared" si="0"/>
        <v>0.66990291262135926</v>
      </c>
      <c r="I51" s="131">
        <f t="shared" si="0"/>
        <v>0.3155339805825243</v>
      </c>
      <c r="J51" s="174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2"/>
      <c r="AI51" s="142"/>
      <c r="AJ51" s="142"/>
      <c r="AK51" s="142"/>
      <c r="AL51" s="142"/>
      <c r="AM51" s="142"/>
      <c r="AN51" s="142"/>
      <c r="AO51" s="142"/>
      <c r="AP51" s="142"/>
      <c r="AQ51" s="142"/>
      <c r="AR51" s="142"/>
      <c r="AS51" s="142"/>
      <c r="AT51" s="142"/>
      <c r="AU51" s="142"/>
      <c r="AV51" s="142"/>
      <c r="AW51" s="142"/>
      <c r="AX51" s="142"/>
      <c r="AY51" s="142"/>
      <c r="AZ51" s="142"/>
      <c r="BA51" s="142"/>
      <c r="BB51" s="142"/>
      <c r="BC51" s="138"/>
      <c r="BD51" s="138">
        <v>205</v>
      </c>
      <c r="BE51" s="138">
        <v>202</v>
      </c>
      <c r="BF51" s="138">
        <v>186</v>
      </c>
      <c r="BG51" s="138">
        <v>158</v>
      </c>
      <c r="BH51" s="138">
        <v>138</v>
      </c>
      <c r="BI51" s="140">
        <v>117</v>
      </c>
      <c r="BJ51" s="138">
        <v>101</v>
      </c>
      <c r="BK51" s="138">
        <v>88</v>
      </c>
      <c r="BL51" s="138">
        <v>76</v>
      </c>
      <c r="BM51" s="138">
        <v>70</v>
      </c>
      <c r="BN51" s="138">
        <v>65</v>
      </c>
      <c r="BO51" s="138">
        <v>63</v>
      </c>
      <c r="BP51" s="138">
        <v>63</v>
      </c>
      <c r="BQ51" s="138">
        <v>55</v>
      </c>
      <c r="BR51" s="138">
        <v>55</v>
      </c>
      <c r="BS51" s="138">
        <v>55</v>
      </c>
      <c r="BT51" s="138">
        <v>55</v>
      </c>
      <c r="BU51" s="140" t="n">
        <v>53.0</v>
      </c>
      <c r="BV51" s="138" t="n">
        <v>52.0</v>
      </c>
      <c r="BW51" s="138"/>
      <c r="BX51" s="138"/>
      <c r="BY51" s="138"/>
      <c r="BZ51" s="138"/>
      <c r="CA51" s="144">
        <v>0.98058252427184467</v>
      </c>
      <c r="CB51" s="144">
        <v>0.66990291262135926</v>
      </c>
      <c r="CC51" s="103"/>
    </row>
    <row r="52" spans="1:81" ht="14.25" customHeight="1" x14ac:dyDescent="0.25">
      <c r="A52" s="170" t="s">
        <v>346</v>
      </c>
      <c r="B52" s="128">
        <v>42401</v>
      </c>
      <c r="C52" s="129">
        <v>196</v>
      </c>
      <c r="D52" s="130">
        <f t="shared" si="4"/>
        <v>184</v>
      </c>
      <c r="E52" s="130">
        <f t="shared" si="5"/>
        <v>112</v>
      </c>
      <c r="F52" s="130">
        <f t="shared" si="6"/>
        <v>58</v>
      </c>
      <c r="G52" s="131">
        <f t="shared" si="0"/>
        <v>0.93877551020408168</v>
      </c>
      <c r="H52" s="131">
        <f t="shared" si="0"/>
        <v>0.5714285714285714</v>
      </c>
      <c r="I52" s="131">
        <f t="shared" si="0"/>
        <v>0.29591836734693877</v>
      </c>
      <c r="J52" s="174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142"/>
      <c r="AX52" s="142"/>
      <c r="AY52" s="142"/>
      <c r="AZ52" s="142"/>
      <c r="BA52" s="142"/>
      <c r="BB52" s="142"/>
      <c r="BC52" s="138"/>
      <c r="BD52" s="138"/>
      <c r="BE52" s="138">
        <v>192</v>
      </c>
      <c r="BF52" s="138">
        <v>184</v>
      </c>
      <c r="BG52" s="138">
        <v>167</v>
      </c>
      <c r="BH52" s="138">
        <v>132</v>
      </c>
      <c r="BI52" s="140">
        <v>112</v>
      </c>
      <c r="BJ52" s="138">
        <v>97</v>
      </c>
      <c r="BK52" s="138">
        <v>78</v>
      </c>
      <c r="BL52" s="138">
        <v>68</v>
      </c>
      <c r="BM52" s="138">
        <v>65</v>
      </c>
      <c r="BN52" s="138">
        <v>59</v>
      </c>
      <c r="BO52" s="138">
        <v>58</v>
      </c>
      <c r="BP52" s="138">
        <v>58</v>
      </c>
      <c r="BQ52" s="138">
        <v>56</v>
      </c>
      <c r="BR52" s="138">
        <v>55</v>
      </c>
      <c r="BS52" s="138">
        <v>55</v>
      </c>
      <c r="BT52" s="138">
        <v>55</v>
      </c>
      <c r="BU52" s="140" t="n">
        <v>54.0</v>
      </c>
      <c r="BV52" s="138" t="n">
        <v>54.0</v>
      </c>
      <c r="BW52" s="138"/>
      <c r="BX52" s="138"/>
      <c r="BY52" s="138"/>
      <c r="BZ52" s="138"/>
      <c r="CA52" s="144">
        <v>0.93877551020408168</v>
      </c>
      <c r="CB52" s="144">
        <v>0.5714285714285714</v>
      </c>
      <c r="CC52" s="103"/>
    </row>
    <row r="53" spans="1:81" ht="14.25" customHeight="1" x14ac:dyDescent="0.25">
      <c r="A53" s="170" t="s">
        <v>347</v>
      </c>
      <c r="B53" s="128">
        <v>42430</v>
      </c>
      <c r="C53" s="129">
        <v>685</v>
      </c>
      <c r="D53" s="130">
        <f t="shared" si="4"/>
        <v>647</v>
      </c>
      <c r="E53" s="130">
        <f t="shared" si="5"/>
        <v>451</v>
      </c>
      <c r="F53" s="130">
        <f t="shared" si="6"/>
        <v>278</v>
      </c>
      <c r="G53" s="131">
        <f t="shared" si="0"/>
        <v>0.94452554744525552</v>
      </c>
      <c r="H53" s="131">
        <f t="shared" si="0"/>
        <v>0.65839416058394162</v>
      </c>
      <c r="I53" s="131">
        <f t="shared" si="0"/>
        <v>0.40583941605839419</v>
      </c>
      <c r="J53" s="174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  <c r="AT53" s="142"/>
      <c r="AU53" s="142"/>
      <c r="AV53" s="142"/>
      <c r="AW53" s="142"/>
      <c r="AX53" s="142"/>
      <c r="AY53" s="142"/>
      <c r="AZ53" s="142"/>
      <c r="BA53" s="142"/>
      <c r="BB53" s="142"/>
      <c r="BC53" s="138"/>
      <c r="BD53" s="138"/>
      <c r="BE53" s="138"/>
      <c r="BF53" s="138">
        <v>678</v>
      </c>
      <c r="BG53" s="138">
        <v>647</v>
      </c>
      <c r="BH53" s="138">
        <v>602</v>
      </c>
      <c r="BI53" s="140">
        <v>501</v>
      </c>
      <c r="BJ53" s="138">
        <v>451</v>
      </c>
      <c r="BK53" s="138">
        <v>381</v>
      </c>
      <c r="BL53" s="138">
        <v>346</v>
      </c>
      <c r="BM53" s="138">
        <v>313</v>
      </c>
      <c r="BN53" s="138">
        <v>286</v>
      </c>
      <c r="BO53" s="138">
        <v>278</v>
      </c>
      <c r="BP53" s="138">
        <v>278</v>
      </c>
      <c r="BQ53" s="138">
        <v>246</v>
      </c>
      <c r="BR53" s="138">
        <v>238</v>
      </c>
      <c r="BS53" s="138">
        <v>236</v>
      </c>
      <c r="BT53" s="138">
        <v>231</v>
      </c>
      <c r="BU53" s="140" t="n">
        <v>228.0</v>
      </c>
      <c r="BV53" s="138" t="n">
        <v>219.0</v>
      </c>
      <c r="BW53" s="138"/>
      <c r="BX53" s="138"/>
      <c r="BY53" s="138"/>
      <c r="BZ53" s="138"/>
      <c r="CA53" s="144">
        <v>0.94452554744525552</v>
      </c>
      <c r="CB53" s="103"/>
      <c r="CC53" s="103"/>
    </row>
    <row r="54" spans="1:81" ht="14.25" customHeight="1" x14ac:dyDescent="0.25">
      <c r="A54" s="170" t="s">
        <v>348</v>
      </c>
      <c r="B54" s="128">
        <v>42461</v>
      </c>
      <c r="C54" s="129">
        <v>545</v>
      </c>
      <c r="D54" s="130">
        <f t="shared" si="4"/>
        <v>524</v>
      </c>
      <c r="E54" s="130">
        <f t="shared" si="5"/>
        <v>360</v>
      </c>
      <c r="F54" s="130">
        <f t="shared" si="6"/>
        <v>206</v>
      </c>
      <c r="G54" s="131">
        <f t="shared" si="0"/>
        <v>0.96146788990825693</v>
      </c>
      <c r="H54" s="131">
        <f t="shared" si="0"/>
        <v>0.66055045871559637</v>
      </c>
      <c r="I54" s="131">
        <f t="shared" si="0"/>
        <v>0.37798165137614681</v>
      </c>
      <c r="J54" s="174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  <c r="AE54" s="142"/>
      <c r="AF54" s="142"/>
      <c r="AG54" s="142"/>
      <c r="AH54" s="142"/>
      <c r="AI54" s="142"/>
      <c r="AJ54" s="142"/>
      <c r="AK54" s="142"/>
      <c r="AL54" s="142"/>
      <c r="AM54" s="142"/>
      <c r="AN54" s="142"/>
      <c r="AO54" s="142"/>
      <c r="AP54" s="142"/>
      <c r="AQ54" s="142"/>
      <c r="AR54" s="142"/>
      <c r="AS54" s="142"/>
      <c r="AT54" s="142"/>
      <c r="AU54" s="142"/>
      <c r="AV54" s="142"/>
      <c r="AW54" s="142"/>
      <c r="AX54" s="142"/>
      <c r="AY54" s="142"/>
      <c r="AZ54" s="142"/>
      <c r="BA54" s="142"/>
      <c r="BB54" s="142"/>
      <c r="BC54" s="138"/>
      <c r="BD54" s="138"/>
      <c r="BE54" s="138"/>
      <c r="BF54" s="138"/>
      <c r="BG54" s="138">
        <v>544</v>
      </c>
      <c r="BH54" s="138">
        <v>524</v>
      </c>
      <c r="BI54" s="140">
        <v>511</v>
      </c>
      <c r="BJ54" s="138">
        <v>424</v>
      </c>
      <c r="BK54" s="138">
        <v>360</v>
      </c>
      <c r="BL54" s="138">
        <v>317</v>
      </c>
      <c r="BM54" s="138">
        <v>282</v>
      </c>
      <c r="BN54" s="138">
        <v>254</v>
      </c>
      <c r="BO54" s="138">
        <v>248</v>
      </c>
      <c r="BP54" s="138">
        <v>248</v>
      </c>
      <c r="BQ54" s="138">
        <v>206</v>
      </c>
      <c r="BR54" s="138">
        <v>197</v>
      </c>
      <c r="BS54" s="138">
        <v>195</v>
      </c>
      <c r="BT54" s="138">
        <v>192</v>
      </c>
      <c r="BU54" s="140" t="n">
        <v>190.0</v>
      </c>
      <c r="BV54" s="138" t="n">
        <v>182.0</v>
      </c>
      <c r="BW54" s="138"/>
      <c r="BX54" s="138"/>
      <c r="BY54" s="138"/>
      <c r="BZ54" s="138"/>
      <c r="CA54" s="144">
        <v>0.96146788990825693</v>
      </c>
      <c r="CB54" s="103"/>
      <c r="CC54" s="103"/>
    </row>
    <row r="55" spans="1:81" ht="14.25" customHeight="1" x14ac:dyDescent="0.25">
      <c r="A55" s="170" t="s">
        <v>349</v>
      </c>
      <c r="B55" s="128">
        <v>42491</v>
      </c>
      <c r="C55" s="129">
        <v>749</v>
      </c>
      <c r="D55" s="130">
        <f t="shared" si="4"/>
        <v>711</v>
      </c>
      <c r="E55" s="130">
        <f t="shared" si="5"/>
        <v>472</v>
      </c>
      <c r="F55" s="130">
        <f t="shared" si="6"/>
        <v>286</v>
      </c>
      <c r="G55" s="131">
        <f t="shared" si="0"/>
        <v>0.94926568758344454</v>
      </c>
      <c r="H55" s="131">
        <f t="shared" si="0"/>
        <v>0.63017356475300401</v>
      </c>
      <c r="I55" s="131">
        <f t="shared" si="0"/>
        <v>0.38184245660881178</v>
      </c>
      <c r="J55" s="174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42"/>
      <c r="BA55" s="142"/>
      <c r="BB55" s="142"/>
      <c r="BC55" s="138"/>
      <c r="BD55" s="138"/>
      <c r="BE55" s="138"/>
      <c r="BF55" s="138"/>
      <c r="BG55" s="138"/>
      <c r="BH55" s="138">
        <v>736</v>
      </c>
      <c r="BI55" s="140">
        <v>711</v>
      </c>
      <c r="BJ55" s="138">
        <v>680</v>
      </c>
      <c r="BK55" s="138">
        <v>541</v>
      </c>
      <c r="BL55" s="138">
        <v>472</v>
      </c>
      <c r="BM55" s="138">
        <v>401</v>
      </c>
      <c r="BN55" s="138">
        <v>367</v>
      </c>
      <c r="BO55" s="138">
        <v>342</v>
      </c>
      <c r="BP55" s="138">
        <v>342</v>
      </c>
      <c r="BQ55" s="138">
        <v>298</v>
      </c>
      <c r="BR55" s="138">
        <v>286</v>
      </c>
      <c r="BS55" s="138">
        <v>283</v>
      </c>
      <c r="BT55" s="138">
        <v>282</v>
      </c>
      <c r="BU55" s="140" t="n">
        <v>275.0</v>
      </c>
      <c r="BV55" s="138" t="n">
        <v>271.0</v>
      </c>
      <c r="BW55" s="138"/>
      <c r="BX55" s="138"/>
      <c r="BY55" s="138"/>
      <c r="BZ55" s="138"/>
      <c r="CA55" s="144">
        <v>0.94926568758344454</v>
      </c>
      <c r="CB55" s="103"/>
      <c r="CC55" s="103"/>
    </row>
    <row r="56" spans="1:81" ht="14.25" customHeight="1" x14ac:dyDescent="0.25">
      <c r="A56" s="170" t="s">
        <v>350</v>
      </c>
      <c r="B56" s="128">
        <v>42522</v>
      </c>
      <c r="C56" s="129">
        <v>1300</v>
      </c>
      <c r="D56" s="130">
        <f t="shared" si="4"/>
        <v>1223</v>
      </c>
      <c r="E56" s="130">
        <f t="shared" si="5"/>
        <v>864</v>
      </c>
      <c r="F56" s="130">
        <f t="shared" si="6"/>
        <v>544</v>
      </c>
      <c r="G56" s="131">
        <f t="shared" si="0"/>
        <v>0.9407692307692308</v>
      </c>
      <c r="H56" s="131">
        <f t="shared" si="0"/>
        <v>0.66461538461538461</v>
      </c>
      <c r="I56" s="131">
        <f t="shared" si="0"/>
        <v>0.41846153846153844</v>
      </c>
      <c r="J56" s="174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  <c r="AA56" s="142"/>
      <c r="AB56" s="142"/>
      <c r="AC56" s="142"/>
      <c r="AD56" s="142"/>
      <c r="AE56" s="142"/>
      <c r="AF56" s="142"/>
      <c r="AG56" s="142"/>
      <c r="AH56" s="142"/>
      <c r="AI56" s="142"/>
      <c r="AJ56" s="142"/>
      <c r="AK56" s="142"/>
      <c r="AL56" s="142"/>
      <c r="AM56" s="142"/>
      <c r="AN56" s="142"/>
      <c r="AO56" s="142"/>
      <c r="AP56" s="142"/>
      <c r="AQ56" s="142"/>
      <c r="AR56" s="142"/>
      <c r="AS56" s="142"/>
      <c r="AT56" s="142"/>
      <c r="AU56" s="142"/>
      <c r="AV56" s="142"/>
      <c r="AW56" s="142"/>
      <c r="AX56" s="142"/>
      <c r="AY56" s="142"/>
      <c r="AZ56" s="142"/>
      <c r="BA56" s="142"/>
      <c r="BB56" s="142"/>
      <c r="BC56" s="138"/>
      <c r="BD56" s="138"/>
      <c r="BE56" s="138"/>
      <c r="BF56" s="138"/>
      <c r="BG56" s="138"/>
      <c r="BH56" s="138"/>
      <c r="BI56" s="140">
        <v>1290</v>
      </c>
      <c r="BJ56" s="138">
        <v>1223</v>
      </c>
      <c r="BK56" s="138">
        <v>1161</v>
      </c>
      <c r="BL56" s="138">
        <v>1044</v>
      </c>
      <c r="BM56" s="138">
        <v>864</v>
      </c>
      <c r="BN56" s="138">
        <v>762</v>
      </c>
      <c r="BO56" s="138">
        <v>713</v>
      </c>
      <c r="BP56" s="138">
        <v>713</v>
      </c>
      <c r="BQ56" s="138">
        <v>577</v>
      </c>
      <c r="BR56" s="138">
        <v>549</v>
      </c>
      <c r="BS56" s="138">
        <v>544</v>
      </c>
      <c r="BT56" s="138">
        <v>539</v>
      </c>
      <c r="BU56" s="140" t="n">
        <v>534.0</v>
      </c>
      <c r="BV56" s="138" t="n">
        <v>522.0</v>
      </c>
      <c r="BW56" s="138"/>
      <c r="BX56" s="138"/>
      <c r="BY56" s="138"/>
      <c r="BZ56" s="138"/>
      <c r="CA56" s="144"/>
      <c r="CB56" s="103"/>
      <c r="CC56" s="103"/>
    </row>
    <row r="57" spans="1:81" ht="14.25" customHeight="1" x14ac:dyDescent="0.25">
      <c r="A57" s="170" t="s">
        <v>351</v>
      </c>
      <c r="B57" s="128">
        <v>42552</v>
      </c>
      <c r="C57" s="129">
        <v>926</v>
      </c>
      <c r="D57" s="130">
        <f t="shared" si="4"/>
        <v>871</v>
      </c>
      <c r="E57" s="130">
        <f t="shared" si="5"/>
        <v>569</v>
      </c>
      <c r="F57" s="130">
        <f t="shared" si="6"/>
        <v>396</v>
      </c>
      <c r="G57" s="131">
        <f t="shared" si="0"/>
        <v>0.94060475161987045</v>
      </c>
      <c r="H57" s="131">
        <f t="shared" si="0"/>
        <v>0.6144708423326134</v>
      </c>
      <c r="I57" s="131">
        <f t="shared" si="0"/>
        <v>0.42764578833693306</v>
      </c>
      <c r="J57" s="174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142"/>
      <c r="AB57" s="142"/>
      <c r="AC57" s="142"/>
      <c r="AD57" s="142"/>
      <c r="AE57" s="142"/>
      <c r="AF57" s="142"/>
      <c r="AG57" s="142"/>
      <c r="AH57" s="142"/>
      <c r="AI57" s="142"/>
      <c r="AJ57" s="142"/>
      <c r="AK57" s="142"/>
      <c r="AL57" s="142"/>
      <c r="AM57" s="142"/>
      <c r="AN57" s="142"/>
      <c r="AO57" s="142"/>
      <c r="AP57" s="142"/>
      <c r="AQ57" s="142"/>
      <c r="AR57" s="142"/>
      <c r="AS57" s="142"/>
      <c r="AT57" s="142"/>
      <c r="AU57" s="142"/>
      <c r="AV57" s="142"/>
      <c r="AW57" s="142"/>
      <c r="AX57" s="142"/>
      <c r="AY57" s="142"/>
      <c r="AZ57" s="142"/>
      <c r="BA57" s="142"/>
      <c r="BB57" s="142"/>
      <c r="BC57" s="138"/>
      <c r="BD57" s="138"/>
      <c r="BE57" s="138"/>
      <c r="BF57" s="138"/>
      <c r="BG57" s="138"/>
      <c r="BH57" s="138"/>
      <c r="BI57" s="140">
        <v>926</v>
      </c>
      <c r="BJ57" s="138">
        <v>914</v>
      </c>
      <c r="BK57" s="138">
        <v>871</v>
      </c>
      <c r="BL57" s="138">
        <v>843</v>
      </c>
      <c r="BM57" s="138">
        <v>699</v>
      </c>
      <c r="BN57" s="138">
        <v>569</v>
      </c>
      <c r="BO57" s="138">
        <v>530</v>
      </c>
      <c r="BP57" s="138">
        <v>530</v>
      </c>
      <c r="BQ57" s="138">
        <v>420</v>
      </c>
      <c r="BR57" s="138">
        <v>407</v>
      </c>
      <c r="BS57" s="138">
        <v>401</v>
      </c>
      <c r="BT57" s="138">
        <v>396</v>
      </c>
      <c r="BU57" s="140" t="n">
        <v>391.0</v>
      </c>
      <c r="BV57" s="138" t="n">
        <v>385.0</v>
      </c>
      <c r="BW57" s="138"/>
      <c r="BX57" s="138"/>
      <c r="BY57" s="138"/>
      <c r="BZ57" s="138"/>
      <c r="CA57" s="144" t="e">
        <v>#DIV/0!</v>
      </c>
      <c r="CB57" s="103"/>
      <c r="CC57" s="103"/>
    </row>
    <row r="58" spans="1:81" ht="14.25" customHeight="1" x14ac:dyDescent="0.25">
      <c r="A58" s="170" t="s">
        <v>352</v>
      </c>
      <c r="B58" s="128">
        <v>42583</v>
      </c>
      <c r="C58" s="129">
        <v>1054</v>
      </c>
      <c r="D58" s="130">
        <f t="shared" si="4"/>
        <v>1009</v>
      </c>
      <c r="E58" s="130">
        <f t="shared" si="5"/>
        <v>730</v>
      </c>
      <c r="F58" s="130">
        <f t="shared" si="6"/>
        <v>0</v>
      </c>
      <c r="G58" s="131">
        <f t="shared" si="0"/>
        <v>0.95730550284629978</v>
      </c>
      <c r="H58" s="131">
        <f t="shared" si="0"/>
        <v>0.69259962049335866</v>
      </c>
      <c r="I58" s="131">
        <f t="shared" si="0"/>
        <v>0</v>
      </c>
      <c r="J58" s="174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  <c r="AA58" s="142"/>
      <c r="AB58" s="142"/>
      <c r="AC58" s="142"/>
      <c r="AD58" s="142"/>
      <c r="AE58" s="142"/>
      <c r="AF58" s="142"/>
      <c r="AG58" s="142"/>
      <c r="AH58" s="142"/>
      <c r="AI58" s="142"/>
      <c r="AJ58" s="142"/>
      <c r="AK58" s="142"/>
      <c r="AL58" s="142"/>
      <c r="AM58" s="142"/>
      <c r="AN58" s="142"/>
      <c r="AO58" s="142"/>
      <c r="AP58" s="142"/>
      <c r="AQ58" s="142"/>
      <c r="AR58" s="142"/>
      <c r="AS58" s="142"/>
      <c r="AT58" s="142"/>
      <c r="AU58" s="142"/>
      <c r="AV58" s="142"/>
      <c r="AW58" s="142"/>
      <c r="AX58" s="142"/>
      <c r="AY58" s="142"/>
      <c r="AZ58" s="142"/>
      <c r="BA58" s="142"/>
      <c r="BB58" s="142"/>
      <c r="BC58" s="138"/>
      <c r="BD58" s="138"/>
      <c r="BE58" s="138"/>
      <c r="BF58" s="138"/>
      <c r="BG58" s="138"/>
      <c r="BH58" s="138"/>
      <c r="BI58" s="140" t="s">
        <v>33</v>
      </c>
      <c r="BJ58" s="138">
        <v>1052</v>
      </c>
      <c r="BK58" s="138">
        <v>1042</v>
      </c>
      <c r="BL58" s="138">
        <v>1009</v>
      </c>
      <c r="BM58" s="138">
        <v>940</v>
      </c>
      <c r="BN58" s="138">
        <v>792</v>
      </c>
      <c r="BO58" s="138">
        <v>730</v>
      </c>
      <c r="BP58" s="138">
        <v>730</v>
      </c>
      <c r="BQ58" s="138">
        <v>518</v>
      </c>
      <c r="BR58" s="138">
        <v>505</v>
      </c>
      <c r="BS58" s="138">
        <v>503</v>
      </c>
      <c r="BT58" s="138">
        <v>487</v>
      </c>
      <c r="BU58" s="140" t="n">
        <v>480.0</v>
      </c>
      <c r="BV58" s="138" t="n">
        <v>469.0</v>
      </c>
      <c r="BW58" s="138"/>
      <c r="BX58" s="138"/>
      <c r="BY58" s="138"/>
      <c r="BZ58" s="138"/>
      <c r="CA58" s="144" t="e">
        <v>#DIV/0!</v>
      </c>
      <c r="CB58" s="103"/>
      <c r="CC58" s="103"/>
    </row>
    <row r="59" spans="1:81" ht="14.25" customHeight="1" x14ac:dyDescent="0.25">
      <c r="A59" s="170" t="s">
        <v>353</v>
      </c>
      <c r="B59" s="128">
        <v>42614</v>
      </c>
      <c r="C59" s="129">
        <v>1275</v>
      </c>
      <c r="D59" s="130">
        <f t="shared" si="4"/>
        <v>1238</v>
      </c>
      <c r="E59" s="130">
        <f t="shared" si="5"/>
        <v>1103</v>
      </c>
      <c r="F59" s="130">
        <f t="shared" si="6"/>
        <v>0</v>
      </c>
      <c r="G59" s="131">
        <f t="shared" si="0"/>
        <v>0.97098039215686271</v>
      </c>
      <c r="H59" s="131">
        <f t="shared" si="0"/>
        <v>0.86509803921568629</v>
      </c>
      <c r="I59" s="131">
        <f t="shared" si="0"/>
        <v>0</v>
      </c>
      <c r="J59" s="174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  <c r="AA59" s="142"/>
      <c r="AB59" s="142"/>
      <c r="AC59" s="142"/>
      <c r="AD59" s="142"/>
      <c r="AE59" s="142"/>
      <c r="AF59" s="142"/>
      <c r="AG59" s="142"/>
      <c r="AH59" s="142"/>
      <c r="AI59" s="142"/>
      <c r="AJ59" s="142"/>
      <c r="AK59" s="142"/>
      <c r="AL59" s="142"/>
      <c r="AM59" s="142"/>
      <c r="AN59" s="142"/>
      <c r="AO59" s="142"/>
      <c r="AP59" s="142"/>
      <c r="AQ59" s="142"/>
      <c r="AR59" s="142"/>
      <c r="AS59" s="142"/>
      <c r="AT59" s="142"/>
      <c r="AU59" s="142"/>
      <c r="AV59" s="142"/>
      <c r="AW59" s="142"/>
      <c r="AX59" s="142"/>
      <c r="AY59" s="142"/>
      <c r="AZ59" s="142"/>
      <c r="BA59" s="142"/>
      <c r="BB59" s="142"/>
      <c r="BC59" s="138"/>
      <c r="BD59" s="138"/>
      <c r="BE59" s="138"/>
      <c r="BF59" s="138"/>
      <c r="BG59" s="138"/>
      <c r="BH59" s="138"/>
      <c r="BI59" s="140" t="s">
        <v>33</v>
      </c>
      <c r="BJ59" s="138" t="s">
        <v>33</v>
      </c>
      <c r="BK59" s="138">
        <v>1267</v>
      </c>
      <c r="BL59" s="138">
        <v>1263</v>
      </c>
      <c r="BM59" s="138">
        <v>1238</v>
      </c>
      <c r="BN59" s="138">
        <v>1165</v>
      </c>
      <c r="BO59" s="138">
        <v>1103</v>
      </c>
      <c r="BP59" s="138">
        <v>1103</v>
      </c>
      <c r="BQ59" s="138">
        <v>753</v>
      </c>
      <c r="BR59" s="138">
        <v>738</v>
      </c>
      <c r="BS59" s="138">
        <v>735</v>
      </c>
      <c r="BT59" s="138">
        <v>727</v>
      </c>
      <c r="BU59" s="140" t="n">
        <v>708.0</v>
      </c>
      <c r="BV59" s="138" t="n">
        <v>690.0</v>
      </c>
      <c r="BW59" s="138"/>
      <c r="BX59" s="138"/>
      <c r="BY59" s="138"/>
      <c r="BZ59" s="138"/>
      <c r="CA59" s="144" t="e">
        <v>#DIV/0!</v>
      </c>
      <c r="CB59" s="103"/>
      <c r="CC59" s="103"/>
    </row>
    <row r="60" spans="1:81" ht="14.25" customHeight="1" x14ac:dyDescent="0.25">
      <c r="A60" s="170" t="s">
        <v>354</v>
      </c>
      <c r="B60" s="128">
        <v>42644</v>
      </c>
      <c r="C60" s="145">
        <v>1190</v>
      </c>
      <c r="D60" s="130">
        <f t="shared" si="4"/>
        <v>1128</v>
      </c>
      <c r="E60" s="130">
        <f t="shared" si="5"/>
        <v>746</v>
      </c>
      <c r="F60" s="130">
        <f t="shared" si="6"/>
        <v>0</v>
      </c>
      <c r="G60" s="131">
        <f t="shared" si="0"/>
        <v>0.94789915966386551</v>
      </c>
      <c r="H60" s="131">
        <f t="shared" si="0"/>
        <v>0.626890756302521</v>
      </c>
      <c r="I60" s="131">
        <f t="shared" si="0"/>
        <v>0</v>
      </c>
      <c r="J60" s="174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  <c r="AA60" s="142"/>
      <c r="AB60" s="142"/>
      <c r="AC60" s="142"/>
      <c r="AD60" s="142"/>
      <c r="AE60" s="142"/>
      <c r="AF60" s="142"/>
      <c r="AG60" s="142"/>
      <c r="AH60" s="142"/>
      <c r="AI60" s="142"/>
      <c r="AJ60" s="142"/>
      <c r="AK60" s="142"/>
      <c r="AL60" s="142"/>
      <c r="AM60" s="142"/>
      <c r="AN60" s="142"/>
      <c r="AO60" s="142"/>
      <c r="AP60" s="142"/>
      <c r="AQ60" s="142"/>
      <c r="AR60" s="142"/>
      <c r="AS60" s="142"/>
      <c r="AT60" s="142"/>
      <c r="AU60" s="142"/>
      <c r="AV60" s="142"/>
      <c r="AW60" s="142"/>
      <c r="AX60" s="142"/>
      <c r="AY60" s="142"/>
      <c r="AZ60" s="142"/>
      <c r="BA60" s="142"/>
      <c r="BB60" s="142"/>
      <c r="BC60" s="138"/>
      <c r="BD60" s="138"/>
      <c r="BE60" s="138"/>
      <c r="BF60" s="138"/>
      <c r="BG60" s="138"/>
      <c r="BH60" s="138"/>
      <c r="BI60" s="140" t="s">
        <v>33</v>
      </c>
      <c r="BJ60" s="138" t="s">
        <v>33</v>
      </c>
      <c r="BK60" s="138"/>
      <c r="BL60" s="138">
        <v>1186</v>
      </c>
      <c r="BM60" s="138">
        <v>1177</v>
      </c>
      <c r="BN60" s="138">
        <v>1128</v>
      </c>
      <c r="BO60" s="138">
        <v>1109</v>
      </c>
      <c r="BP60" s="138">
        <v>1109</v>
      </c>
      <c r="BQ60" s="138">
        <v>746</v>
      </c>
      <c r="BR60" s="138">
        <v>721</v>
      </c>
      <c r="BS60" s="138">
        <v>715</v>
      </c>
      <c r="BT60" s="138">
        <v>705</v>
      </c>
      <c r="BU60" s="140" t="n">
        <v>694.0</v>
      </c>
      <c r="BV60" s="138" t="n">
        <v>670.0</v>
      </c>
      <c r="BW60" s="138"/>
      <c r="BX60" s="138"/>
      <c r="BY60" s="138"/>
      <c r="BZ60" s="138"/>
      <c r="CA60" s="144" t="e">
        <v>#DIV/0!</v>
      </c>
      <c r="CB60" s="103"/>
      <c r="CC60" s="103"/>
    </row>
    <row r="61" spans="1:81" ht="14.25" customHeight="1" x14ac:dyDescent="0.25">
      <c r="A61" s="170" t="s">
        <v>355</v>
      </c>
      <c r="B61" s="128">
        <v>42675</v>
      </c>
      <c r="C61" s="129">
        <v>1260</v>
      </c>
      <c r="D61" s="130">
        <f t="shared" si="4"/>
        <v>1278</v>
      </c>
      <c r="E61" s="130">
        <f t="shared" si="5"/>
        <v>798</v>
      </c>
      <c r="F61" s="130">
        <f t="shared" si="6"/>
        <v>0</v>
      </c>
      <c r="G61" s="131">
        <f t="shared" si="0"/>
        <v>1.0142857142857142</v>
      </c>
      <c r="H61" s="131">
        <f t="shared" si="0"/>
        <v>0.6333333333333333</v>
      </c>
      <c r="I61" s="131">
        <f t="shared" si="0"/>
        <v>0</v>
      </c>
      <c r="J61" s="174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  <c r="AA61" s="142"/>
      <c r="AB61" s="142"/>
      <c r="AC61" s="142"/>
      <c r="AD61" s="142"/>
      <c r="AE61" s="142"/>
      <c r="AF61" s="142"/>
      <c r="AG61" s="142"/>
      <c r="AH61" s="142"/>
      <c r="AI61" s="142"/>
      <c r="AJ61" s="142"/>
      <c r="AK61" s="142"/>
      <c r="AL61" s="142"/>
      <c r="AM61" s="142"/>
      <c r="AN61" s="142"/>
      <c r="AO61" s="142"/>
      <c r="AP61" s="142"/>
      <c r="AQ61" s="142"/>
      <c r="AR61" s="142"/>
      <c r="AS61" s="142"/>
      <c r="AT61" s="142"/>
      <c r="AU61" s="142"/>
      <c r="AV61" s="142"/>
      <c r="AW61" s="142"/>
      <c r="AX61" s="142"/>
      <c r="AY61" s="142"/>
      <c r="AZ61" s="142"/>
      <c r="BA61" s="142"/>
      <c r="BB61" s="142"/>
      <c r="BC61" s="138"/>
      <c r="BD61" s="138"/>
      <c r="BE61" s="138"/>
      <c r="BF61" s="138"/>
      <c r="BG61" s="138"/>
      <c r="BH61" s="138"/>
      <c r="BI61" s="140" t="s">
        <v>33</v>
      </c>
      <c r="BJ61" s="138" t="s">
        <v>33</v>
      </c>
      <c r="BK61" s="138"/>
      <c r="BL61" s="138" t="s">
        <v>33</v>
      </c>
      <c r="BM61" s="138">
        <v>1312</v>
      </c>
      <c r="BN61" s="138">
        <v>1291</v>
      </c>
      <c r="BO61" s="138">
        <v>1278</v>
      </c>
      <c r="BP61" s="138">
        <v>1278</v>
      </c>
      <c r="BQ61" s="138">
        <v>879</v>
      </c>
      <c r="BR61" s="138">
        <v>798</v>
      </c>
      <c r="BS61" s="138">
        <v>793</v>
      </c>
      <c r="BT61" s="138">
        <v>779</v>
      </c>
      <c r="BU61" s="140" t="n">
        <v>773.0</v>
      </c>
      <c r="BV61" s="138" t="n">
        <v>750.0</v>
      </c>
      <c r="BW61" s="138"/>
      <c r="BX61" s="138"/>
      <c r="BY61" s="138"/>
      <c r="BZ61" s="138"/>
      <c r="CA61" s="144" t="e">
        <v>#N/A</v>
      </c>
      <c r="CB61" s="103"/>
      <c r="CC61" s="103"/>
    </row>
    <row r="62" spans="1:81" ht="14.25" customHeight="1" x14ac:dyDescent="0.25">
      <c r="A62" s="170" t="s">
        <v>356</v>
      </c>
      <c r="B62" s="146">
        <v>42705</v>
      </c>
      <c r="C62" s="147">
        <v>1507</v>
      </c>
      <c r="D62" s="148">
        <f t="shared" si="4"/>
        <v>1495</v>
      </c>
      <c r="E62" s="148">
        <f t="shared" si="5"/>
        <v>996</v>
      </c>
      <c r="F62" s="148">
        <f t="shared" si="6"/>
        <v>0</v>
      </c>
      <c r="G62" s="149">
        <f t="shared" si="0"/>
        <v>0.99203715992037156</v>
      </c>
      <c r="H62" s="149">
        <f t="shared" si="0"/>
        <v>0.66091572660915732</v>
      </c>
      <c r="I62" s="149">
        <f t="shared" si="0"/>
        <v>0</v>
      </c>
      <c r="J62" s="174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1"/>
      <c r="BD62" s="151"/>
      <c r="BE62" s="151"/>
      <c r="BF62" s="151"/>
      <c r="BG62" s="151"/>
      <c r="BH62" s="151"/>
      <c r="BI62" s="152" t="s">
        <v>33</v>
      </c>
      <c r="BJ62" s="151" t="s">
        <v>33</v>
      </c>
      <c r="BK62" s="151"/>
      <c r="BL62" s="151" t="s">
        <v>33</v>
      </c>
      <c r="BM62" s="151"/>
      <c r="BN62" s="151">
        <v>1497</v>
      </c>
      <c r="BO62" s="151">
        <v>1495</v>
      </c>
      <c r="BP62" s="151">
        <v>1495</v>
      </c>
      <c r="BQ62" s="151">
        <v>1432</v>
      </c>
      <c r="BR62" s="151">
        <v>1004</v>
      </c>
      <c r="BS62" s="151">
        <v>996</v>
      </c>
      <c r="BT62" s="151">
        <v>975</v>
      </c>
      <c r="BU62" s="152" t="n">
        <v>959.0</v>
      </c>
      <c r="BV62" s="151" t="n">
        <v>935.0</v>
      </c>
      <c r="BW62" s="151"/>
      <c r="BX62" s="151"/>
      <c r="BY62" s="151"/>
      <c r="BZ62" s="151"/>
      <c r="CA62" s="144" t="e">
        <v>#N/A</v>
      </c>
      <c r="CB62" s="103"/>
      <c r="CC62" s="103"/>
    </row>
    <row r="63" spans="1:81" x14ac:dyDescent="0.25">
      <c r="A63" s="170" t="s">
        <v>357</v>
      </c>
      <c r="B63" s="146">
        <v>42736</v>
      </c>
      <c r="C63" s="129">
        <v>509</v>
      </c>
      <c r="D63" s="130">
        <f t="shared" si="4"/>
        <v>502</v>
      </c>
      <c r="E63" s="130">
        <f t="shared" si="5"/>
        <v>434</v>
      </c>
      <c r="F63" s="130">
        <f t="shared" si="6"/>
        <v>0</v>
      </c>
      <c r="G63" s="131">
        <f t="shared" ref="G63:I67" si="7">IFERROR(D63/$C63,"-")</f>
        <v>0.98624754420432215</v>
      </c>
      <c r="H63" s="131">
        <f t="shared" si="7"/>
        <v>0.8526522593320236</v>
      </c>
      <c r="I63" s="131">
        <f t="shared" si="7"/>
        <v>0</v>
      </c>
      <c r="J63" s="174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  <c r="AA63" s="142"/>
      <c r="AB63" s="142"/>
      <c r="AC63" s="142"/>
      <c r="AD63" s="142"/>
      <c r="AE63" s="142"/>
      <c r="AF63" s="142"/>
      <c r="AG63" s="142"/>
      <c r="AH63" s="142"/>
      <c r="AI63" s="142"/>
      <c r="AJ63" s="142"/>
      <c r="AK63" s="142"/>
      <c r="AL63" s="142"/>
      <c r="AM63" s="142"/>
      <c r="AN63" s="142"/>
      <c r="AO63" s="142"/>
      <c r="AP63" s="142"/>
      <c r="AQ63" s="142"/>
      <c r="AR63" s="142"/>
      <c r="AS63" s="142"/>
      <c r="AT63" s="142"/>
      <c r="AU63" s="142"/>
      <c r="AV63" s="142"/>
      <c r="AW63" s="142"/>
      <c r="AX63" s="142"/>
      <c r="AY63" s="142"/>
      <c r="AZ63" s="142"/>
      <c r="BA63" s="142"/>
      <c r="BB63" s="142"/>
      <c r="BC63" s="138"/>
      <c r="BD63" s="138"/>
      <c r="BE63" s="138"/>
      <c r="BF63" s="138"/>
      <c r="BG63" s="138"/>
      <c r="BH63" s="138"/>
      <c r="BI63" s="140"/>
      <c r="BJ63" s="138"/>
      <c r="BK63" s="138"/>
      <c r="BL63" s="138"/>
      <c r="BM63" s="138"/>
      <c r="BN63" s="138"/>
      <c r="BO63" s="138">
        <v>509</v>
      </c>
      <c r="BP63" s="138">
        <v>509</v>
      </c>
      <c r="BQ63" s="138">
        <v>502</v>
      </c>
      <c r="BR63" s="138">
        <v>449</v>
      </c>
      <c r="BS63" s="138">
        <v>444</v>
      </c>
      <c r="BT63" s="138">
        <v>434</v>
      </c>
      <c r="BU63" s="140" t="n">
        <v>407.0</v>
      </c>
      <c r="BV63" s="138" t="n">
        <v>400.0</v>
      </c>
      <c r="BW63" s="138"/>
      <c r="BX63" s="138"/>
      <c r="BY63" s="138"/>
      <c r="BZ63" s="138"/>
      <c r="CA63" s="144"/>
      <c r="CB63" s="144"/>
      <c r="CC63" s="103"/>
    </row>
    <row r="64" spans="1:81" x14ac:dyDescent="0.25">
      <c r="A64" s="170" t="s">
        <v>358</v>
      </c>
      <c r="B64" s="146">
        <v>42767</v>
      </c>
      <c r="C64" s="129">
        <v>1052</v>
      </c>
      <c r="D64" s="130">
        <f t="shared" si="4"/>
        <v>1009</v>
      </c>
      <c r="E64" s="130">
        <f t="shared" si="5"/>
        <v>0</v>
      </c>
      <c r="F64" s="130">
        <f t="shared" si="6"/>
        <v>0</v>
      </c>
      <c r="G64" s="131">
        <f t="shared" si="7"/>
        <v>0.95912547528517111</v>
      </c>
      <c r="H64" s="131">
        <f t="shared" si="7"/>
        <v>0</v>
      </c>
      <c r="I64" s="131">
        <f t="shared" si="7"/>
        <v>0</v>
      </c>
      <c r="J64" s="174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  <c r="AA64" s="142"/>
      <c r="AB64" s="142"/>
      <c r="AC64" s="142"/>
      <c r="AD64" s="142"/>
      <c r="AE64" s="142"/>
      <c r="AF64" s="142"/>
      <c r="AG64" s="142"/>
      <c r="AH64" s="142"/>
      <c r="AI64" s="142"/>
      <c r="AJ64" s="142"/>
      <c r="AK64" s="142"/>
      <c r="AL64" s="142"/>
      <c r="AM64" s="142"/>
      <c r="AN64" s="142"/>
      <c r="AO64" s="142"/>
      <c r="AP64" s="142"/>
      <c r="AQ64" s="142"/>
      <c r="AR64" s="142"/>
      <c r="AS64" s="142"/>
      <c r="AT64" s="142"/>
      <c r="AU64" s="142"/>
      <c r="AV64" s="142"/>
      <c r="AW64" s="142"/>
      <c r="AX64" s="142"/>
      <c r="AY64" s="142"/>
      <c r="AZ64" s="142"/>
      <c r="BA64" s="142"/>
      <c r="BB64" s="142"/>
      <c r="BC64" s="138"/>
      <c r="BD64" s="138"/>
      <c r="BE64" s="138"/>
      <c r="BF64" s="138"/>
      <c r="BG64" s="138"/>
      <c r="BH64" s="138"/>
      <c r="BI64" s="140"/>
      <c r="BJ64" s="138"/>
      <c r="BK64" s="138"/>
      <c r="BL64" s="138"/>
      <c r="BM64" s="138"/>
      <c r="BN64" s="138"/>
      <c r="BO64" s="138"/>
      <c r="BP64" s="138">
        <v>1052</v>
      </c>
      <c r="BQ64" s="138">
        <v>1040</v>
      </c>
      <c r="BR64" s="138">
        <v>1009</v>
      </c>
      <c r="BS64" s="138">
        <v>1003</v>
      </c>
      <c r="BT64" s="138">
        <v>962</v>
      </c>
      <c r="BU64" s="140" t="n">
        <v>926.0</v>
      </c>
      <c r="BV64" s="138" t="n">
        <v>913.0</v>
      </c>
      <c r="BW64" s="138"/>
      <c r="BX64" s="138"/>
      <c r="BY64" s="138"/>
      <c r="BZ64" s="138"/>
      <c r="CA64" s="144"/>
      <c r="CB64" s="144"/>
      <c r="CC64" s="103"/>
    </row>
    <row r="65" spans="1:81" x14ac:dyDescent="0.25">
      <c r="A65" s="170" t="s">
        <v>359</v>
      </c>
      <c r="B65" s="146">
        <v>42795</v>
      </c>
      <c r="C65" s="129">
        <v>1209</v>
      </c>
      <c r="D65" s="130">
        <f t="shared" si="4"/>
        <v>1180</v>
      </c>
      <c r="E65" s="130">
        <f t="shared" si="5"/>
        <v>0</v>
      </c>
      <c r="F65" s="130">
        <f t="shared" si="6"/>
        <v>0</v>
      </c>
      <c r="G65" s="131">
        <f t="shared" si="7"/>
        <v>0.9760132340777502</v>
      </c>
      <c r="H65" s="131">
        <f t="shared" si="7"/>
        <v>0</v>
      </c>
      <c r="I65" s="131">
        <f t="shared" si="7"/>
        <v>0</v>
      </c>
      <c r="J65" s="174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  <c r="AA65" s="142"/>
      <c r="AB65" s="142"/>
      <c r="AC65" s="142"/>
      <c r="AD65" s="142"/>
      <c r="AE65" s="142"/>
      <c r="AF65" s="142"/>
      <c r="AG65" s="142"/>
      <c r="AH65" s="142"/>
      <c r="AI65" s="142"/>
      <c r="AJ65" s="142"/>
      <c r="AK65" s="142"/>
      <c r="AL65" s="142"/>
      <c r="AM65" s="142"/>
      <c r="AN65" s="142"/>
      <c r="AO65" s="142"/>
      <c r="AP65" s="142"/>
      <c r="AQ65" s="142"/>
      <c r="AR65" s="142"/>
      <c r="AS65" s="142"/>
      <c r="AT65" s="142"/>
      <c r="AU65" s="142"/>
      <c r="AV65" s="142"/>
      <c r="AW65" s="142"/>
      <c r="AX65" s="142"/>
      <c r="AY65" s="142"/>
      <c r="AZ65" s="142"/>
      <c r="BA65" s="142"/>
      <c r="BB65" s="142"/>
      <c r="BC65" s="138"/>
      <c r="BD65" s="138"/>
      <c r="BE65" s="138"/>
      <c r="BF65" s="138"/>
      <c r="BG65" s="138"/>
      <c r="BH65" s="138"/>
      <c r="BI65" s="140"/>
      <c r="BJ65" s="138"/>
      <c r="BK65" s="138"/>
      <c r="BL65" s="138"/>
      <c r="BM65" s="138"/>
      <c r="BN65" s="138"/>
      <c r="BO65" s="138"/>
      <c r="BP65" s="138"/>
      <c r="BQ65" s="138">
        <v>1201</v>
      </c>
      <c r="BR65" s="138">
        <v>1182</v>
      </c>
      <c r="BS65" s="138">
        <v>1180</v>
      </c>
      <c r="BT65" s="138">
        <v>1142</v>
      </c>
      <c r="BU65" s="140" t="n">
        <v>1092.0</v>
      </c>
      <c r="BV65" s="138" t="n">
        <v>1074.0</v>
      </c>
      <c r="BW65" s="138"/>
      <c r="BX65" s="138"/>
      <c r="BY65" s="138"/>
      <c r="BZ65" s="138"/>
      <c r="CA65" s="144"/>
      <c r="CB65" s="103"/>
      <c r="CC65" s="103"/>
    </row>
    <row r="66" spans="1:81" ht="17.25" customHeight="1" x14ac:dyDescent="0.25">
      <c r="A66" s="170" t="s">
        <v>360</v>
      </c>
      <c r="B66" s="146">
        <v>42826</v>
      </c>
      <c r="C66" s="129">
        <v>962</v>
      </c>
      <c r="D66" s="130">
        <f t="shared" si="4"/>
        <v>897</v>
      </c>
      <c r="E66" s="130">
        <f t="shared" si="5"/>
        <v>0</v>
      </c>
      <c r="F66" s="130">
        <f t="shared" si="6"/>
        <v>0</v>
      </c>
      <c r="G66" s="131">
        <f t="shared" si="7"/>
        <v>0.93243243243243246</v>
      </c>
      <c r="H66" s="131">
        <f t="shared" si="7"/>
        <v>0</v>
      </c>
      <c r="I66" s="131">
        <f t="shared" si="7"/>
        <v>0</v>
      </c>
      <c r="J66" s="174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  <c r="AA66" s="142"/>
      <c r="AB66" s="142"/>
      <c r="AC66" s="142"/>
      <c r="AD66" s="142"/>
      <c r="AE66" s="142"/>
      <c r="AF66" s="142"/>
      <c r="AG66" s="142"/>
      <c r="AH66" s="142"/>
      <c r="AI66" s="142"/>
      <c r="AJ66" s="142"/>
      <c r="AK66" s="142"/>
      <c r="AL66" s="142"/>
      <c r="AM66" s="142"/>
      <c r="AN66" s="142"/>
      <c r="AO66" s="142"/>
      <c r="AP66" s="142"/>
      <c r="AQ66" s="142"/>
      <c r="AR66" s="142"/>
      <c r="AS66" s="142"/>
      <c r="AT66" s="142"/>
      <c r="AU66" s="142"/>
      <c r="AV66" s="142"/>
      <c r="AW66" s="142"/>
      <c r="AX66" s="142"/>
      <c r="AY66" s="142"/>
      <c r="AZ66" s="142"/>
      <c r="BA66" s="142"/>
      <c r="BB66" s="142"/>
      <c r="BC66" s="138"/>
      <c r="BD66" s="138"/>
      <c r="BE66" s="138"/>
      <c r="BF66" s="138"/>
      <c r="BG66" s="138"/>
      <c r="BH66" s="138"/>
      <c r="BI66" s="140"/>
      <c r="BJ66" s="138"/>
      <c r="BK66" s="138"/>
      <c r="BL66" s="138"/>
      <c r="BM66" s="138"/>
      <c r="BN66" s="138"/>
      <c r="BO66" s="138"/>
      <c r="BP66" s="138"/>
      <c r="BQ66" s="138"/>
      <c r="BR66" s="138">
        <v>939</v>
      </c>
      <c r="BS66" s="138">
        <v>936</v>
      </c>
      <c r="BT66" s="138">
        <v>897</v>
      </c>
      <c r="BU66" s="140" t="n">
        <v>851.0</v>
      </c>
      <c r="BV66" s="138" t="n">
        <v>832.0</v>
      </c>
      <c r="BW66" s="138"/>
      <c r="BX66" s="138"/>
      <c r="BY66" s="138"/>
      <c r="BZ66" s="138"/>
      <c r="CA66" s="144"/>
      <c r="CB66" s="103"/>
      <c r="CC66" s="103"/>
    </row>
    <row r="67" spans="1:81" x14ac:dyDescent="0.25">
      <c r="A67" s="170" t="s">
        <v>361</v>
      </c>
      <c r="B67" s="146">
        <v>42856</v>
      </c>
      <c r="C67" s="129">
        <v>953</v>
      </c>
      <c r="D67" s="130">
        <f t="shared" si="4"/>
        <v>0</v>
      </c>
      <c r="E67" s="130">
        <f t="shared" si="5"/>
        <v>0</v>
      </c>
      <c r="F67" s="130">
        <f t="shared" si="6"/>
        <v>0</v>
      </c>
      <c r="G67" s="131">
        <f t="shared" si="7"/>
        <v>0</v>
      </c>
      <c r="H67" s="131">
        <f t="shared" si="7"/>
        <v>0</v>
      </c>
      <c r="I67" s="131">
        <f t="shared" si="7"/>
        <v>0</v>
      </c>
      <c r="J67" s="174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  <c r="AA67" s="142"/>
      <c r="AB67" s="142"/>
      <c r="AC67" s="142"/>
      <c r="AD67" s="142"/>
      <c r="AE67" s="142"/>
      <c r="AF67" s="142"/>
      <c r="AG67" s="142"/>
      <c r="AH67" s="142"/>
      <c r="AI67" s="142"/>
      <c r="AJ67" s="142"/>
      <c r="AK67" s="142"/>
      <c r="AL67" s="142"/>
      <c r="AM67" s="142"/>
      <c r="AN67" s="142"/>
      <c r="AO67" s="142"/>
      <c r="AP67" s="142"/>
      <c r="AQ67" s="142"/>
      <c r="AR67" s="142"/>
      <c r="AS67" s="142"/>
      <c r="AT67" s="142"/>
      <c r="AU67" s="142"/>
      <c r="AV67" s="142"/>
      <c r="AW67" s="142"/>
      <c r="AX67" s="142"/>
      <c r="AY67" s="142"/>
      <c r="AZ67" s="142"/>
      <c r="BA67" s="142"/>
      <c r="BB67" s="142"/>
      <c r="BC67" s="138"/>
      <c r="BD67" s="138"/>
      <c r="BE67" s="138"/>
      <c r="BF67" s="138"/>
      <c r="BG67" s="138"/>
      <c r="BH67" s="138"/>
      <c r="BI67" s="140"/>
      <c r="BJ67" s="138"/>
      <c r="BK67" s="138"/>
      <c r="BL67" s="138"/>
      <c r="BM67" s="138"/>
      <c r="BN67" s="138"/>
      <c r="BO67" s="138"/>
      <c r="BP67" s="138"/>
      <c r="BQ67" s="138"/>
      <c r="BR67" s="138"/>
      <c r="BS67" s="138">
        <v>934</v>
      </c>
      <c r="BT67" s="138">
        <v>887</v>
      </c>
      <c r="BU67" s="140" t="n">
        <v>857.0</v>
      </c>
      <c r="BV67" s="138" t="n">
        <v>814.0</v>
      </c>
      <c r="BW67" s="138"/>
      <c r="BX67" s="138"/>
      <c r="BY67" s="138"/>
      <c r="BZ67" s="138"/>
      <c r="CA67" s="144"/>
      <c r="CB67" s="103"/>
      <c r="CC67" s="103"/>
    </row>
    <row r="68" spans="1:81" x14ac:dyDescent="0.25">
      <c r="A68" s="170" t="s">
        <v>362</v>
      </c>
      <c r="B68" s="146">
        <v>42887</v>
      </c>
      <c r="C68" s="129">
        <v>1739</v>
      </c>
      <c r="D68" s="130">
        <f t="shared" si="4"/>
        <v>0</v>
      </c>
      <c r="E68" s="130">
        <f t="shared" si="5"/>
        <v>0</v>
      </c>
      <c r="F68" s="130">
        <f t="shared" si="6"/>
        <v>0</v>
      </c>
      <c r="G68" s="131"/>
      <c r="H68" s="131"/>
      <c r="I68" s="131"/>
      <c r="J68" s="174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  <c r="AA68" s="142"/>
      <c r="AB68" s="142"/>
      <c r="AC68" s="142"/>
      <c r="AD68" s="142"/>
      <c r="AE68" s="142"/>
      <c r="AF68" s="142"/>
      <c r="AG68" s="142"/>
      <c r="AH68" s="142"/>
      <c r="AI68" s="142"/>
      <c r="AJ68" s="142"/>
      <c r="AK68" s="142"/>
      <c r="AL68" s="142"/>
      <c r="AM68" s="142"/>
      <c r="AN68" s="142"/>
      <c r="AO68" s="142"/>
      <c r="AP68" s="142"/>
      <c r="AQ68" s="142"/>
      <c r="AR68" s="142"/>
      <c r="AS68" s="142"/>
      <c r="AT68" s="142"/>
      <c r="AU68" s="142"/>
      <c r="AV68" s="142"/>
      <c r="AW68" s="142"/>
      <c r="AX68" s="142"/>
      <c r="AY68" s="142"/>
      <c r="AZ68" s="142"/>
      <c r="BA68" s="142"/>
      <c r="BB68" s="142"/>
      <c r="BC68" s="138"/>
      <c r="BD68" s="138"/>
      <c r="BE68" s="138"/>
      <c r="BF68" s="138"/>
      <c r="BG68" s="138"/>
      <c r="BH68" s="138"/>
      <c r="BI68" s="140"/>
      <c r="BJ68" s="138"/>
      <c r="BK68" s="138"/>
      <c r="BL68" s="138"/>
      <c r="BM68" s="138"/>
      <c r="BN68" s="138"/>
      <c r="BO68" s="138"/>
      <c r="BP68" s="138"/>
      <c r="BQ68" s="138"/>
      <c r="BR68" s="138"/>
      <c r="BS68" s="138"/>
      <c r="BT68" s="138">
        <v>1717</v>
      </c>
      <c r="BU68" s="140" t="n">
        <v>1705.0</v>
      </c>
      <c r="BV68" s="138" t="n">
        <v>1647.0</v>
      </c>
      <c r="BW68" s="138"/>
      <c r="BX68" s="138"/>
      <c r="BY68" s="138"/>
      <c r="BZ68" s="138"/>
      <c r="CA68" s="144"/>
      <c r="CB68" s="103"/>
      <c r="CC68" s="103"/>
    </row>
    <row r="69" spans="1:81" x14ac:dyDescent="0.25">
      <c r="A69" s="170" t="s">
        <v>363</v>
      </c>
      <c r="B69" s="146">
        <v>42917</v>
      </c>
      <c r="C69" s="129">
        <v>1164</v>
      </c>
      <c r="D69" s="130"/>
      <c r="E69" s="130"/>
      <c r="F69" s="130"/>
      <c r="G69" s="131"/>
      <c r="H69" s="131"/>
      <c r="I69" s="131"/>
      <c r="J69" s="174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  <c r="AE69" s="142"/>
      <c r="AF69" s="142"/>
      <c r="AG69" s="142"/>
      <c r="AH69" s="142"/>
      <c r="AI69" s="142"/>
      <c r="AJ69" s="142"/>
      <c r="AK69" s="142"/>
      <c r="AL69" s="142"/>
      <c r="AM69" s="142"/>
      <c r="AN69" s="142"/>
      <c r="AO69" s="142"/>
      <c r="AP69" s="142"/>
      <c r="AQ69" s="142"/>
      <c r="AR69" s="142"/>
      <c r="AS69" s="142"/>
      <c r="AT69" s="142"/>
      <c r="AU69" s="142"/>
      <c r="AV69" s="142"/>
      <c r="AW69" s="142"/>
      <c r="AX69" s="142"/>
      <c r="AY69" s="142"/>
      <c r="AZ69" s="142"/>
      <c r="BA69" s="142"/>
      <c r="BB69" s="142"/>
      <c r="BC69" s="138"/>
      <c r="BD69" s="138"/>
      <c r="BE69" s="138"/>
      <c r="BF69" s="138"/>
      <c r="BG69" s="138"/>
      <c r="BH69" s="138"/>
      <c r="BI69" s="140"/>
      <c r="BJ69" s="138"/>
      <c r="BK69" s="138"/>
      <c r="BL69" s="138"/>
      <c r="BM69" s="138"/>
      <c r="BN69" s="138"/>
      <c r="BO69" s="138"/>
      <c r="BP69" s="138"/>
      <c r="BQ69" s="138"/>
      <c r="BR69" s="138"/>
      <c r="BS69" s="138"/>
      <c r="BT69" s="138"/>
      <c r="BU69" s="140" t="n">
        <v>1163.0</v>
      </c>
      <c r="BV69" s="138" t="n">
        <v>1160.0</v>
      </c>
      <c r="BW69" s="138"/>
      <c r="BX69" s="138"/>
      <c r="BY69" s="138"/>
      <c r="BZ69" s="138"/>
      <c r="CA69" s="144"/>
      <c r="CB69" s="103"/>
      <c r="CC69" s="103"/>
    </row>
    <row r="70" spans="1:81" x14ac:dyDescent="0.25">
      <c r="A70" s="170" t="s">
        <v>364</v>
      </c>
      <c r="B70" s="146">
        <v>42948</v>
      </c>
      <c r="C70" s="129"/>
      <c r="D70" s="130"/>
      <c r="E70" s="130"/>
      <c r="F70" s="130"/>
      <c r="G70" s="131"/>
      <c r="H70" s="131"/>
      <c r="I70" s="131"/>
      <c r="J70" s="174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2"/>
      <c r="AD70" s="142"/>
      <c r="AE70" s="142"/>
      <c r="AF70" s="142"/>
      <c r="AG70" s="142"/>
      <c r="AH70" s="142"/>
      <c r="AI70" s="142"/>
      <c r="AJ70" s="142"/>
      <c r="AK70" s="142"/>
      <c r="AL70" s="142"/>
      <c r="AM70" s="142"/>
      <c r="AN70" s="142"/>
      <c r="AO70" s="142"/>
      <c r="AP70" s="142"/>
      <c r="AQ70" s="142"/>
      <c r="AR70" s="142"/>
      <c r="AS70" s="142"/>
      <c r="AT70" s="142"/>
      <c r="AU70" s="142"/>
      <c r="AV70" s="142"/>
      <c r="AW70" s="142"/>
      <c r="AX70" s="142"/>
      <c r="AY70" s="142"/>
      <c r="AZ70" s="142"/>
      <c r="BA70" s="142"/>
      <c r="BB70" s="142"/>
      <c r="BC70" s="138"/>
      <c r="BD70" s="138"/>
      <c r="BE70" s="138"/>
      <c r="BF70" s="138"/>
      <c r="BG70" s="138"/>
      <c r="BH70" s="138"/>
      <c r="BI70" s="140"/>
      <c r="BJ70" s="138"/>
      <c r="BK70" s="138"/>
      <c r="BL70" s="138"/>
      <c r="BM70" s="138"/>
      <c r="BN70" s="138"/>
      <c r="BO70" s="138"/>
      <c r="BP70" s="138"/>
      <c r="BQ70" s="138"/>
      <c r="BR70" s="138"/>
      <c r="BS70" s="138"/>
      <c r="BT70" s="138"/>
      <c r="BU70" s="140"/>
      <c r="BV70" s="138" t="n">
        <v>1329.0</v>
      </c>
      <c r="BW70" s="138"/>
      <c r="BX70" s="138"/>
      <c r="BY70" s="138"/>
      <c r="BZ70" s="138"/>
      <c r="CA70" s="144"/>
      <c r="CB70" s="103"/>
      <c r="CC70" s="103"/>
    </row>
    <row r="71" spans="1:81" x14ac:dyDescent="0.25">
      <c r="A71" s="170" t="s">
        <v>365</v>
      </c>
      <c r="B71" s="146">
        <v>42979</v>
      </c>
      <c r="C71" s="129"/>
      <c r="D71" s="130"/>
      <c r="E71" s="130"/>
      <c r="F71" s="130"/>
      <c r="G71" s="131"/>
      <c r="H71" s="131"/>
      <c r="I71" s="131"/>
      <c r="J71" s="174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38"/>
      <c r="BD71" s="138"/>
      <c r="BE71" s="138"/>
      <c r="BF71" s="138"/>
      <c r="BG71" s="138"/>
      <c r="BH71" s="138"/>
      <c r="BI71" s="140"/>
      <c r="BJ71" s="138"/>
      <c r="BK71" s="138"/>
      <c r="BL71" s="138"/>
      <c r="BM71" s="138"/>
      <c r="BN71" s="138"/>
      <c r="BO71" s="138"/>
      <c r="BP71" s="138"/>
      <c r="BQ71" s="138"/>
      <c r="BR71" s="138"/>
      <c r="BS71" s="138"/>
      <c r="BT71" s="138"/>
      <c r="BU71" s="140"/>
      <c r="BV71" s="138"/>
      <c r="BW71" s="138"/>
      <c r="BX71" s="138"/>
      <c r="BY71" s="138"/>
      <c r="BZ71" s="138"/>
      <c r="CA71" s="144"/>
      <c r="CB71" s="103"/>
      <c r="CC71" s="103"/>
    </row>
    <row r="72" spans="1:81" x14ac:dyDescent="0.25">
      <c r="A72" s="170" t="s">
        <v>366</v>
      </c>
      <c r="B72" s="146">
        <v>43009</v>
      </c>
      <c r="C72" s="145"/>
      <c r="D72" s="130"/>
      <c r="E72" s="130"/>
      <c r="F72" s="130"/>
      <c r="G72" s="131"/>
      <c r="H72" s="131"/>
      <c r="I72" s="131"/>
      <c r="J72" s="174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38"/>
      <c r="BD72" s="138"/>
      <c r="BE72" s="138"/>
      <c r="BF72" s="138"/>
      <c r="BG72" s="138"/>
      <c r="BH72" s="138"/>
      <c r="BI72" s="140"/>
      <c r="BJ72" s="138"/>
      <c r="BK72" s="138"/>
      <c r="BL72" s="138"/>
      <c r="BM72" s="138"/>
      <c r="BN72" s="138"/>
      <c r="BO72" s="138"/>
      <c r="BP72" s="138"/>
      <c r="BQ72" s="138"/>
      <c r="BR72" s="138"/>
      <c r="BS72" s="138"/>
      <c r="BT72" s="138"/>
      <c r="BU72" s="140"/>
      <c r="BV72" s="138"/>
      <c r="BW72" s="138"/>
      <c r="BX72" s="138"/>
      <c r="BY72" s="138"/>
      <c r="BZ72" s="138"/>
      <c r="CA72" s="144"/>
      <c r="CB72" s="103"/>
      <c r="CC72" s="103"/>
    </row>
    <row r="73" spans="1:81" x14ac:dyDescent="0.25">
      <c r="A73" s="170" t="s">
        <v>367</v>
      </c>
      <c r="B73" s="146">
        <v>43040</v>
      </c>
      <c r="C73" s="129"/>
      <c r="D73" s="130"/>
      <c r="E73" s="130"/>
      <c r="F73" s="130"/>
      <c r="G73" s="131"/>
      <c r="H73" s="131"/>
      <c r="I73" s="131"/>
      <c r="J73" s="174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  <c r="AA73" s="142"/>
      <c r="AB73" s="142"/>
      <c r="AC73" s="142"/>
      <c r="AD73" s="142"/>
      <c r="AE73" s="142"/>
      <c r="AF73" s="142"/>
      <c r="AG73" s="142"/>
      <c r="AH73" s="142"/>
      <c r="AI73" s="142"/>
      <c r="AJ73" s="142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38"/>
      <c r="BD73" s="138"/>
      <c r="BE73" s="138"/>
      <c r="BF73" s="138"/>
      <c r="BG73" s="138"/>
      <c r="BH73" s="138"/>
      <c r="BI73" s="140"/>
      <c r="BJ73" s="138"/>
      <c r="BK73" s="138"/>
      <c r="BL73" s="138"/>
      <c r="BM73" s="138"/>
      <c r="BN73" s="138"/>
      <c r="BO73" s="138"/>
      <c r="BP73" s="138"/>
      <c r="BQ73" s="138"/>
      <c r="BR73" s="138"/>
      <c r="BS73" s="138"/>
      <c r="BT73" s="138"/>
      <c r="BU73" s="140"/>
      <c r="BV73" s="138"/>
      <c r="BW73" s="138"/>
      <c r="BX73" s="138"/>
      <c r="BY73" s="138"/>
      <c r="BZ73" s="138"/>
      <c r="CA73" s="144"/>
      <c r="CB73" s="103"/>
      <c r="CC73" s="103"/>
    </row>
    <row r="74" spans="1:81" x14ac:dyDescent="0.25">
      <c r="A74" s="170" t="s">
        <v>368</v>
      </c>
      <c r="B74" s="146">
        <v>43070</v>
      </c>
      <c r="C74" s="147"/>
      <c r="D74" s="148"/>
      <c r="E74" s="148"/>
      <c r="F74" s="148"/>
      <c r="G74" s="149"/>
      <c r="H74" s="149"/>
      <c r="I74" s="149"/>
      <c r="J74" s="174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50"/>
      <c r="AF74" s="150"/>
      <c r="AG74" s="150"/>
      <c r="AH74" s="150"/>
      <c r="AI74" s="150"/>
      <c r="AJ74" s="150"/>
      <c r="AK74" s="150"/>
      <c r="AL74" s="150"/>
      <c r="AM74" s="150"/>
      <c r="AN74" s="150"/>
      <c r="AO74" s="150"/>
      <c r="AP74" s="150"/>
      <c r="AQ74" s="150"/>
      <c r="AR74" s="150"/>
      <c r="AS74" s="150"/>
      <c r="AT74" s="150"/>
      <c r="AU74" s="150"/>
      <c r="AV74" s="150"/>
      <c r="AW74" s="150"/>
      <c r="AX74" s="150"/>
      <c r="AY74" s="150"/>
      <c r="AZ74" s="150"/>
      <c r="BA74" s="150"/>
      <c r="BB74" s="150"/>
      <c r="BC74" s="151"/>
      <c r="BD74" s="151"/>
      <c r="BE74" s="151"/>
      <c r="BF74" s="151"/>
      <c r="BG74" s="151"/>
      <c r="BH74" s="151"/>
      <c r="BI74" s="152"/>
      <c r="BJ74" s="151"/>
      <c r="BK74" s="151"/>
      <c r="BL74" s="151"/>
      <c r="BM74" s="151"/>
      <c r="BN74" s="151"/>
      <c r="BO74" s="151"/>
      <c r="BP74" s="151"/>
      <c r="BQ74" s="151"/>
      <c r="BR74" s="151"/>
      <c r="BS74" s="151"/>
      <c r="BT74" s="151"/>
      <c r="BU74" s="152"/>
      <c r="BV74" s="151"/>
      <c r="BW74" s="151"/>
      <c r="BX74" s="151"/>
      <c r="BY74" s="151"/>
      <c r="BZ74" s="151"/>
      <c r="CA74" s="144"/>
      <c r="CB74" s="103"/>
      <c r="CC74" s="103"/>
    </row>
    <row r="75" spans="1:81" x14ac:dyDescent="0.25">
      <c r="G75" s="175">
        <f>AVERAGE(G6:G67)</f>
        <v>0.93462697175877762</v>
      </c>
      <c r="H75" s="175">
        <f t="shared" ref="H75:I75" si="8">AVERAGE(H6:H67)</f>
        <v>0.57964714693756847</v>
      </c>
      <c r="I75" s="175">
        <f t="shared" si="8"/>
        <v>0.25074780729646973</v>
      </c>
    </row>
  </sheetData>
  <conditionalFormatting sqref="BI6:BN62">
    <cfRule type="expression" dxfId="34" priority="4">
      <formula>IF($B$2=BI$3,TRUE,FALSE)</formula>
    </cfRule>
  </conditionalFormatting>
  <conditionalFormatting sqref="BU6:BZ62">
    <cfRule type="expression" dxfId="33" priority="3">
      <formula>IF($B$2=BU$3,TRUE,FALSE)</formula>
    </cfRule>
  </conditionalFormatting>
  <conditionalFormatting sqref="BI63:BN74">
    <cfRule type="expression" dxfId="32" priority="2">
      <formula>IF($B$2=BI$3,TRUE,FALSE)</formula>
    </cfRule>
  </conditionalFormatting>
  <conditionalFormatting sqref="BU63:BZ74">
    <cfRule type="expression" dxfId="31" priority="1">
      <formula>IF($B$2=BU$3,TRUE,FALSE)</formula>
    </cfRule>
  </conditionalFormatting>
  <hyperlinks>
    <hyperlink ref="G1" location="Cover!A1" display="Back to cover page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F26" sqref="AF26"/>
    </sheetView>
  </sheetViews>
  <sheetFormatPr defaultRowHeight="15" outlineLevelCol="1" x14ac:dyDescent="0.25"/>
  <cols>
    <col min="3" max="3" bestFit="true" customWidth="true" width="31.5" collapsed="true"/>
    <col min="4" max="14" customWidth="true" hidden="true" width="9.0" collapsed="true" outlineLevel="1"/>
    <col min="15" max="15" width="9.0" collapsed="true"/>
    <col min="24" max="27" customWidth="true" hidden="true" width="9.0" collapsed="true" outlineLevel="1"/>
    <col min="28" max="28" width="9.0" collapsed="true"/>
  </cols>
  <sheetData>
    <row r="1" spans="2:28" s="85" customFormat="1" x14ac:dyDescent="0.25">
      <c r="B1" s="261" t="s">
        <v>429</v>
      </c>
      <c r="C1" s="261" t="s">
        <v>430</v>
      </c>
      <c r="D1" s="261">
        <v>201601</v>
      </c>
      <c r="E1" s="261">
        <v>201602</v>
      </c>
      <c r="F1" s="261">
        <v>201603</v>
      </c>
      <c r="G1" s="261">
        <v>201604</v>
      </c>
      <c r="H1" s="261">
        <v>201605</v>
      </c>
      <c r="I1" s="261">
        <v>201606</v>
      </c>
      <c r="J1" s="261">
        <v>201607</v>
      </c>
      <c r="K1" s="261">
        <v>201608</v>
      </c>
      <c r="L1" s="261">
        <v>201609</v>
      </c>
      <c r="M1" s="261">
        <v>201610</v>
      </c>
      <c r="N1" s="261">
        <v>201611</v>
      </c>
      <c r="O1" s="261">
        <v>201612</v>
      </c>
      <c r="P1" s="261">
        <v>201701</v>
      </c>
      <c r="Q1" s="261">
        <v>201702</v>
      </c>
      <c r="R1" s="261">
        <v>201703</v>
      </c>
      <c r="S1" s="261">
        <v>201704</v>
      </c>
      <c r="T1" s="261">
        <v>201705</v>
      </c>
      <c r="U1" s="261">
        <v>201706</v>
      </c>
      <c r="V1" s="261">
        <v>201707</v>
      </c>
      <c r="W1" s="261">
        <v>201708</v>
      </c>
      <c r="X1" s="261">
        <v>201709</v>
      </c>
      <c r="Y1" s="261">
        <v>201710</v>
      </c>
      <c r="Z1" s="261">
        <v>201711</v>
      </c>
      <c r="AA1" s="261">
        <v>201712</v>
      </c>
      <c r="AB1" s="261">
        <v>2017</v>
      </c>
    </row>
    <row r="2" spans="2:28" x14ac:dyDescent="0.25">
      <c r="B2" s="280"/>
      <c r="C2" s="155" t="s">
        <v>269</v>
      </c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</row>
    <row r="3" spans="2:28" ht="15.75" x14ac:dyDescent="0.25">
      <c r="B3" s="271" t="s">
        <v>421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</row>
    <row r="4" spans="2:28" x14ac:dyDescent="0.25"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</row>
    <row r="5" spans="2:28" x14ac:dyDescent="0.25">
      <c r="B5" s="272" t="s">
        <v>422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</row>
    <row r="6" spans="2:28" x14ac:dyDescent="0.25">
      <c r="B6" s="273" t="s">
        <v>432</v>
      </c>
      <c r="C6" s="273" t="s">
        <v>423</v>
      </c>
      <c r="D6" s="274">
        <v>42400</v>
      </c>
      <c r="E6" s="274">
        <v>42429</v>
      </c>
      <c r="F6" s="274">
        <v>42460</v>
      </c>
      <c r="G6" s="274">
        <v>42490</v>
      </c>
      <c r="H6" s="274">
        <v>42521</v>
      </c>
      <c r="I6" s="274">
        <v>42551</v>
      </c>
      <c r="J6" s="274">
        <v>42582</v>
      </c>
      <c r="K6" s="274">
        <v>42613</v>
      </c>
      <c r="L6" s="274">
        <v>42643</v>
      </c>
      <c r="M6" s="274">
        <v>42674</v>
      </c>
      <c r="N6" s="274">
        <v>42704</v>
      </c>
      <c r="O6" s="274">
        <v>42735</v>
      </c>
      <c r="P6" s="274">
        <v>42736</v>
      </c>
      <c r="Q6" s="274">
        <v>42767</v>
      </c>
      <c r="R6" s="274">
        <v>42795</v>
      </c>
      <c r="S6" s="274">
        <v>42826</v>
      </c>
      <c r="T6" s="274">
        <v>42856</v>
      </c>
      <c r="U6" s="274">
        <v>42887</v>
      </c>
      <c r="V6" s="274">
        <v>42917</v>
      </c>
      <c r="W6" s="274">
        <v>42948</v>
      </c>
      <c r="X6" s="274">
        <v>42979</v>
      </c>
      <c r="Y6" s="274">
        <v>43009</v>
      </c>
      <c r="Z6" s="274">
        <v>43040</v>
      </c>
      <c r="AA6" s="274">
        <v>43070</v>
      </c>
      <c r="AB6" s="274" t="s">
        <v>61</v>
      </c>
    </row>
    <row r="7" spans="2:28" x14ac:dyDescent="0.25">
      <c r="B7" s="275" t="s">
        <v>424</v>
      </c>
      <c r="C7" s="276"/>
      <c r="D7" s="279"/>
      <c r="E7" s="279"/>
      <c r="F7" s="279"/>
      <c r="G7" s="279"/>
      <c r="H7" s="279"/>
      <c r="I7" s="279"/>
      <c r="J7" s="279"/>
      <c r="K7" s="279"/>
      <c r="L7" s="279"/>
      <c r="M7" s="279"/>
      <c r="N7" s="279"/>
      <c r="O7" s="279"/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  <c r="AA7" s="279"/>
      <c r="AB7" s="279"/>
    </row>
    <row r="8" spans="2:28" x14ac:dyDescent="0.25">
      <c r="B8" s="288" t="s">
        <v>440</v>
      </c>
      <c r="C8" s="330" t="s">
        <v>454</v>
      </c>
      <c r="D8" s="372" t="n">
        <v>0.667246520855395</v>
      </c>
      <c r="E8" s="414" t="n">
        <v>0.643597731351927</v>
      </c>
      <c r="F8" s="456" t="n">
        <v>0.642320270682099</v>
      </c>
      <c r="G8" s="498" t="n">
        <v>0.556767675667429</v>
      </c>
      <c r="H8" s="540" t="n">
        <v>0.635716866201236</v>
      </c>
      <c r="I8" s="582" t="n">
        <v>0.681924622611509</v>
      </c>
      <c r="J8" s="624" t="n">
        <v>0.649051080842967</v>
      </c>
      <c r="K8" s="666" t="n">
        <v>0.683623190876166</v>
      </c>
      <c r="L8" s="708" t="n">
        <v>0.663409123251073</v>
      </c>
      <c r="M8" s="750" t="n">
        <v>0.618919392924633</v>
      </c>
      <c r="N8" s="792" t="n">
        <v>0.532266735095516</v>
      </c>
      <c r="O8" s="834" t="n">
        <v>0.533932587784125</v>
      </c>
      <c r="P8" s="876" t="n">
        <v>0.59765719355849</v>
      </c>
      <c r="Q8" s="918" t="n">
        <v>0.570777629858302</v>
      </c>
      <c r="R8" s="960" t="n">
        <v>0.614206693529746</v>
      </c>
      <c r="S8" s="1002" t="n">
        <v>0.371498008542957</v>
      </c>
      <c r="T8" s="1044" t="n">
        <v>-0.0163912780092449</v>
      </c>
      <c r="U8" s="1086" t="n">
        <v>4.03801529019351E-4</v>
      </c>
      <c r="V8" s="1128" t="n">
        <v>-0.0014384995</v>
      </c>
      <c r="W8" s="1170" t="n">
        <v>-9.121441E-4</v>
      </c>
      <c r="X8" s="279"/>
      <c r="Y8" s="279"/>
      <c r="Z8" s="279"/>
      <c r="AA8" s="279"/>
      <c r="AB8" s="1212" t="n">
        <v>0.4423052971</v>
      </c>
    </row>
    <row r="9" spans="2:28" x14ac:dyDescent="0.25">
      <c r="B9" s="291" t="s">
        <v>441</v>
      </c>
      <c r="C9" s="333" t="s">
        <v>455</v>
      </c>
      <c r="D9" s="375" t="n">
        <v>0.0</v>
      </c>
      <c r="E9" s="417" t="n">
        <v>0.0</v>
      </c>
      <c r="F9" s="459" t="n">
        <v>0.0</v>
      </c>
      <c r="G9" s="501" t="n">
        <v>0.0</v>
      </c>
      <c r="H9" s="543" t="n">
        <v>0.0</v>
      </c>
      <c r="I9" s="585" t="n">
        <v>0.0</v>
      </c>
      <c r="J9" s="627" t="n">
        <v>0.0</v>
      </c>
      <c r="K9" s="669" t="n">
        <v>0.0</v>
      </c>
      <c r="L9" s="711" t="n">
        <v>0.0</v>
      </c>
      <c r="M9" s="753" t="n">
        <v>0.0</v>
      </c>
      <c r="N9" s="795" t="n">
        <v>0.0</v>
      </c>
      <c r="O9" s="837" t="n">
        <v>0.0</v>
      </c>
      <c r="P9" s="879" t="n">
        <v>0.0</v>
      </c>
      <c r="Q9" s="921" t="n">
        <v>0.0</v>
      </c>
      <c r="R9" s="963" t="n">
        <v>0.106412305339968</v>
      </c>
      <c r="S9" s="1005" t="n">
        <v>0.410470557084979</v>
      </c>
      <c r="T9" s="1047" t="n">
        <v>0.555323376476968</v>
      </c>
      <c r="U9" s="1089" t="n">
        <v>0.709695054487657</v>
      </c>
      <c r="V9" s="1131" t="n">
        <v>0.6630045578</v>
      </c>
      <c r="W9" s="1173" t="n">
        <v>0.6641069274</v>
      </c>
      <c r="X9" s="279"/>
      <c r="Y9" s="279"/>
      <c r="Z9" s="279"/>
      <c r="AA9" s="279"/>
      <c r="AB9" s="1215" t="n">
        <v>0.1912992487</v>
      </c>
    </row>
    <row r="10" spans="2:28" x14ac:dyDescent="0.25">
      <c r="B10" s="294" t="s">
        <v>442</v>
      </c>
      <c r="C10" s="336" t="s">
        <v>456</v>
      </c>
      <c r="D10" s="378" t="n">
        <v>0.056446246519687</v>
      </c>
      <c r="E10" s="420" t="n">
        <v>0.0452375546827404</v>
      </c>
      <c r="F10" s="462" t="n">
        <v>0.0495554693710227</v>
      </c>
      <c r="G10" s="504" t="n">
        <v>0.0910833524356444</v>
      </c>
      <c r="H10" s="546" t="n">
        <v>0.0516449387771035</v>
      </c>
      <c r="I10" s="588" t="n">
        <v>0.0417011525653312</v>
      </c>
      <c r="J10" s="630" t="n">
        <v>0.0765378333188617</v>
      </c>
      <c r="K10" s="672" t="n">
        <v>0.0682617785929925</v>
      </c>
      <c r="L10" s="714" t="n">
        <v>0.0644361511386589</v>
      </c>
      <c r="M10" s="756" t="n">
        <v>0.0672702078033774</v>
      </c>
      <c r="N10" s="798" t="n">
        <v>0.110501571406675</v>
      </c>
      <c r="O10" s="840" t="n">
        <v>0.110133766937336</v>
      </c>
      <c r="P10" s="882" t="n">
        <v>0.0626941240140879</v>
      </c>
      <c r="Q10" s="924" t="n">
        <v>0.0698193787556181</v>
      </c>
      <c r="R10" s="966" t="n">
        <v>0.0549895075996333</v>
      </c>
      <c r="S10" s="1008" t="n">
        <v>0.0646915855574262</v>
      </c>
      <c r="T10" s="1050" t="n">
        <v>0.209480943929358</v>
      </c>
      <c r="U10" s="1092" t="n">
        <v>0.0771061514388557</v>
      </c>
      <c r="V10" s="1134" t="n">
        <v>0.0906849946</v>
      </c>
      <c r="W10" s="1176" t="n">
        <v>0.1039608823</v>
      </c>
      <c r="X10" s="279"/>
      <c r="Y10" s="279"/>
      <c r="Z10" s="279"/>
      <c r="AA10" s="279"/>
      <c r="AB10" s="1218" t="n">
        <v>0.0848979997</v>
      </c>
    </row>
    <row r="11" spans="2:28" x14ac:dyDescent="0.25">
      <c r="B11" s="297" t="s">
        <v>443</v>
      </c>
      <c r="C11" s="339" t="s">
        <v>457</v>
      </c>
      <c r="D11" s="381" t="n">
        <v>-6.20020508969849E-4</v>
      </c>
      <c r="E11" s="423" t="n">
        <v>0.0268521451592656</v>
      </c>
      <c r="F11" s="465" t="n">
        <v>0.0419170709906314</v>
      </c>
      <c r="G11" s="507" t="n">
        <v>0.113883682827011</v>
      </c>
      <c r="H11" s="549" t="n">
        <v>0.0306782425452432</v>
      </c>
      <c r="I11" s="591" t="n">
        <v>0.0422817392987002</v>
      </c>
      <c r="J11" s="633" t="n">
        <v>0.0440566348106797</v>
      </c>
      <c r="K11" s="675" t="n">
        <v>0.0475233710033717</v>
      </c>
      <c r="L11" s="717" t="n">
        <v>0.0654735221595924</v>
      </c>
      <c r="M11" s="759" t="n">
        <v>0.10654802433893</v>
      </c>
      <c r="N11" s="801" t="n">
        <v>0.180262056650519</v>
      </c>
      <c r="O11" s="843" t="n">
        <v>0.174377248442565</v>
      </c>
      <c r="P11" s="885" t="n">
        <v>0.15835435703372</v>
      </c>
      <c r="Q11" s="927" t="n">
        <v>0.193666970624953</v>
      </c>
      <c r="R11" s="969" t="n">
        <v>0.0642492917945828</v>
      </c>
      <c r="S11" s="1011" t="n">
        <v>0.00254622467997502</v>
      </c>
      <c r="T11" s="1053" t="n">
        <v>0.00897004876086818</v>
      </c>
      <c r="U11" s="1095" t="n">
        <v>0.0241344276796365</v>
      </c>
      <c r="V11" s="1137" t="n">
        <v>0.0184307637</v>
      </c>
      <c r="W11" s="1179" t="n">
        <v>0.0140155784</v>
      </c>
      <c r="X11" s="279"/>
      <c r="Y11" s="279"/>
      <c r="Z11" s="279"/>
      <c r="AA11" s="279"/>
      <c r="AB11" s="1221" t="n">
        <v>0.0754039434</v>
      </c>
    </row>
    <row r="12" spans="2:28" x14ac:dyDescent="0.25">
      <c r="B12" s="300" t="s">
        <v>444</v>
      </c>
      <c r="C12" s="342" t="s">
        <v>33</v>
      </c>
      <c r="D12" s="384" t="n">
        <v>0.143464956573249</v>
      </c>
      <c r="E12" s="426" t="n">
        <v>0.108364922803976</v>
      </c>
      <c r="F12" s="468" t="n">
        <v>0.118135163544902</v>
      </c>
      <c r="G12" s="510" t="n">
        <v>0.0709104043099353</v>
      </c>
      <c r="H12" s="552" t="n">
        <v>0.112037639519009</v>
      </c>
      <c r="I12" s="594" t="n">
        <v>0.104247723646122</v>
      </c>
      <c r="J12" s="636" t="n">
        <v>0.0911295515530085</v>
      </c>
      <c r="K12" s="678" t="n">
        <v>0.0987222398066589</v>
      </c>
      <c r="L12" s="720" t="n">
        <v>0.0811799187230304</v>
      </c>
      <c r="M12" s="762" t="n">
        <v>0.0639336104417267</v>
      </c>
      <c r="N12" s="804" t="n">
        <v>0.0638553810044605</v>
      </c>
      <c r="O12" s="846" t="n">
        <v>0.056300777531305</v>
      </c>
      <c r="P12" s="888" t="n">
        <v>0.060121026752775</v>
      </c>
      <c r="Q12" s="930" t="n">
        <v>0.0583459768310199</v>
      </c>
      <c r="R12" s="972" t="n">
        <v>0.0568949069286115</v>
      </c>
      <c r="S12" s="1014" t="n">
        <v>0.0518892194237533</v>
      </c>
      <c r="T12" s="1056" t="n">
        <v>0.0678590238541878</v>
      </c>
      <c r="U12" s="1098" t="n">
        <v>0.0466969542473942</v>
      </c>
      <c r="V12" s="1140" t="n">
        <v>0.0628711971</v>
      </c>
      <c r="W12" s="1182" t="n">
        <v>0.0603874543</v>
      </c>
      <c r="X12" s="279"/>
      <c r="Y12" s="279"/>
      <c r="Z12" s="279"/>
      <c r="AA12" s="279"/>
      <c r="AB12" s="1224" t="n">
        <v>0.0715603214</v>
      </c>
    </row>
    <row r="13" spans="2:28" x14ac:dyDescent="0.25">
      <c r="B13" s="303" t="s">
        <v>445</v>
      </c>
      <c r="C13" s="345" t="s">
        <v>458</v>
      </c>
      <c r="D13" s="387" t="n">
        <v>0.0298261800544232</v>
      </c>
      <c r="E13" s="429" t="n">
        <v>0.0351900809921331</v>
      </c>
      <c r="F13" s="471" t="n">
        <v>0.0196455783619539</v>
      </c>
      <c r="G13" s="513" t="n">
        <v>0.0471941355305481</v>
      </c>
      <c r="H13" s="555" t="n">
        <v>0.0237201628310354</v>
      </c>
      <c r="I13" s="597" t="n">
        <v>0.0179691866687251</v>
      </c>
      <c r="J13" s="639" t="n">
        <v>0.0151985930792544</v>
      </c>
      <c r="K13" s="681" t="n">
        <v>0.0147513385387242</v>
      </c>
      <c r="L13" s="723" t="n">
        <v>0.0164823965639271</v>
      </c>
      <c r="M13" s="765" t="n">
        <v>0.019761296866483</v>
      </c>
      <c r="N13" s="807" t="n">
        <v>0.0151183453863469</v>
      </c>
      <c r="O13" s="849" t="n">
        <v>0.0106437116134886</v>
      </c>
      <c r="P13" s="891" t="n">
        <v>0.0167532825825283</v>
      </c>
      <c r="Q13" s="933" t="n">
        <v>0.0134481094277177</v>
      </c>
      <c r="R13" s="975" t="n">
        <v>0.0117452453735913</v>
      </c>
      <c r="S13" s="1017" t="n">
        <v>0.00953016081055171</v>
      </c>
      <c r="T13" s="1059" t="n">
        <v>0.0194506048831922</v>
      </c>
      <c r="U13" s="1101" t="n">
        <v>0.00850297284466547</v>
      </c>
      <c r="V13" s="1143" t="n">
        <v>0.0135632716</v>
      </c>
      <c r="W13" s="1185" t="n">
        <v>0.0127147956</v>
      </c>
      <c r="X13" s="279"/>
      <c r="Y13" s="279"/>
      <c r="Z13" s="279"/>
      <c r="AA13" s="279"/>
      <c r="AB13" s="1227" t="n">
        <v>0.0162277829</v>
      </c>
    </row>
    <row r="14" spans="2:28" x14ac:dyDescent="0.25">
      <c r="B14" s="306" t="s">
        <v>446</v>
      </c>
      <c r="C14" s="348" t="s">
        <v>458</v>
      </c>
      <c r="D14" s="390" t="n">
        <v>0.00795137356741964</v>
      </c>
      <c r="E14" s="432" t="n">
        <v>0.0100487805657215</v>
      </c>
      <c r="F14" s="474" t="n">
        <v>0.0118451500694192</v>
      </c>
      <c r="G14" s="516" t="n">
        <v>0.0179656708211316</v>
      </c>
      <c r="H14" s="558" t="n">
        <v>0.024857388580594</v>
      </c>
      <c r="I14" s="600" t="n">
        <v>0.0159673801459399</v>
      </c>
      <c r="J14" s="642" t="n">
        <v>0.0307730927140433</v>
      </c>
      <c r="K14" s="684" t="n">
        <v>0.0091716047751524</v>
      </c>
      <c r="L14" s="726" t="n">
        <v>0.0157904217815218</v>
      </c>
      <c r="M14" s="768" t="n">
        <v>0.0146687346933241</v>
      </c>
      <c r="N14" s="810" t="n">
        <v>0.0107156944164556</v>
      </c>
      <c r="O14" s="852" t="n">
        <v>0.010997912842156</v>
      </c>
      <c r="P14" s="894" t="n">
        <v>0.0124184355791825</v>
      </c>
      <c r="Q14" s="936" t="n">
        <v>0.0113262772919429</v>
      </c>
      <c r="R14" s="978" t="n">
        <v>0.0123994738061434</v>
      </c>
      <c r="S14" s="1020" t="n">
        <v>0.00641221709770149</v>
      </c>
      <c r="T14" s="1062" t="n">
        <v>0.0121206022105622</v>
      </c>
      <c r="U14" s="1104" t="n">
        <v>0.013208043485588</v>
      </c>
      <c r="V14" s="1146" t="n">
        <v>0.0104626341</v>
      </c>
      <c r="W14" s="1188" t="n">
        <v>0.0098262289</v>
      </c>
      <c r="X14" s="279"/>
      <c r="Y14" s="279"/>
      <c r="Z14" s="279"/>
      <c r="AA14" s="279"/>
      <c r="AB14" s="1230" t="n">
        <v>0.0130117387</v>
      </c>
    </row>
    <row r="15" spans="2:28" x14ac:dyDescent="0.25">
      <c r="B15" s="309" t="s">
        <v>447</v>
      </c>
      <c r="C15" s="351" t="s">
        <v>456</v>
      </c>
      <c r="D15" s="393" t="n">
        <v>-9.92344382446732E-5</v>
      </c>
      <c r="E15" s="435" t="n">
        <v>0.00280273889078103</v>
      </c>
      <c r="F15" s="477" t="n">
        <v>0.00411723886520439</v>
      </c>
      <c r="G15" s="519" t="n">
        <v>0.0171531458775009</v>
      </c>
      <c r="H15" s="561" t="n">
        <v>0.0224971221265798</v>
      </c>
      <c r="I15" s="603" t="n">
        <v>0.00781006895756901</v>
      </c>
      <c r="J15" s="645" t="n">
        <v>0.00914123977460534</v>
      </c>
      <c r="K15" s="687" t="n">
        <v>0.00845270947498104</v>
      </c>
      <c r="L15" s="729" t="n">
        <v>0.0183307882851723</v>
      </c>
      <c r="M15" s="771" t="n">
        <v>0.0138711149845621</v>
      </c>
      <c r="N15" s="813" t="n">
        <v>0.0112880948950943</v>
      </c>
      <c r="O15" s="855" t="n">
        <v>0.0237613590925869</v>
      </c>
      <c r="P15" s="897" t="n">
        <v>0.00856302297434187</v>
      </c>
      <c r="Q15" s="939" t="n">
        <v>0.00675059379047622</v>
      </c>
      <c r="R15" s="981" t="n">
        <v>0.00903458145537226</v>
      </c>
      <c r="S15" s="1023" t="n">
        <v>0.00793657334402339</v>
      </c>
      <c r="T15" s="1065" t="n">
        <v>0.019210175436345</v>
      </c>
      <c r="U15" s="1107" t="n">
        <v>0.0102515521798719</v>
      </c>
      <c r="V15" s="1149" t="n">
        <v>0.0094197131</v>
      </c>
      <c r="W15" s="1191" t="n">
        <v>0.0065468323</v>
      </c>
      <c r="X15" s="279"/>
      <c r="Y15" s="279"/>
      <c r="Z15" s="279"/>
      <c r="AA15" s="279"/>
      <c r="AB15" s="1233" t="n">
        <v>0.0122624778</v>
      </c>
    </row>
    <row r="16" spans="2:28" x14ac:dyDescent="0.25">
      <c r="B16" s="312" t="s">
        <v>448</v>
      </c>
      <c r="C16" s="354" t="s">
        <v>459</v>
      </c>
      <c r="D16" s="396" t="n">
        <v>0.0111887997501224</v>
      </c>
      <c r="E16" s="438" t="n">
        <v>0.0185142093263981</v>
      </c>
      <c r="F16" s="480" t="n">
        <v>0.0123987839595126</v>
      </c>
      <c r="G16" s="522" t="n">
        <v>0.0160318069930376</v>
      </c>
      <c r="H16" s="564" t="n">
        <v>0.0112186714587594</v>
      </c>
      <c r="I16" s="606" t="n">
        <v>0.00973845733198545</v>
      </c>
      <c r="J16" s="648" t="n">
        <v>0.0108832311357516</v>
      </c>
      <c r="K16" s="690" t="n">
        <v>0.013506259970509</v>
      </c>
      <c r="L16" s="732" t="n">
        <v>0.00950041463244746</v>
      </c>
      <c r="M16" s="774" t="n">
        <v>0.0163635301318736</v>
      </c>
      <c r="N16" s="816" t="n">
        <v>0.00713241019580709</v>
      </c>
      <c r="O16" s="858" t="n">
        <v>0.00864657870357946</v>
      </c>
      <c r="P16" s="900" t="n">
        <v>0.00999001139319977</v>
      </c>
      <c r="Q16" s="942" t="n">
        <v>0.00709372183351278</v>
      </c>
      <c r="R16" s="984" t="n">
        <v>0.00546912717894854</v>
      </c>
      <c r="S16" s="1026" t="n">
        <v>0.00490328896533248</v>
      </c>
      <c r="T16" s="1068" t="n">
        <v>0.00524932921275737</v>
      </c>
      <c r="U16" s="1110" t="n">
        <v>0.0105818367112986</v>
      </c>
      <c r="V16" s="1152" t="n">
        <v>0.0173767598</v>
      </c>
      <c r="W16" s="1194" t="n">
        <v>0.0134880324</v>
      </c>
      <c r="X16" s="279"/>
      <c r="Y16" s="279"/>
      <c r="Z16" s="279"/>
      <c r="AA16" s="279"/>
      <c r="AB16" s="1236" t="n">
        <v>0.0101975825</v>
      </c>
    </row>
    <row r="17" spans="2:28" x14ac:dyDescent="0.25">
      <c r="B17" s="315" t="s">
        <v>449</v>
      </c>
      <c r="C17" s="357" t="s">
        <v>460</v>
      </c>
      <c r="D17" s="399" t="n">
        <v>0.0</v>
      </c>
      <c r="E17" s="441" t="n">
        <v>0.0</v>
      </c>
      <c r="F17" s="483" t="n">
        <v>0.0</v>
      </c>
      <c r="G17" s="525" t="n">
        <v>3.23531716303662E-4</v>
      </c>
      <c r="H17" s="567" t="n">
        <v>0.00133247608361005</v>
      </c>
      <c r="I17" s="609" t="n">
        <v>7.3494032759766E-4</v>
      </c>
      <c r="J17" s="651" t="n">
        <v>0.00157899412043764</v>
      </c>
      <c r="K17" s="693" t="n">
        <v>0.00175528359479418</v>
      </c>
      <c r="L17" s="735" t="n">
        <v>6.16857623589487E-4</v>
      </c>
      <c r="M17" s="777" t="n">
        <v>2.35803695268243E-4</v>
      </c>
      <c r="N17" s="819" t="n">
        <v>5.93134514053688E-4</v>
      </c>
      <c r="O17" s="861" t="n">
        <v>5.81376849587141E-4</v>
      </c>
      <c r="P17" s="903" t="n">
        <v>0.0</v>
      </c>
      <c r="Q17" s="945" t="n">
        <v>1.83820338410582E-4</v>
      </c>
      <c r="R17" s="987" t="n">
        <v>0.0</v>
      </c>
      <c r="S17" s="1029" t="n">
        <v>1.54906075790473E-4</v>
      </c>
      <c r="T17" s="1071" t="n">
        <v>0.00177129719505188</v>
      </c>
      <c r="U17" s="1113" t="n">
        <v>1.1107552924367E-4</v>
      </c>
      <c r="V17" s="1155" t="n">
        <v>0.0014685598</v>
      </c>
      <c r="W17" s="1197" t="n">
        <v>0.0015032938</v>
      </c>
      <c r="X17" s="279"/>
      <c r="Y17" s="279"/>
      <c r="Z17" s="279"/>
      <c r="AA17" s="279"/>
      <c r="AB17" s="1239" t="n">
        <v>6.714953E-4</v>
      </c>
    </row>
    <row r="18" spans="2:28" x14ac:dyDescent="0.25">
      <c r="B18" s="318" t="s">
        <v>450</v>
      </c>
      <c r="C18" s="360" t="s">
        <v>461</v>
      </c>
      <c r="D18" s="402" t="n">
        <v>0.00299650615327514</v>
      </c>
      <c r="E18" s="444" t="n">
        <v>0.0</v>
      </c>
      <c r="F18" s="486" t="n">
        <v>2.88488715211909E-4</v>
      </c>
      <c r="G18" s="528" t="n">
        <v>0.0</v>
      </c>
      <c r="H18" s="570" t="n">
        <v>3.88085346524589E-4</v>
      </c>
      <c r="I18" s="612" t="n">
        <v>2.2867286974136E-4</v>
      </c>
      <c r="J18" s="654" t="n">
        <v>2.00681189858533E-4</v>
      </c>
      <c r="K18" s="696" t="n">
        <v>3.44364064577083E-4</v>
      </c>
      <c r="L18" s="738" t="n">
        <v>3.49187769475163E-4</v>
      </c>
      <c r="M18" s="780" t="n">
        <v>5.12087855770695E-4</v>
      </c>
      <c r="N18" s="822" t="n">
        <v>2.18922409849129E-4</v>
      </c>
      <c r="O18" s="864" t="n">
        <v>2.34434523782326E-4</v>
      </c>
      <c r="P18" s="906" t="n">
        <v>4.90710158691303E-4</v>
      </c>
      <c r="Q18" s="948" t="n">
        <v>8.68172056520373E-4</v>
      </c>
      <c r="R18" s="990" t="n">
        <v>0.0014511399079431</v>
      </c>
      <c r="S18" s="1032" t="n">
        <v>-1.8177833502997E-4</v>
      </c>
      <c r="T18" s="1074" t="n">
        <v>1.64840099740303E-4</v>
      </c>
      <c r="U18" s="1116" t="n">
        <v>3.01534963681003E-4</v>
      </c>
      <c r="V18" s="1158" t="n">
        <v>9.128719E-4</v>
      </c>
      <c r="W18" s="1200" t="n">
        <v>0.0</v>
      </c>
      <c r="X18" s="279"/>
      <c r="Y18" s="279"/>
      <c r="Z18" s="279"/>
      <c r="AA18" s="279"/>
      <c r="AB18" s="1242" t="n">
        <v>4.123149E-4</v>
      </c>
    </row>
    <row r="19" spans="2:28" x14ac:dyDescent="0.25">
      <c r="B19" s="321" t="s">
        <v>451</v>
      </c>
      <c r="C19" s="363" t="s">
        <v>462</v>
      </c>
      <c r="D19" s="405" t="n">
        <v>0.0</v>
      </c>
      <c r="E19" s="447" t="n">
        <v>3.53146697530216E-4</v>
      </c>
      <c r="F19" s="489" t="n">
        <v>2.91384718335614E-4</v>
      </c>
      <c r="G19" s="531" t="n">
        <v>0.0</v>
      </c>
      <c r="H19" s="573" t="n">
        <v>6.25710366499831E-4</v>
      </c>
      <c r="I19" s="615" t="n">
        <v>1.69981036016392E-4</v>
      </c>
      <c r="J19" s="657" t="n">
        <v>2.71351089192743E-4</v>
      </c>
      <c r="K19" s="699" t="n">
        <v>3.19125349178726E-4</v>
      </c>
      <c r="L19" s="741" t="n">
        <v>5.75843858721768E-4</v>
      </c>
      <c r="M19" s="783" t="n">
        <v>0.00132927478448888</v>
      </c>
      <c r="N19" s="825" t="n">
        <v>3.25669376678259E-4</v>
      </c>
      <c r="O19" s="867" t="n">
        <v>1.79541018014291E-4</v>
      </c>
      <c r="P19" s="909" t="n">
        <v>9.9218886344278E-5</v>
      </c>
      <c r="Q19" s="951" t="n">
        <v>3.56238884014982E-4</v>
      </c>
      <c r="R19" s="993" t="n">
        <v>0.0</v>
      </c>
      <c r="S19" s="1035" t="n">
        <v>0.0</v>
      </c>
      <c r="T19" s="1077" t="n">
        <v>6.48446328430463E-4</v>
      </c>
      <c r="U19" s="1119" t="n">
        <v>0.0</v>
      </c>
      <c r="V19" s="1161" t="n">
        <v>0.0</v>
      </c>
      <c r="W19" s="1203" t="n">
        <v>0.0</v>
      </c>
      <c r="X19" s="279"/>
      <c r="Y19" s="279"/>
      <c r="Z19" s="279"/>
      <c r="AA19" s="279"/>
      <c r="AB19" s="1245" t="n">
        <v>2.672282E-4</v>
      </c>
    </row>
    <row r="20" spans="2:28" x14ac:dyDescent="0.25">
      <c r="B20" s="324" t="s">
        <v>452</v>
      </c>
      <c r="C20" s="366" t="s">
        <v>463</v>
      </c>
      <c r="D20" s="408" t="n">
        <v>7.51813813137814E-4</v>
      </c>
      <c r="E20" s="450" t="n">
        <v>0.0011719765607592</v>
      </c>
      <c r="F20" s="492" t="n">
        <v>4.20300736175695E-4</v>
      </c>
      <c r="G20" s="534" t="n">
        <v>2.40120182631385E-4</v>
      </c>
      <c r="H20" s="576" t="n">
        <v>0.0</v>
      </c>
      <c r="I20" s="618" t="n">
        <v>3.24144919267308E-4</v>
      </c>
      <c r="J20" s="660" t="n">
        <v>-1.75825110224718E-4</v>
      </c>
      <c r="K20" s="702" t="n">
        <v>4.85656922795994E-4</v>
      </c>
      <c r="L20" s="744" t="n">
        <v>8.30875276346039E-5</v>
      </c>
      <c r="M20" s="786" t="n">
        <v>8.52233439875392E-5</v>
      </c>
      <c r="N20" s="828" t="n">
        <v>0.0</v>
      </c>
      <c r="O20" s="870" t="n">
        <v>6.25885658842116E-5</v>
      </c>
      <c r="P20" s="912" t="n">
        <v>1.50213414245171E-4</v>
      </c>
      <c r="Q20" s="954" t="n">
        <v>0.0</v>
      </c>
      <c r="R20" s="996" t="n">
        <v>4.86398854908418E-4</v>
      </c>
      <c r="S20" s="1038" t="n">
        <v>0.0</v>
      </c>
      <c r="T20" s="1080" t="n">
        <v>4.92393937203712E-4</v>
      </c>
      <c r="U20" s="1122" t="n">
        <v>4.30125190689552E-5</v>
      </c>
      <c r="V20" s="1164" t="n">
        <v>2.586907E-4</v>
      </c>
      <c r="W20" s="1206" t="n">
        <v>2.94419E-4</v>
      </c>
      <c r="X20" s="279"/>
      <c r="Y20" s="279"/>
      <c r="Z20" s="279"/>
      <c r="AA20" s="279"/>
      <c r="AB20" s="1248" t="n">
        <v>2.040142E-4</v>
      </c>
    </row>
    <row r="21" spans="2:28" x14ac:dyDescent="0.25">
      <c r="B21" s="327" t="s">
        <v>453</v>
      </c>
      <c r="C21" s="369" t="s">
        <v>464</v>
      </c>
      <c r="D21" s="411"/>
      <c r="E21" s="453"/>
      <c r="F21" s="495"/>
      <c r="G21" s="537"/>
      <c r="H21" s="579"/>
      <c r="I21" s="621"/>
      <c r="J21" s="663"/>
      <c r="K21" s="705"/>
      <c r="L21" s="747"/>
      <c r="M21" s="789"/>
      <c r="N21" s="831"/>
      <c r="O21" s="873"/>
      <c r="P21" s="915"/>
      <c r="Q21" s="957"/>
      <c r="R21" s="999"/>
      <c r="S21" s="1041"/>
      <c r="T21" s="1083"/>
      <c r="U21" s="1125"/>
      <c r="V21" s="1167" t="n">
        <v>0.0</v>
      </c>
      <c r="W21" s="1209" t="n">
        <v>0.0</v>
      </c>
      <c r="X21" s="279"/>
      <c r="Y21" s="279"/>
      <c r="Z21" s="279"/>
      <c r="AA21" s="279"/>
      <c r="AB21" s="1251" t="n">
        <v>0.0</v>
      </c>
    </row>
    <row r="22" spans="2:28" x14ac:dyDescent="0.25">
      <c r="B22" s="277"/>
      <c r="C22" s="278"/>
      <c r="D22" s="279"/>
      <c r="E22" s="279"/>
      <c r="F22" s="279"/>
      <c r="G22" s="279"/>
      <c r="H22" s="279"/>
      <c r="I22" s="279"/>
      <c r="J22" s="279"/>
      <c r="K22" s="279"/>
      <c r="L22" s="279"/>
      <c r="M22" s="279"/>
      <c r="N22" s="279"/>
      <c r="O22" s="279"/>
      <c r="P22" s="279"/>
      <c r="Q22" s="279"/>
      <c r="R22" s="279"/>
      <c r="S22" s="279"/>
      <c r="T22" s="279"/>
      <c r="U22" s="279"/>
      <c r="V22" s="279"/>
      <c r="W22" s="279"/>
      <c r="X22" s="279"/>
      <c r="Y22" s="279"/>
      <c r="Z22" s="279"/>
      <c r="AA22" s="279"/>
      <c r="AB22" s="279"/>
    </row>
    <row r="23" spans="2:28" x14ac:dyDescent="0.25">
      <c r="B23" s="1254" t="s">
        <v>465</v>
      </c>
      <c r="C23" s="1263" t="s">
        <v>33</v>
      </c>
      <c r="D23" s="1272" t="n">
        <v>0.9191531423394947</v>
      </c>
      <c r="E23" s="1281" t="n">
        <v>0.8921332870312322</v>
      </c>
      <c r="F23" s="1290" t="n">
        <v>0.9009349000144684</v>
      </c>
      <c r="G23" s="1299" t="n">
        <v>0.931553526361173</v>
      </c>
      <c r="H23" s="1308" t="n">
        <v>0.9147173038361948</v>
      </c>
      <c r="I23" s="1317" t="n">
        <v>0.9230980703785046</v>
      </c>
      <c r="J23" s="1326" t="n">
        <v>0.9286464585184357</v>
      </c>
      <c r="K23" s="1335" t="n">
        <v>0.9469169229699017</v>
      </c>
      <c r="L23" s="1344" t="n">
        <v>0.9362277133148444</v>
      </c>
      <c r="M23" s="1353" t="n">
        <v>0.9234983018644253</v>
      </c>
      <c r="N23" s="1362" t="n">
        <v>0.9322780153514555</v>
      </c>
      <c r="O23" s="1371" t="n">
        <v>0.9298518839044099</v>
      </c>
      <c r="P23" s="1380" t="n">
        <v>0.927291596347606</v>
      </c>
      <c r="Q23" s="1389" t="n">
        <v>0.9326368896924886</v>
      </c>
      <c r="R23" s="1398" t="n">
        <v>0.9373386717694486</v>
      </c>
      <c r="S23" s="1407" t="n">
        <v>0.9298509632474601</v>
      </c>
      <c r="T23" s="1416" t="n">
        <v>0.8843498043154202</v>
      </c>
      <c r="U23" s="1425" t="n">
        <v>0.9010364176159804</v>
      </c>
      <c r="V23" s="1434" t="n">
        <v>0.8870155147</v>
      </c>
      <c r="W23" s="1443" t="n">
        <v>0.8859323003</v>
      </c>
      <c r="X23" s="279"/>
      <c r="Y23" s="279"/>
      <c r="Z23" s="279"/>
      <c r="AA23" s="279"/>
      <c r="AB23" s="1452" t="n">
        <v>0.9187214448000001</v>
      </c>
    </row>
    <row r="24" spans="2:28" x14ac:dyDescent="0.25">
      <c r="B24" s="1257" t="s">
        <v>466</v>
      </c>
      <c r="C24" s="1266" t="s">
        <v>33</v>
      </c>
      <c r="D24" s="1275" t="n">
        <v>0.0642398887390332</v>
      </c>
      <c r="E24" s="1284" t="n">
        <v>0.0678719056192217</v>
      </c>
      <c r="F24" s="1293" t="n">
        <v>0.0755750043454673</v>
      </c>
      <c r="G24" s="1302" t="n">
        <v>0.0676066527327587</v>
      </c>
      <c r="H24" s="1311" t="n">
        <v>0.0850198523449983</v>
      </c>
      <c r="I24" s="1320" t="n">
        <v>0.0751299816620625</v>
      </c>
      <c r="J24" s="1329" t="n">
        <v>0.0708604181858807</v>
      </c>
      <c r="K24" s="1338" t="n">
        <v>0.0524269959954885</v>
      </c>
      <c r="L24" s="1347" t="n">
        <v>0.062740827190968</v>
      </c>
      <c r="M24" s="1356" t="n">
        <v>0.0758112369982678</v>
      </c>
      <c r="N24" s="1365" t="n">
        <v>0.0674907354822899</v>
      </c>
      <c r="O24" s="1374" t="n">
        <v>0.0699808186347649</v>
      </c>
      <c r="P24" s="1383" t="n">
        <v>0.0727084036523942</v>
      </c>
      <c r="Q24" s="1392" t="n">
        <v>0.0670017686939534</v>
      </c>
      <c r="R24" s="1401" t="n">
        <v>0.0624939171805327</v>
      </c>
      <c r="S24" s="1410" t="n">
        <v>0.0694342659035831</v>
      </c>
      <c r="T24" s="1419" t="n">
        <v>0.115650195684581</v>
      </c>
      <c r="U24" s="1428" t="n">
        <v>0.09896358238402</v>
      </c>
      <c r="V24" s="1437" t="n">
        <v>0.1129844853</v>
      </c>
      <c r="W24" s="1446" t="n">
        <v>0.1140676997</v>
      </c>
      <c r="X24" s="279"/>
      <c r="Y24" s="279"/>
      <c r="Z24" s="279"/>
      <c r="AA24" s="279"/>
      <c r="AB24" s="1455" t="n">
        <v>0.0790480442</v>
      </c>
    </row>
    <row r="25" spans="2:28" x14ac:dyDescent="0.25">
      <c r="B25" s="1260" t="s">
        <v>467</v>
      </c>
      <c r="C25" s="1269" t="s">
        <v>33</v>
      </c>
      <c r="D25" s="1278" t="n">
        <v>0.016606968921472</v>
      </c>
      <c r="E25" s="1287" t="n">
        <v>0.0399948073495462</v>
      </c>
      <c r="F25" s="1296" t="n">
        <v>0.0234900956400644</v>
      </c>
      <c r="G25" s="1305" t="n">
        <v>8.39820906068402E-4</v>
      </c>
      <c r="H25" s="1314" t="n">
        <v>2.62843818806696E-4</v>
      </c>
      <c r="I25" s="1323" t="n">
        <v>0.00177194795943316</v>
      </c>
      <c r="J25" s="1332" t="n">
        <v>4.93123295684258E-4</v>
      </c>
      <c r="K25" s="1341" t="n">
        <v>6.56081034609028E-4</v>
      </c>
      <c r="L25" s="1350" t="n">
        <v>0.00103145949418816</v>
      </c>
      <c r="M25" s="1359" t="n">
        <v>6.90461137307645E-4</v>
      </c>
      <c r="N25" s="1368" t="n">
        <v>2.31249166253668E-4</v>
      </c>
      <c r="O25" s="1377" t="n">
        <v>1.67297460825394E-4</v>
      </c>
      <c r="P25" s="1386" t="n">
        <v>0.0</v>
      </c>
      <c r="Q25" s="1395" t="n">
        <v>3.61341613557792E-4</v>
      </c>
      <c r="R25" s="1404" t="n">
        <v>1.67411050018672E-4</v>
      </c>
      <c r="S25" s="1413" t="n">
        <v>7.14770848957554E-4</v>
      </c>
      <c r="T25" s="1422" t="n">
        <v>0.0</v>
      </c>
      <c r="U25" s="1431" t="n">
        <v>0.0</v>
      </c>
      <c r="V25" s="1440" t="n">
        <v>0.0</v>
      </c>
      <c r="W25" s="1449"/>
      <c r="X25" s="60"/>
      <c r="Y25" s="60"/>
      <c r="Z25" s="60"/>
      <c r="AA25" s="60"/>
      <c r="AB25" s="1458" t="n">
        <v>0.0022305112</v>
      </c>
    </row>
    <row r="26">
      <c r="B26" s="1461" t="s">
        <v>468</v>
      </c>
      <c r="C26" s="1464" t="s">
        <v>33</v>
      </c>
      <c r="D26" s="1467" t="n">
        <v>1.0</v>
      </c>
      <c r="E26" s="1470" t="n">
        <v>1.0</v>
      </c>
      <c r="F26" s="1473" t="n">
        <v>1.0</v>
      </c>
      <c r="G26" s="1476" t="n">
        <v>1.0</v>
      </c>
      <c r="H26" s="1479" t="n">
        <v>0.9999999999999998</v>
      </c>
      <c r="I26" s="1482" t="n">
        <v>1.0000000000000002</v>
      </c>
      <c r="J26" s="1485" t="n">
        <v>1.0000000000000007</v>
      </c>
      <c r="K26" s="1488" t="n">
        <v>0.9999999999999992</v>
      </c>
      <c r="L26" s="1491" t="n">
        <v>1.0000000000000007</v>
      </c>
      <c r="M26" s="1494" t="n">
        <v>1.0000000000000007</v>
      </c>
      <c r="N26" s="1497" t="n">
        <v>0.9999999999999991</v>
      </c>
      <c r="O26" s="1500" t="n">
        <v>1.0000000000000002</v>
      </c>
      <c r="P26" s="1503" t="n">
        <v>1.0000000000000002</v>
      </c>
      <c r="Q26" s="1506" t="n">
        <v>0.9999999999999998</v>
      </c>
      <c r="R26" s="1509" t="n">
        <v>1.0</v>
      </c>
      <c r="S26" s="1512" t="n">
        <v>1.0000000000000007</v>
      </c>
      <c r="T26" s="1515" t="n">
        <v>1.000000000000001</v>
      </c>
      <c r="U26" s="1518" t="n">
        <v>1.0000000000000004</v>
      </c>
      <c r="V26" s="1521" t="n">
        <v>1.0</v>
      </c>
      <c r="W26" s="1524" t="n">
        <v>1.0</v>
      </c>
      <c r="AB26" s="1527" t="n">
        <v>1.0000000002</v>
      </c>
    </row>
    <row r="27">
      <c r="B27" s="1530" t="s">
        <v>469</v>
      </c>
      <c r="C27" s="1533" t="s">
        <v>33</v>
      </c>
      <c r="D27" s="1536" t="n">
        <v>12838.285</v>
      </c>
      <c r="E27" s="1539" t="n">
        <v>13773.31299999997</v>
      </c>
      <c r="F27" s="1542" t="n">
        <v>34185.046</v>
      </c>
      <c r="G27" s="1545" t="n">
        <v>30847.053</v>
      </c>
      <c r="H27" s="1548" t="n">
        <v>28153.601000000002</v>
      </c>
      <c r="I27" s="1551" t="n">
        <v>42170.820000000094</v>
      </c>
      <c r="J27" s="1554" t="n">
        <v>30013.258</v>
      </c>
      <c r="K27" s="1557" t="n">
        <v>31855.821</v>
      </c>
      <c r="L27" s="1560" t="n">
        <v>49057.1810000001</v>
      </c>
      <c r="M27" s="1563" t="n">
        <v>40118.116</v>
      </c>
      <c r="N27" s="1566" t="n">
        <v>51027.2110000001</v>
      </c>
      <c r="O27" s="1569" t="n">
        <v>96296.7440000003</v>
      </c>
      <c r="P27" s="1572" t="n">
        <v>25630.201</v>
      </c>
      <c r="Q27" s="1575" t="n">
        <v>40963.5</v>
      </c>
      <c r="R27" s="1578" t="n">
        <v>57343.9</v>
      </c>
      <c r="S27" s="1581" t="n">
        <v>51205.24</v>
      </c>
      <c r="T27" s="1584" t="n">
        <v>53142.41</v>
      </c>
      <c r="U27" s="1587" t="n">
        <v>58123.47</v>
      </c>
      <c r="V27" s="1590" t="n">
        <v>45475.164000000004</v>
      </c>
      <c r="W27" s="1593" t="n">
        <v>49745.432</v>
      </c>
    </row>
  </sheetData>
  <conditionalFormatting sqref="D6:AA6">
    <cfRule type="expression" dxfId="30" priority="5">
      <formula>D6=$C$4</formula>
    </cfRule>
  </conditionalFormatting>
  <conditionalFormatting sqref="AB6">
    <cfRule type="expression" dxfId="29" priority="2">
      <formula>AB6=$C$4</formula>
    </cfRule>
  </conditionalFormatting>
  <conditionalFormatting sqref="L6:AA6">
    <cfRule type="expression" dxfId="28" priority="4">
      <formula>A$7=#REF!</formula>
    </cfRule>
  </conditionalFormatting>
  <conditionalFormatting sqref="O6:AA6">
    <cfRule type="expression" dxfId="27" priority="6">
      <formula>C$7=#REF!</formula>
    </cfRule>
  </conditionalFormatting>
  <conditionalFormatting sqref="AB6">
    <cfRule type="expression" dxfId="26" priority="1">
      <formula>F$7=#REF!</formula>
    </cfRule>
  </conditionalFormatting>
  <conditionalFormatting sqref="AB6">
    <cfRule type="expression" dxfId="25" priority="3">
      <formula>E$7=#REF!</formula>
    </cfRule>
  </conditionalFormatting>
  <conditionalFormatting sqref="K6">
    <cfRule type="expression" dxfId="24" priority="7">
      <formula>A$7=#REF!</formula>
    </cfRule>
  </conditionalFormatting>
  <conditionalFormatting sqref="V6:X6 Z6">
    <cfRule type="expression" dxfId="23" priority="8">
      <formula>E$7=#REF!</formula>
    </cfRule>
  </conditionalFormatting>
  <conditionalFormatting sqref="V6:X6 Z6">
    <cfRule type="expression" dxfId="22" priority="9">
      <formula>D$7=#REF!</formula>
    </cfRule>
  </conditionalFormatting>
  <conditionalFormatting sqref="I6:J6">
    <cfRule type="expression" dxfId="21" priority="10">
      <formula>A$7=#REF!</formula>
    </cfRule>
  </conditionalFormatting>
  <conditionalFormatting sqref="G6:H6">
    <cfRule type="expression" dxfId="20" priority="11">
      <formula>A$7=#REF!</formula>
    </cfRule>
  </conditionalFormatting>
  <conditionalFormatting sqref="T6:U6 W6 Y6 AA6">
    <cfRule type="expression" dxfId="19" priority="12">
      <formula>G$7=#REF!</formula>
    </cfRule>
  </conditionalFormatting>
  <conditionalFormatting sqref="T6:U6 W6 Y6 AA6">
    <cfRule type="expression" dxfId="18" priority="13">
      <formula>F$7=#REF!</formula>
    </cfRule>
  </conditionalFormatting>
  <conditionalFormatting sqref="E6:F6">
    <cfRule type="expression" dxfId="17" priority="14">
      <formula>A$7=#REF!</formula>
    </cfRule>
  </conditionalFormatting>
  <conditionalFormatting sqref="AA6">
    <cfRule type="expression" dxfId="16" priority="15">
      <formula>L$7=#REF!</formula>
    </cfRule>
  </conditionalFormatting>
  <conditionalFormatting sqref="AA6">
    <cfRule type="expression" dxfId="15" priority="16">
      <formula>K$7=#REF!</formula>
    </cfRule>
  </conditionalFormatting>
  <conditionalFormatting sqref="AA6">
    <cfRule type="expression" dxfId="14" priority="17">
      <formula>F$7=#REF!</formula>
    </cfRule>
  </conditionalFormatting>
  <conditionalFormatting sqref="AA6">
    <cfRule type="expression" dxfId="13" priority="18">
      <formula>E$7=#REF!</formula>
    </cfRule>
  </conditionalFormatting>
  <conditionalFormatting sqref="D6">
    <cfRule type="expression" dxfId="12" priority="19">
      <formula>#REF!=#REF!</formula>
    </cfRule>
  </conditionalFormatting>
  <conditionalFormatting sqref="Z6">
    <cfRule type="expression" dxfId="11" priority="20">
      <formula>L$7=#REF!</formula>
    </cfRule>
  </conditionalFormatting>
  <conditionalFormatting sqref="Z6">
    <cfRule type="expression" dxfId="10" priority="21">
      <formula>K$7=#REF!</formula>
    </cfRule>
  </conditionalFormatting>
  <conditionalFormatting sqref="Z6">
    <cfRule type="expression" dxfId="9" priority="22">
      <formula>F$7=#REF!</formula>
    </cfRule>
  </conditionalFormatting>
  <conditionalFormatting sqref="Z6">
    <cfRule type="expression" dxfId="8" priority="23">
      <formula>E$7=#REF!</formula>
    </cfRule>
  </conditionalFormatting>
  <conditionalFormatting sqref="Y6">
    <cfRule type="expression" dxfId="7" priority="24">
      <formula>L$7=#REF!</formula>
    </cfRule>
  </conditionalFormatting>
  <conditionalFormatting sqref="Y6">
    <cfRule type="expression" dxfId="6" priority="25">
      <formula>K$7=#REF!</formula>
    </cfRule>
  </conditionalFormatting>
  <conditionalFormatting sqref="Y6">
    <cfRule type="expression" dxfId="5" priority="26">
      <formula>F$7=#REF!</formula>
    </cfRule>
  </conditionalFormatting>
  <conditionalFormatting sqref="Y6">
    <cfRule type="expression" dxfId="4" priority="27">
      <formula>E$7=#REF!</formula>
    </cfRule>
  </conditionalFormatting>
  <conditionalFormatting sqref="X6">
    <cfRule type="expression" dxfId="3" priority="28">
      <formula>L$7=#REF!</formula>
    </cfRule>
  </conditionalFormatting>
  <conditionalFormatting sqref="X6">
    <cfRule type="expression" dxfId="2" priority="29">
      <formula>K$7=#REF!</formula>
    </cfRule>
  </conditionalFormatting>
  <conditionalFormatting sqref="X6">
    <cfRule type="expression" dxfId="1" priority="30">
      <formula>F$7=#REF!</formula>
    </cfRule>
  </conditionalFormatting>
  <conditionalFormatting sqref="X6">
    <cfRule type="expression" dxfId="0" priority="31">
      <formula>E$7=#REF!</formula>
    </cfRule>
  </conditionalFormatting>
  <hyperlinks>
    <hyperlink ref="C2" location="Cover!A1" display="Back to cover pag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showGridLines="0" zoomScale="80" zoomScaleNormal="80" workbookViewId="0">
      <pane xSplit="4" ySplit="7" topLeftCell="X8" activePane="bottomRight" state="frozen"/>
      <selection pane="topRight" activeCell="E1" sqref="E1"/>
      <selection pane="bottomLeft" activeCell="A8" sqref="A8"/>
      <selection pane="bottomRight" activeCell="AG1" sqref="AG1"/>
    </sheetView>
  </sheetViews>
  <sheetFormatPr defaultRowHeight="15" outlineLevelCol="1" x14ac:dyDescent="0.25"/>
  <cols>
    <col min="4" max="4" bestFit="true" customWidth="true" width="18.75" collapsed="true"/>
    <col min="29" max="32" customWidth="true" hidden="true" width="0.0" collapsed="true" outlineLevel="1"/>
    <col min="33" max="33" width="9.0" collapsed="true"/>
  </cols>
  <sheetData>
    <row r="1" spans="1:35" s="262" customFormat="1" ht="14.25" x14ac:dyDescent="0.2">
      <c r="A1" s="260" t="s">
        <v>403</v>
      </c>
      <c r="B1" s="260" t="s">
        <v>404</v>
      </c>
      <c r="C1" s="260" t="s">
        <v>405</v>
      </c>
      <c r="D1" s="260" t="s">
        <v>406</v>
      </c>
      <c r="E1" s="260" t="s">
        <v>251</v>
      </c>
      <c r="F1" s="261" t="s">
        <v>252</v>
      </c>
      <c r="G1" s="261" t="s">
        <v>50</v>
      </c>
      <c r="H1" s="261" t="s">
        <v>36</v>
      </c>
      <c r="I1" s="261" t="s">
        <v>37</v>
      </c>
      <c r="J1" s="261" t="s">
        <v>254</v>
      </c>
      <c r="K1" s="261" t="s">
        <v>285</v>
      </c>
      <c r="L1" s="260" t="s">
        <v>253</v>
      </c>
      <c r="M1" s="260" t="s">
        <v>407</v>
      </c>
      <c r="N1" s="260" t="s">
        <v>408</v>
      </c>
      <c r="O1" s="260" t="s">
        <v>409</v>
      </c>
      <c r="P1" s="261" t="s">
        <v>410</v>
      </c>
      <c r="Q1" s="261" t="s">
        <v>411</v>
      </c>
      <c r="R1" s="261" t="s">
        <v>412</v>
      </c>
      <c r="S1" s="261" t="s">
        <v>385</v>
      </c>
      <c r="T1" s="261" t="s">
        <v>386</v>
      </c>
      <c r="U1" s="261" t="s">
        <v>387</v>
      </c>
      <c r="V1" s="261" t="s">
        <v>388</v>
      </c>
      <c r="W1" s="261" t="s">
        <v>389</v>
      </c>
      <c r="X1" s="261" t="s">
        <v>390</v>
      </c>
      <c r="Y1" s="261" t="s">
        <v>391</v>
      </c>
      <c r="Z1" s="261" t="s">
        <v>392</v>
      </c>
      <c r="AA1" s="261" t="s">
        <v>393</v>
      </c>
      <c r="AB1" s="261" t="s">
        <v>397</v>
      </c>
      <c r="AC1" s="261" t="s">
        <v>398</v>
      </c>
      <c r="AD1" s="261" t="s">
        <v>399</v>
      </c>
      <c r="AE1" s="261" t="s">
        <v>400</v>
      </c>
      <c r="AF1" s="261" t="s">
        <v>401</v>
      </c>
      <c r="AG1" s="261" t="str">
        <f>TEXT(B2,"yyyymm") &amp; "_CASECOUNT"</f>
        <v>201708_CASECOUNT</v>
      </c>
      <c r="AH1" s="261" t="s">
        <v>293</v>
      </c>
      <c r="AI1" s="261" t="s">
        <v>413</v>
      </c>
    </row>
    <row r="2" spans="1:35" s="156" customFormat="1" ht="14.25" x14ac:dyDescent="0.2">
      <c r="A2" s="153"/>
      <c r="B2" s="180">
        <f>+Cover!$G$5</f>
        <v>42978</v>
      </c>
      <c r="C2" s="154"/>
      <c r="D2" s="155" t="s">
        <v>269</v>
      </c>
      <c r="E2" s="154"/>
    </row>
    <row r="3" spans="1:35" s="156" customFormat="1" ht="18" x14ac:dyDescent="0.25">
      <c r="A3" s="154"/>
      <c r="B3" s="157"/>
      <c r="C3" s="255"/>
      <c r="D3" s="154"/>
      <c r="E3" s="154"/>
    </row>
    <row r="4" spans="1:35" s="156" customFormat="1" ht="14.25" x14ac:dyDescent="0.2">
      <c r="A4" s="154"/>
      <c r="B4" s="158"/>
      <c r="C4" s="158"/>
      <c r="D4" s="154"/>
      <c r="E4" s="154"/>
    </row>
    <row r="5" spans="1:35" s="156" customFormat="1" x14ac:dyDescent="0.2">
      <c r="A5" s="159" t="s">
        <v>277</v>
      </c>
      <c r="B5" s="158"/>
      <c r="C5" s="158"/>
      <c r="D5" s="160" t="s">
        <v>278</v>
      </c>
      <c r="E5" s="161"/>
    </row>
    <row r="6" spans="1:35" s="156" customFormat="1" x14ac:dyDescent="0.25">
      <c r="E6" s="162" t="s">
        <v>279</v>
      </c>
      <c r="F6" s="163"/>
      <c r="G6" s="163"/>
      <c r="H6" s="163"/>
      <c r="I6" s="163"/>
      <c r="J6" s="163"/>
      <c r="K6" s="163"/>
      <c r="L6" s="164" t="s">
        <v>280</v>
      </c>
      <c r="M6" s="165"/>
      <c r="N6" s="165"/>
      <c r="O6" s="166" t="s">
        <v>281</v>
      </c>
      <c r="P6" s="167"/>
      <c r="Q6" s="167"/>
      <c r="R6" s="167"/>
      <c r="S6" s="162" t="s">
        <v>282</v>
      </c>
      <c r="T6" s="162"/>
      <c r="U6" s="168" t="s">
        <v>242</v>
      </c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</row>
    <row r="7" spans="1:35" s="156" customFormat="1" x14ac:dyDescent="0.25">
      <c r="A7" s="256" t="s">
        <v>235</v>
      </c>
      <c r="B7" s="256" t="s">
        <v>234</v>
      </c>
      <c r="C7" s="256" t="s">
        <v>283</v>
      </c>
      <c r="D7" s="256" t="s">
        <v>284</v>
      </c>
      <c r="E7" s="257" t="s">
        <v>251</v>
      </c>
      <c r="F7" s="258" t="s">
        <v>252</v>
      </c>
      <c r="G7" s="257" t="s">
        <v>50</v>
      </c>
      <c r="H7" s="259" t="s">
        <v>36</v>
      </c>
      <c r="I7" s="259" t="s">
        <v>37</v>
      </c>
      <c r="J7" s="258" t="s">
        <v>254</v>
      </c>
      <c r="K7" s="257" t="s">
        <v>285</v>
      </c>
      <c r="L7" s="257" t="s">
        <v>253</v>
      </c>
      <c r="M7" s="259" t="s">
        <v>286</v>
      </c>
      <c r="N7" s="258" t="s">
        <v>287</v>
      </c>
      <c r="O7" s="256" t="s">
        <v>288</v>
      </c>
      <c r="P7" s="256" t="s">
        <v>289</v>
      </c>
      <c r="Q7" s="256" t="s">
        <v>290</v>
      </c>
      <c r="R7" s="256" t="s">
        <v>291</v>
      </c>
      <c r="S7" s="257" t="s">
        <v>255</v>
      </c>
      <c r="T7" s="258" t="s">
        <v>256</v>
      </c>
      <c r="U7" s="256" t="s">
        <v>292</v>
      </c>
      <c r="V7" s="256" t="s">
        <v>257</v>
      </c>
      <c r="W7" s="256" t="s">
        <v>377</v>
      </c>
      <c r="X7" s="256" t="s">
        <v>378</v>
      </c>
      <c r="Y7" s="256" t="s">
        <v>379</v>
      </c>
      <c r="Z7" s="256" t="s">
        <v>380</v>
      </c>
      <c r="AA7" s="256" t="s">
        <v>381</v>
      </c>
      <c r="AB7" s="256" t="s">
        <v>433</v>
      </c>
      <c r="AC7" s="256" t="s">
        <v>434</v>
      </c>
      <c r="AD7" s="256" t="s">
        <v>435</v>
      </c>
      <c r="AE7" s="256" t="s">
        <v>436</v>
      </c>
      <c r="AF7" s="256" t="s">
        <v>437</v>
      </c>
      <c r="AG7" s="256" t="str">
        <f>TEXT(B2,"mmm") &amp; " Case"</f>
        <v>Aug Case</v>
      </c>
      <c r="AH7" s="256" t="s">
        <v>293</v>
      </c>
      <c r="AI7" s="256" t="s">
        <v>258</v>
      </c>
    </row>
    <row r="8">
      <c r="A8" s="1596" t="s">
        <v>474</v>
      </c>
      <c r="B8" s="1860" t="s">
        <v>704</v>
      </c>
      <c r="C8" s="2124" t="s">
        <v>728</v>
      </c>
      <c r="D8" s="2388" t="s">
        <v>816</v>
      </c>
      <c r="E8" s="2625" t="n">
        <v>159.0</v>
      </c>
      <c r="F8" s="2850" t="n">
        <v>162.0</v>
      </c>
      <c r="G8" s="3075" t="n">
        <v>0.0</v>
      </c>
      <c r="H8" s="3300" t="n">
        <v>131.0</v>
      </c>
      <c r="I8" s="3525" t="n">
        <v>5.0</v>
      </c>
      <c r="J8" s="3750" t="n">
        <v>26.0</v>
      </c>
      <c r="K8" s="3975" t="n">
        <v>15.0</v>
      </c>
      <c r="L8" s="4200" t="n">
        <v>42.0</v>
      </c>
      <c r="M8" s="4425" t="n">
        <v>40.0</v>
      </c>
      <c r="N8" s="4650" t="n">
        <v>2.0</v>
      </c>
      <c r="O8" s="4875" t="n">
        <v>11.0</v>
      </c>
      <c r="P8" s="5088" t="n">
        <v>0.4230769230769231</v>
      </c>
      <c r="Q8" s="5301" t="n">
        <v>4.0</v>
      </c>
      <c r="R8" s="5514" t="n">
        <v>1.0</v>
      </c>
      <c r="S8" s="5637" t="n">
        <v>43.0</v>
      </c>
      <c r="T8" s="5862" t="n">
        <v>0.26791277258566976</v>
      </c>
      <c r="W8" s="6426" t="n">
        <v>100.852</v>
      </c>
      <c r="X8" s="6612" t="n">
        <v>809.2</v>
      </c>
      <c r="Y8" s="6801" t="n">
        <v>611.022</v>
      </c>
      <c r="Z8" s="6996" t="n">
        <v>691.246</v>
      </c>
      <c r="AA8" s="7194" t="n">
        <v>978.716</v>
      </c>
      <c r="AB8" s="7407" t="n">
        <v>1063.581</v>
      </c>
      <c r="AG8" s="7632" t="n">
        <v>77.0</v>
      </c>
      <c r="AH8" s="7857" t="n">
        <v>13.81274025974026</v>
      </c>
      <c r="AI8" s="8082" t="n">
        <v>4254.617</v>
      </c>
    </row>
    <row r="9">
      <c r="A9" s="1599" t="s">
        <v>474</v>
      </c>
      <c r="B9" s="1863" t="s">
        <v>704</v>
      </c>
      <c r="C9" s="2127" t="s">
        <v>729</v>
      </c>
      <c r="D9" s="2391" t="s">
        <v>817</v>
      </c>
      <c r="E9" s="2628" t="n">
        <v>566.0</v>
      </c>
      <c r="F9" s="2853" t="n">
        <v>499.0</v>
      </c>
      <c r="G9" s="3078" t="n">
        <v>0.0</v>
      </c>
      <c r="H9" s="3303" t="n">
        <v>443.0</v>
      </c>
      <c r="I9" s="3528" t="n">
        <v>15.0</v>
      </c>
      <c r="J9" s="3753" t="n">
        <v>41.0</v>
      </c>
      <c r="K9" s="3978" t="n">
        <v>82.0</v>
      </c>
      <c r="L9" s="4203" t="n">
        <v>99.0</v>
      </c>
      <c r="M9" s="4428" t="n">
        <v>99.0</v>
      </c>
      <c r="N9" s="4653" t="n">
        <v>0.0</v>
      </c>
      <c r="O9" s="4878" t="n">
        <v>17.0</v>
      </c>
      <c r="P9" s="5091" t="n">
        <v>0.4146341463414634</v>
      </c>
      <c r="Q9" s="5304" t="n">
        <v>5.0</v>
      </c>
      <c r="R9" s="5517" t="n">
        <v>1.0</v>
      </c>
      <c r="S9" s="5640" t="n">
        <v>70.0</v>
      </c>
      <c r="T9" s="5865" t="n">
        <v>0.13145539906103287</v>
      </c>
      <c r="U9" s="6087" t="n">
        <v>901.294</v>
      </c>
      <c r="V9" s="6249" t="n">
        <v>1371.946</v>
      </c>
      <c r="W9" s="6429" t="n">
        <v>2876.96</v>
      </c>
      <c r="X9" s="6615" t="n">
        <v>2433.995</v>
      </c>
      <c r="Y9" s="6804" t="n">
        <v>1437.119</v>
      </c>
      <c r="Z9" s="6999" t="n">
        <v>2019.496</v>
      </c>
      <c r="AA9" s="7197" t="n">
        <v>1552.143</v>
      </c>
      <c r="AB9" s="7410" t="n">
        <v>1409.98</v>
      </c>
      <c r="AG9" s="7635" t="n">
        <v>112.0</v>
      </c>
      <c r="AH9" s="7860" t="n">
        <v>12.589107142857143</v>
      </c>
      <c r="AI9" s="8085" t="n">
        <v>14002.933</v>
      </c>
    </row>
    <row r="10">
      <c r="A10" s="1602" t="s">
        <v>474</v>
      </c>
      <c r="B10" s="1866" t="s">
        <v>704</v>
      </c>
      <c r="C10" s="2130" t="s">
        <v>730</v>
      </c>
      <c r="D10" s="2394" t="s">
        <v>818</v>
      </c>
      <c r="E10" s="2631" t="n">
        <v>190.0</v>
      </c>
      <c r="F10" s="2856" t="n">
        <v>153.0</v>
      </c>
      <c r="G10" s="3081" t="n">
        <v>0.0</v>
      </c>
      <c r="H10" s="3306" t="n">
        <v>120.0</v>
      </c>
      <c r="I10" s="3531" t="n">
        <v>7.0</v>
      </c>
      <c r="J10" s="3756" t="n">
        <v>26.0</v>
      </c>
      <c r="K10" s="3981" t="n">
        <v>14.0</v>
      </c>
      <c r="L10" s="4206" t="n">
        <v>14.0</v>
      </c>
      <c r="M10" s="4431" t="n">
        <v>14.0</v>
      </c>
      <c r="N10" s="4656" t="n">
        <v>0.0</v>
      </c>
      <c r="O10" s="4881" t="n">
        <v>5.0</v>
      </c>
      <c r="P10" s="5094" t="n">
        <v>0.19230769230769232</v>
      </c>
      <c r="Q10" s="5307" t="n">
        <v>1.0</v>
      </c>
      <c r="R10" s="5520" t="n">
        <v>1.0</v>
      </c>
      <c r="S10" s="5643" t="n">
        <v>32.0</v>
      </c>
      <c r="T10" s="5868" t="n">
        <v>0.18658892128279883</v>
      </c>
      <c r="U10" s="6090" t="n">
        <v>362.863</v>
      </c>
      <c r="V10" s="6252" t="n">
        <v>667.521</v>
      </c>
      <c r="W10" s="6432" t="n">
        <v>1282.866</v>
      </c>
      <c r="X10" s="6618" t="n">
        <v>1087.773</v>
      </c>
      <c r="Y10" s="6807" t="n">
        <v>664.81</v>
      </c>
      <c r="Z10" s="7002" t="n">
        <v>991.967</v>
      </c>
      <c r="AA10" s="7200" t="n">
        <v>372.82</v>
      </c>
      <c r="AB10" s="7413" t="n">
        <v>517.569</v>
      </c>
      <c r="AG10" s="7638" t="n">
        <v>42.0</v>
      </c>
      <c r="AH10" s="7863" t="n">
        <v>12.323071428571428</v>
      </c>
      <c r="AI10" s="8088" t="n">
        <v>5948.189</v>
      </c>
    </row>
    <row r="11">
      <c r="A11" s="1605" t="s">
        <v>474</v>
      </c>
      <c r="B11" s="1869" t="s">
        <v>704</v>
      </c>
      <c r="C11" s="2133" t="s">
        <v>731</v>
      </c>
      <c r="D11" s="2397" t="s">
        <v>818</v>
      </c>
      <c r="E11" s="2634" t="n">
        <v>149.0</v>
      </c>
      <c r="F11" s="2859" t="n">
        <v>197.0</v>
      </c>
      <c r="G11" s="3084" t="n">
        <v>0.0</v>
      </c>
      <c r="H11" s="3309" t="n">
        <v>174.0</v>
      </c>
      <c r="I11" s="3534" t="n">
        <v>5.0</v>
      </c>
      <c r="J11" s="3759" t="n">
        <v>18.0</v>
      </c>
      <c r="K11" s="3984" t="n">
        <v>1.0</v>
      </c>
      <c r="L11" s="4209" t="n">
        <v>78.0</v>
      </c>
      <c r="M11" s="4434" t="n">
        <v>78.0</v>
      </c>
      <c r="N11" s="4659" t="n">
        <v>0.0</v>
      </c>
      <c r="O11" s="4884" t="n">
        <v>5.0</v>
      </c>
      <c r="P11" s="5097" t="n">
        <v>0.2777777777777778</v>
      </c>
      <c r="Q11" s="5310" t="n">
        <v>1.0</v>
      </c>
      <c r="R11" s="5523" t="n">
        <v>1.0</v>
      </c>
      <c r="S11" s="5646" t="n">
        <v>24.0</v>
      </c>
      <c r="T11" s="5871" t="n">
        <v>0.13872832369942195</v>
      </c>
      <c r="U11" s="6093" t="n">
        <v>383.71</v>
      </c>
      <c r="V11" s="6255" t="n">
        <v>394.508</v>
      </c>
      <c r="W11" s="6435" t="n">
        <v>481.86</v>
      </c>
      <c r="X11" s="6621" t="n">
        <v>389.723</v>
      </c>
      <c r="Y11" s="6810" t="n">
        <v>253.142</v>
      </c>
      <c r="Z11" s="7005" t="n">
        <v>340.403</v>
      </c>
      <c r="AA11" s="7203" t="n">
        <v>453.351</v>
      </c>
      <c r="AB11" s="7416" t="n">
        <v>311.254</v>
      </c>
      <c r="AG11" s="7641" t="n">
        <v>25.0</v>
      </c>
      <c r="AH11" s="7866" t="n">
        <v>12.45016</v>
      </c>
      <c r="AI11" s="8091" t="n">
        <v>3007.951</v>
      </c>
    </row>
    <row r="12">
      <c r="A12" s="1608" t="s">
        <v>474</v>
      </c>
      <c r="B12" s="1872" t="s">
        <v>705</v>
      </c>
      <c r="C12" s="2136" t="s">
        <v>732</v>
      </c>
      <c r="D12" s="2400" t="s">
        <v>819</v>
      </c>
      <c r="E12" s="2637" t="n">
        <v>262.0</v>
      </c>
      <c r="F12" s="2862" t="n">
        <v>244.0</v>
      </c>
      <c r="G12" s="3087" t="n">
        <v>0.0</v>
      </c>
      <c r="H12" s="3312" t="n">
        <v>200.0</v>
      </c>
      <c r="I12" s="3537" t="n">
        <v>9.0</v>
      </c>
      <c r="J12" s="3762" t="n">
        <v>35.0</v>
      </c>
      <c r="K12" s="3987" t="n">
        <v>7.0</v>
      </c>
      <c r="L12" s="4212" t="n">
        <v>20.0</v>
      </c>
      <c r="M12" s="4437" t="n">
        <v>20.0</v>
      </c>
      <c r="N12" s="4662" t="n">
        <v>0.0</v>
      </c>
      <c r="O12" s="4887" t="n">
        <v>6.0</v>
      </c>
      <c r="P12" s="5100" t="n">
        <v>0.17142857142857143</v>
      </c>
      <c r="Q12" s="5313" t="n">
        <v>4.0</v>
      </c>
      <c r="R12" s="5526" t="n">
        <v>1.0</v>
      </c>
      <c r="S12" s="5649" t="n">
        <v>24.0</v>
      </c>
      <c r="T12" s="5874" t="n">
        <v>0.09486166007905138</v>
      </c>
      <c r="U12" s="6096" t="n">
        <v>512.092</v>
      </c>
      <c r="V12" s="6258" t="n">
        <v>813.197</v>
      </c>
      <c r="W12" s="6438" t="n">
        <v>1464.654</v>
      </c>
      <c r="X12" s="6624" t="n">
        <v>1108.275</v>
      </c>
      <c r="Y12" s="6813" t="n">
        <v>634.608</v>
      </c>
      <c r="Z12" s="7008" t="n">
        <v>1553.719</v>
      </c>
      <c r="AA12" s="7206" t="n">
        <v>693.109</v>
      </c>
      <c r="AB12" s="7419" t="n">
        <v>635.056</v>
      </c>
      <c r="AG12" s="7644" t="n">
        <v>48.0</v>
      </c>
      <c r="AH12" s="7869" t="n">
        <v>13.230333333333334</v>
      </c>
      <c r="AI12" s="8094" t="n">
        <v>7414.71</v>
      </c>
    </row>
    <row r="13">
      <c r="A13" s="1611" t="s">
        <v>474</v>
      </c>
      <c r="B13" s="1875" t="s">
        <v>705</v>
      </c>
      <c r="C13" s="2139" t="s">
        <v>733</v>
      </c>
      <c r="D13" s="2403" t="s">
        <v>820</v>
      </c>
      <c r="E13" s="2640" t="n">
        <v>204.0</v>
      </c>
      <c r="F13" s="2865" t="n">
        <v>195.0</v>
      </c>
      <c r="G13" s="3090" t="n">
        <v>0.0</v>
      </c>
      <c r="H13" s="3315" t="n">
        <v>160.0</v>
      </c>
      <c r="I13" s="3540" t="n">
        <v>5.0</v>
      </c>
      <c r="J13" s="3765" t="n">
        <v>30.0</v>
      </c>
      <c r="K13" s="3990" t="n">
        <v>0.0</v>
      </c>
      <c r="L13" s="4215" t="n">
        <v>31.0</v>
      </c>
      <c r="M13" s="4440" t="n">
        <v>31.0</v>
      </c>
      <c r="N13" s="4665" t="n">
        <v>0.0</v>
      </c>
      <c r="O13" s="4890" t="n">
        <v>11.0</v>
      </c>
      <c r="P13" s="5103" t="n">
        <v>0.36666666666666664</v>
      </c>
      <c r="Q13" s="5316" t="n">
        <v>4.0</v>
      </c>
      <c r="R13" s="5529" t="n">
        <v>1.0</v>
      </c>
      <c r="S13" s="5652" t="n">
        <v>57.0</v>
      </c>
      <c r="T13" s="5877" t="n">
        <v>0.2857142857142857</v>
      </c>
      <c r="U13" s="6099" t="n">
        <v>643.309</v>
      </c>
      <c r="V13" s="6261" t="n">
        <v>769.314</v>
      </c>
      <c r="W13" s="6441" t="n">
        <v>1065.951</v>
      </c>
      <c r="X13" s="6627" t="n">
        <v>1172.83</v>
      </c>
      <c r="Y13" s="6816" t="n">
        <v>1116.145</v>
      </c>
      <c r="Z13" s="7011" t="n">
        <v>907.3</v>
      </c>
      <c r="AA13" s="7209" t="n">
        <v>1071.62</v>
      </c>
      <c r="AB13" s="7422" t="n">
        <v>1276.027</v>
      </c>
      <c r="AG13" s="7647" t="n">
        <v>93.0</v>
      </c>
      <c r="AH13" s="7872" t="n">
        <v>13.720720430107527</v>
      </c>
      <c r="AI13" s="8097" t="n">
        <v>8022.496</v>
      </c>
    </row>
    <row r="14">
      <c r="A14" s="1614" t="s">
        <v>474</v>
      </c>
      <c r="B14" s="1878" t="s">
        <v>705</v>
      </c>
      <c r="C14" s="2142" t="s">
        <v>734</v>
      </c>
    </row>
    <row r="15">
      <c r="A15" s="1617" t="s">
        <v>473</v>
      </c>
      <c r="B15" s="1881" t="s">
        <v>706</v>
      </c>
      <c r="C15" s="2145" t="s">
        <v>735</v>
      </c>
      <c r="D15" s="2406" t="s">
        <v>821</v>
      </c>
      <c r="E15" s="2643" t="n">
        <v>211.0</v>
      </c>
      <c r="F15" s="2868" t="n">
        <v>234.0</v>
      </c>
      <c r="G15" s="3093" t="n">
        <v>0.0</v>
      </c>
      <c r="H15" s="3318" t="n">
        <v>201.0</v>
      </c>
      <c r="I15" s="3543" t="n">
        <v>2.0</v>
      </c>
      <c r="J15" s="3768" t="n">
        <v>31.0</v>
      </c>
      <c r="K15" s="3993" t="n">
        <v>0.0</v>
      </c>
      <c r="L15" s="4218" t="n">
        <v>66.0</v>
      </c>
      <c r="M15" s="4443" t="n">
        <v>63.0</v>
      </c>
      <c r="N15" s="4668" t="n">
        <v>3.0</v>
      </c>
      <c r="O15" s="4893" t="n">
        <v>16.0</v>
      </c>
      <c r="P15" s="5106" t="n">
        <v>0.5161290322580645</v>
      </c>
      <c r="Q15" s="5319" t="n">
        <v>0.0</v>
      </c>
      <c r="S15" s="5655" t="n">
        <v>41.0</v>
      </c>
      <c r="T15" s="5880" t="n">
        <v>0.1842696629213483</v>
      </c>
      <c r="V15" s="6264" t="n">
        <v>143.734</v>
      </c>
      <c r="W15" s="6444" t="n">
        <v>509.416</v>
      </c>
      <c r="X15" s="6630" t="n">
        <v>544.748</v>
      </c>
      <c r="Y15" s="6819" t="n">
        <v>188.445</v>
      </c>
      <c r="Z15" s="7014" t="n">
        <v>702.442</v>
      </c>
      <c r="AA15" s="7212" t="n">
        <v>753.343</v>
      </c>
      <c r="AB15" s="7425" t="n">
        <v>892.464</v>
      </c>
      <c r="AG15" s="7650" t="n">
        <v>68.0</v>
      </c>
      <c r="AH15" s="7875" t="n">
        <v>13.124470588235296</v>
      </c>
      <c r="AI15" s="8100" t="n">
        <v>3734.592</v>
      </c>
    </row>
    <row r="16">
      <c r="A16" s="1620" t="s">
        <v>473</v>
      </c>
      <c r="B16" s="1884" t="s">
        <v>706</v>
      </c>
      <c r="C16" s="2148" t="s">
        <v>736</v>
      </c>
      <c r="D16" s="2409" t="s">
        <v>822</v>
      </c>
      <c r="E16" s="2646" t="n">
        <v>282.0</v>
      </c>
      <c r="F16" s="2871" t="n">
        <v>295.0</v>
      </c>
      <c r="G16" s="3096" t="n">
        <v>0.0</v>
      </c>
      <c r="H16" s="3321" t="n">
        <v>224.0</v>
      </c>
      <c r="I16" s="3546" t="n">
        <v>22.0</v>
      </c>
      <c r="J16" s="3771" t="n">
        <v>49.0</v>
      </c>
      <c r="K16" s="3996" t="n">
        <v>2.0</v>
      </c>
      <c r="L16" s="4221" t="n">
        <v>57.0</v>
      </c>
      <c r="M16" s="4446" t="n">
        <v>54.0</v>
      </c>
      <c r="N16" s="4671" t="n">
        <v>3.0</v>
      </c>
      <c r="O16" s="4896" t="n">
        <v>15.0</v>
      </c>
      <c r="P16" s="5109" t="n">
        <v>0.30612244897959184</v>
      </c>
      <c r="Q16" s="5322" t="n">
        <v>6.0</v>
      </c>
      <c r="R16" s="5532" t="n">
        <v>1.0</v>
      </c>
      <c r="S16" s="5658" t="n">
        <v>77.0</v>
      </c>
      <c r="T16" s="5883" t="n">
        <v>0.2668977469670711</v>
      </c>
      <c r="U16" s="6102" t="n">
        <v>759.187</v>
      </c>
      <c r="V16" s="6267" t="n">
        <v>1038.06</v>
      </c>
      <c r="W16" s="6447" t="n">
        <v>994.918</v>
      </c>
      <c r="X16" s="6633" t="n">
        <v>966.442</v>
      </c>
      <c r="Y16" s="6822" t="n">
        <v>930.936</v>
      </c>
      <c r="Z16" s="7017" t="n">
        <v>1055.118</v>
      </c>
      <c r="AA16" s="7215" t="n">
        <v>813.774</v>
      </c>
      <c r="AB16" s="7428" t="n">
        <v>1302.86</v>
      </c>
      <c r="AG16" s="7653" t="n">
        <v>99.0</v>
      </c>
      <c r="AH16" s="7878" t="n">
        <v>13.16020202020202</v>
      </c>
      <c r="AI16" s="8103" t="n">
        <v>7861.295</v>
      </c>
    </row>
    <row r="17">
      <c r="A17" s="1623" t="s">
        <v>473</v>
      </c>
      <c r="B17" s="1887" t="s">
        <v>706</v>
      </c>
      <c r="C17" s="2151" t="s">
        <v>737</v>
      </c>
      <c r="D17" s="2412" t="s">
        <v>823</v>
      </c>
      <c r="E17" s="2649" t="n">
        <v>331.0</v>
      </c>
      <c r="F17" s="2874" t="n">
        <v>378.0</v>
      </c>
      <c r="G17" s="3099" t="n">
        <v>0.0</v>
      </c>
      <c r="H17" s="3324" t="n">
        <v>310.0</v>
      </c>
      <c r="I17" s="3549" t="n">
        <v>26.0</v>
      </c>
      <c r="J17" s="3774" t="n">
        <v>42.0</v>
      </c>
      <c r="K17" s="3999" t="n">
        <v>0.0</v>
      </c>
      <c r="L17" s="4224" t="n">
        <v>80.0</v>
      </c>
      <c r="M17" s="4449" t="n">
        <v>80.0</v>
      </c>
      <c r="N17" s="4674" t="n">
        <v>0.0</v>
      </c>
      <c r="O17" s="4899" t="n">
        <v>18.0</v>
      </c>
      <c r="P17" s="5112" t="n">
        <v>0.42857142857142855</v>
      </c>
      <c r="Q17" s="5325" t="n">
        <v>8.0</v>
      </c>
      <c r="R17" s="5535" t="n">
        <v>1.0</v>
      </c>
      <c r="S17" s="5661" t="n">
        <v>73.0</v>
      </c>
      <c r="T17" s="5886" t="n">
        <v>0.2059238363892807</v>
      </c>
      <c r="U17" s="6105" t="n">
        <v>765.41</v>
      </c>
      <c r="V17" s="6270" t="n">
        <v>1180.972</v>
      </c>
      <c r="W17" s="6450" t="n">
        <v>1563.673</v>
      </c>
      <c r="X17" s="6636" t="n">
        <v>1637.666</v>
      </c>
      <c r="Y17" s="6825" t="n">
        <v>1204.428</v>
      </c>
      <c r="Z17" s="7020" t="n">
        <v>1867.781</v>
      </c>
      <c r="AA17" s="7218" t="n">
        <v>1851.145</v>
      </c>
      <c r="AB17" s="7431" t="n">
        <v>1522.706</v>
      </c>
      <c r="AG17" s="7656" t="n">
        <v>118.0</v>
      </c>
      <c r="AH17" s="7881" t="n">
        <v>12.90428813559322</v>
      </c>
      <c r="AI17" s="8106" t="n">
        <v>11593.781</v>
      </c>
    </row>
    <row r="18">
      <c r="A18" s="1626" t="s">
        <v>473</v>
      </c>
      <c r="B18" s="1890" t="s">
        <v>706</v>
      </c>
      <c r="C18" s="2154" t="s">
        <v>738</v>
      </c>
    </row>
    <row r="19">
      <c r="A19" s="1629" t="s">
        <v>478</v>
      </c>
      <c r="B19" s="1893" t="s">
        <v>707</v>
      </c>
      <c r="C19" s="2157" t="s">
        <v>739</v>
      </c>
      <c r="D19" s="2415" t="s">
        <v>824</v>
      </c>
      <c r="E19" s="2652" t="n">
        <v>15.0</v>
      </c>
      <c r="F19" s="2877" t="n">
        <v>4.0</v>
      </c>
      <c r="G19" s="3102" t="n">
        <v>0.0</v>
      </c>
      <c r="H19" s="3327" t="n">
        <v>1.0</v>
      </c>
      <c r="I19" s="3552" t="n">
        <v>0.0</v>
      </c>
      <c r="J19" s="3777" t="n">
        <v>3.0</v>
      </c>
      <c r="K19" s="4002" t="n">
        <v>0.0</v>
      </c>
      <c r="L19" s="4227" t="n">
        <v>0.0</v>
      </c>
      <c r="M19" s="4452" t="n">
        <v>0.0</v>
      </c>
      <c r="N19" s="4677" t="n">
        <v>0.0</v>
      </c>
      <c r="S19" s="5664" t="n">
        <v>0.0</v>
      </c>
      <c r="T19" s="5889" t="n">
        <v>0.0</v>
      </c>
      <c r="Z19" s="7023" t="n">
        <v>0.0</v>
      </c>
      <c r="AA19" s="7221" t="n">
        <v>0.0</v>
      </c>
      <c r="AB19" s="7434" t="n">
        <v>-12.948</v>
      </c>
      <c r="AG19" s="7659" t="n">
        <v>-1.0</v>
      </c>
      <c r="AH19" s="7884" t="n">
        <v>12.948</v>
      </c>
      <c r="AI19" s="8109" t="n">
        <v>-12.948</v>
      </c>
    </row>
    <row r="20">
      <c r="A20" s="1632" t="s">
        <v>478</v>
      </c>
      <c r="B20" s="1896" t="s">
        <v>707</v>
      </c>
      <c r="C20" s="2160" t="s">
        <v>740</v>
      </c>
      <c r="D20" s="2418" t="s">
        <v>824</v>
      </c>
      <c r="E20" s="2655" t="n">
        <v>0.0</v>
      </c>
      <c r="F20" s="2880" t="n">
        <v>5.0</v>
      </c>
      <c r="G20" s="3105" t="n">
        <v>0.0</v>
      </c>
      <c r="H20" s="3330" t="n">
        <v>1.0</v>
      </c>
      <c r="I20" s="3555" t="n">
        <v>0.0</v>
      </c>
      <c r="J20" s="3780" t="n">
        <v>4.0</v>
      </c>
      <c r="K20" s="4005" t="n">
        <v>0.0</v>
      </c>
      <c r="L20" s="4230" t="n">
        <v>5.0</v>
      </c>
      <c r="M20" s="4455" t="n">
        <v>1.0</v>
      </c>
      <c r="N20" s="4680" t="n">
        <v>4.0</v>
      </c>
      <c r="O20" s="4902" t="n">
        <v>3.0</v>
      </c>
      <c r="P20" s="5115" t="n">
        <v>0.75</v>
      </c>
      <c r="Q20" s="5328" t="n">
        <v>0.0</v>
      </c>
      <c r="S20" s="5667" t="n">
        <v>5.0</v>
      </c>
      <c r="T20" s="5892" t="n">
        <v>2.0</v>
      </c>
      <c r="AB20" s="7437" t="n">
        <v>100.762</v>
      </c>
      <c r="AG20" s="7662" t="n">
        <v>7.0</v>
      </c>
      <c r="AH20" s="7887" t="n">
        <v>14.394571428571428</v>
      </c>
      <c r="AI20" s="8112" t="n">
        <v>100.762</v>
      </c>
    </row>
    <row r="21">
      <c r="A21" s="1635" t="s">
        <v>478</v>
      </c>
      <c r="B21" s="1899" t="s">
        <v>707</v>
      </c>
      <c r="C21" s="2163" t="s">
        <v>741</v>
      </c>
      <c r="D21" s="2421" t="s">
        <v>824</v>
      </c>
      <c r="E21" s="2658" t="n">
        <v>215.0</v>
      </c>
      <c r="F21" s="2883" t="n">
        <v>197.0</v>
      </c>
      <c r="G21" s="3108" t="n">
        <v>0.0</v>
      </c>
      <c r="H21" s="3333" t="n">
        <v>152.0</v>
      </c>
      <c r="I21" s="3558" t="n">
        <v>13.0</v>
      </c>
      <c r="J21" s="3783" t="n">
        <v>32.0</v>
      </c>
      <c r="K21" s="4008" t="n">
        <v>0.0</v>
      </c>
      <c r="L21" s="4233" t="n">
        <v>15.0</v>
      </c>
      <c r="M21" s="4458" t="n">
        <v>15.0</v>
      </c>
      <c r="N21" s="4683" t="n">
        <v>0.0</v>
      </c>
      <c r="O21" s="4905" t="n">
        <v>6.0</v>
      </c>
      <c r="P21" s="5118" t="n">
        <v>0.1875</v>
      </c>
      <c r="Q21" s="5331" t="n">
        <v>2.0</v>
      </c>
      <c r="R21" s="5538" t="n">
        <v>1.0</v>
      </c>
      <c r="S21" s="5670" t="n">
        <v>40.0</v>
      </c>
      <c r="T21" s="5895" t="n">
        <v>0.1941747572815534</v>
      </c>
      <c r="U21" s="6108" t="n">
        <v>1306.336</v>
      </c>
      <c r="V21" s="6273" t="n">
        <v>1399.374</v>
      </c>
      <c r="W21" s="6453" t="n">
        <v>2186.508</v>
      </c>
      <c r="X21" s="6639" t="n">
        <v>1390.043</v>
      </c>
      <c r="Y21" s="6828" t="n">
        <v>1150.863</v>
      </c>
      <c r="Z21" s="7026" t="n">
        <v>1124.864</v>
      </c>
      <c r="AA21" s="7224" t="n">
        <v>1358.427</v>
      </c>
      <c r="AB21" s="7440" t="n">
        <v>1079.856</v>
      </c>
      <c r="AG21" s="7665" t="n">
        <v>72.0</v>
      </c>
      <c r="AH21" s="7890" t="n">
        <v>14.998</v>
      </c>
      <c r="AI21" s="8115" t="n">
        <v>10996.271</v>
      </c>
    </row>
    <row r="22">
      <c r="A22" s="1638" t="s">
        <v>478</v>
      </c>
      <c r="B22" s="1902" t="s">
        <v>707</v>
      </c>
      <c r="C22" s="2166" t="s">
        <v>742</v>
      </c>
      <c r="D22" s="2424" t="s">
        <v>824</v>
      </c>
      <c r="E22" s="2661" t="n">
        <v>191.0</v>
      </c>
      <c r="F22" s="2886" t="n">
        <v>187.0</v>
      </c>
      <c r="G22" s="3111" t="n">
        <v>0.0</v>
      </c>
      <c r="H22" s="3336" t="n">
        <v>164.0</v>
      </c>
      <c r="I22" s="3561" t="n">
        <v>6.0</v>
      </c>
      <c r="J22" s="3786" t="n">
        <v>17.0</v>
      </c>
      <c r="K22" s="4011" t="n">
        <v>1.0</v>
      </c>
      <c r="L22" s="4236" t="n">
        <v>25.0</v>
      </c>
      <c r="M22" s="4461" t="n">
        <v>25.0</v>
      </c>
      <c r="N22" s="4686" t="n">
        <v>0.0</v>
      </c>
      <c r="O22" s="4908" t="n">
        <v>9.0</v>
      </c>
      <c r="P22" s="5121" t="n">
        <v>0.5294117647058824</v>
      </c>
      <c r="Q22" s="5334" t="n">
        <v>2.0</v>
      </c>
      <c r="R22" s="5541" t="n">
        <v>1.0</v>
      </c>
      <c r="S22" s="5673" t="n">
        <v>38.0</v>
      </c>
      <c r="T22" s="5898" t="n">
        <v>0.20105820105820105</v>
      </c>
      <c r="U22" s="6111" t="n">
        <v>254.448</v>
      </c>
      <c r="V22" s="6276" t="n">
        <v>231.309</v>
      </c>
      <c r="W22" s="6456" t="n">
        <v>751.759</v>
      </c>
      <c r="X22" s="6642" t="n">
        <v>651.62</v>
      </c>
      <c r="Y22" s="6831" t="n">
        <v>836.493</v>
      </c>
      <c r="Z22" s="7029" t="n">
        <v>1361.953</v>
      </c>
      <c r="AA22" s="7227" t="n">
        <v>1085.549</v>
      </c>
      <c r="AB22" s="7443" t="n">
        <v>1073.985</v>
      </c>
      <c r="AG22" s="7668" t="n">
        <v>76.0</v>
      </c>
      <c r="AH22" s="7893" t="n">
        <v>14.131381578947368</v>
      </c>
      <c r="AI22" s="8118" t="n">
        <v>6247.116</v>
      </c>
    </row>
    <row r="23">
      <c r="A23" s="1641" t="s">
        <v>478</v>
      </c>
      <c r="B23" s="1905" t="s">
        <v>708</v>
      </c>
      <c r="C23" s="2169" t="s">
        <v>743</v>
      </c>
      <c r="D23" s="2427" t="s">
        <v>825</v>
      </c>
      <c r="E23" s="2664" t="n">
        <v>137.0</v>
      </c>
      <c r="F23" s="2889" t="n">
        <v>131.0</v>
      </c>
      <c r="G23" s="3114" t="n">
        <v>0.0</v>
      </c>
      <c r="H23" s="3339" t="n">
        <v>95.0</v>
      </c>
      <c r="I23" s="3564" t="n">
        <v>14.0</v>
      </c>
      <c r="J23" s="3789" t="n">
        <v>22.0</v>
      </c>
      <c r="K23" s="4014" t="n">
        <v>0.0</v>
      </c>
      <c r="L23" s="4239" t="n">
        <v>16.0</v>
      </c>
      <c r="M23" s="4464" t="n">
        <v>16.0</v>
      </c>
      <c r="N23" s="4689" t="n">
        <v>0.0</v>
      </c>
      <c r="O23" s="4911" t="n">
        <v>8.0</v>
      </c>
      <c r="P23" s="5124" t="n">
        <v>0.36363636363636365</v>
      </c>
      <c r="Q23" s="5337" t="n">
        <v>2.0</v>
      </c>
      <c r="R23" s="5544" t="n">
        <v>1.0</v>
      </c>
      <c r="S23" s="5676" t="n">
        <v>21.0</v>
      </c>
      <c r="T23" s="5901" t="n">
        <v>0.15671641791044777</v>
      </c>
      <c r="U23" s="6114" t="n">
        <v>191.654</v>
      </c>
      <c r="V23" s="6279" t="n">
        <v>552.744</v>
      </c>
      <c r="W23" s="6459" t="n">
        <v>1072.693</v>
      </c>
      <c r="X23" s="6645" t="n">
        <v>379.166</v>
      </c>
      <c r="Y23" s="6834" t="n">
        <v>592.475</v>
      </c>
      <c r="Z23" s="7032" t="n">
        <v>686.628</v>
      </c>
      <c r="AA23" s="7230" t="n">
        <v>684.275</v>
      </c>
      <c r="AB23" s="7446" t="n">
        <v>352.654</v>
      </c>
      <c r="AG23" s="7671" t="n">
        <v>28.0</v>
      </c>
      <c r="AH23" s="7896" t="n">
        <v>12.594785714285715</v>
      </c>
      <c r="AI23" s="8121" t="n">
        <v>4512.289</v>
      </c>
    </row>
    <row r="24">
      <c r="A24" s="1644" t="s">
        <v>478</v>
      </c>
      <c r="B24" s="1908" t="s">
        <v>708</v>
      </c>
      <c r="C24" s="2172" t="s">
        <v>744</v>
      </c>
      <c r="D24" s="2430" t="s">
        <v>825</v>
      </c>
      <c r="E24" s="2667" t="n">
        <v>82.0</v>
      </c>
      <c r="F24" s="2892" t="n">
        <v>73.0</v>
      </c>
      <c r="G24" s="3117" t="n">
        <v>0.0</v>
      </c>
      <c r="H24" s="3342" t="n">
        <v>57.0</v>
      </c>
      <c r="I24" s="3567" t="n">
        <v>3.0</v>
      </c>
      <c r="J24" s="3792" t="n">
        <v>13.0</v>
      </c>
      <c r="K24" s="4017" t="n">
        <v>0.0</v>
      </c>
      <c r="L24" s="4242" t="n">
        <v>8.0</v>
      </c>
      <c r="M24" s="4467" t="n">
        <v>7.0</v>
      </c>
      <c r="N24" s="4692" t="n">
        <v>1.0</v>
      </c>
      <c r="O24" s="4914" t="n">
        <v>5.0</v>
      </c>
      <c r="P24" s="5127" t="n">
        <v>0.38461538461538464</v>
      </c>
      <c r="Q24" s="5340" t="n">
        <v>1.0</v>
      </c>
      <c r="R24" s="5547" t="n">
        <v>1.0</v>
      </c>
      <c r="S24" s="5679" t="n">
        <v>8.0</v>
      </c>
      <c r="T24" s="5904" t="n">
        <v>0.1032258064516129</v>
      </c>
      <c r="X24" s="6648" t="n">
        <v>535.797</v>
      </c>
      <c r="Y24" s="6837" t="n">
        <v>227.863</v>
      </c>
      <c r="Z24" s="7035" t="n">
        <v>716.417</v>
      </c>
      <c r="AA24" s="7233" t="n">
        <v>265.83</v>
      </c>
      <c r="AB24" s="7449" t="n">
        <v>324.128</v>
      </c>
      <c r="AG24" s="7674" t="n">
        <v>15.0</v>
      </c>
      <c r="AH24" s="7899" t="n">
        <v>21.608533333333334</v>
      </c>
      <c r="AI24" s="8124" t="n">
        <v>2070.035</v>
      </c>
    </row>
    <row r="25">
      <c r="A25" s="1647" t="s">
        <v>478</v>
      </c>
      <c r="B25" s="1911" t="s">
        <v>708</v>
      </c>
      <c r="C25" s="2175" t="s">
        <v>745</v>
      </c>
      <c r="D25" s="2433" t="s">
        <v>826</v>
      </c>
      <c r="E25" s="2670" t="n">
        <v>97.0</v>
      </c>
      <c r="F25" s="2895" t="n">
        <v>97.0</v>
      </c>
      <c r="G25" s="3120" t="n">
        <v>0.0</v>
      </c>
      <c r="H25" s="3345" t="n">
        <v>75.0</v>
      </c>
      <c r="I25" s="3570" t="n">
        <v>1.0</v>
      </c>
      <c r="J25" s="3795" t="n">
        <v>21.0</v>
      </c>
      <c r="K25" s="4020" t="n">
        <v>0.0</v>
      </c>
      <c r="L25" s="4245" t="n">
        <v>11.0</v>
      </c>
      <c r="M25" s="4470" t="n">
        <v>10.0</v>
      </c>
      <c r="N25" s="4695" t="n">
        <v>1.0</v>
      </c>
      <c r="O25" s="4917" t="n">
        <v>7.0</v>
      </c>
      <c r="P25" s="5130" t="n">
        <v>0.3333333333333333</v>
      </c>
      <c r="Q25" s="5343" t="n">
        <v>1.0</v>
      </c>
      <c r="R25" s="5550" t="n">
        <v>1.0</v>
      </c>
      <c r="S25" s="5682" t="n">
        <v>15.0</v>
      </c>
      <c r="T25" s="5907" t="n">
        <v>0.15463917525773196</v>
      </c>
      <c r="U25" s="6117" t="n">
        <v>67.263</v>
      </c>
      <c r="V25" s="6282" t="n">
        <v>337.174</v>
      </c>
      <c r="W25" s="6462" t="n">
        <v>358.365</v>
      </c>
      <c r="X25" s="6651" t="n">
        <v>244.22</v>
      </c>
      <c r="Y25" s="6840" t="n">
        <v>132.221</v>
      </c>
      <c r="Z25" s="7038" t="n">
        <v>397.024</v>
      </c>
      <c r="AA25" s="7236" t="n">
        <v>115.07</v>
      </c>
      <c r="AB25" s="7452" t="n">
        <v>226.042</v>
      </c>
      <c r="AG25" s="7677" t="n">
        <v>17.0</v>
      </c>
      <c r="AH25" s="7902" t="n">
        <v>13.296588235294118</v>
      </c>
      <c r="AI25" s="8127" t="n">
        <v>1877.379</v>
      </c>
    </row>
    <row r="26">
      <c r="A26" s="1650" t="s">
        <v>478</v>
      </c>
      <c r="B26" s="1914" t="s">
        <v>708</v>
      </c>
      <c r="C26" s="2178" t="s">
        <v>746</v>
      </c>
    </row>
    <row r="27">
      <c r="A27" s="1653" t="s">
        <v>472</v>
      </c>
      <c r="B27" s="1917" t="s">
        <v>709</v>
      </c>
      <c r="C27" s="2181" t="s">
        <v>747</v>
      </c>
      <c r="D27" s="2436" t="s">
        <v>827</v>
      </c>
      <c r="E27" s="2673" t="n">
        <v>38.0</v>
      </c>
      <c r="F27" s="2898" t="n">
        <v>34.0</v>
      </c>
      <c r="G27" s="3123" t="n">
        <v>0.0</v>
      </c>
      <c r="H27" s="3348" t="n">
        <v>19.0</v>
      </c>
      <c r="I27" s="3573" t="n">
        <v>0.0</v>
      </c>
      <c r="J27" s="3798" t="n">
        <v>15.0</v>
      </c>
      <c r="K27" s="4023" t="n">
        <v>0.0</v>
      </c>
      <c r="L27" s="4248" t="n">
        <v>8.0</v>
      </c>
      <c r="M27" s="4473" t="n">
        <v>5.0</v>
      </c>
      <c r="N27" s="4698" t="n">
        <v>3.0</v>
      </c>
      <c r="O27" s="4920" t="n">
        <v>3.0</v>
      </c>
      <c r="P27" s="5133" t="n">
        <v>0.2</v>
      </c>
      <c r="Q27" s="5346" t="n">
        <v>0.0</v>
      </c>
      <c r="S27" s="5685" t="n">
        <v>2.0</v>
      </c>
      <c r="T27" s="5910" t="n">
        <v>0.05555555555555555</v>
      </c>
      <c r="U27" s="6120" t="n">
        <v>20.756</v>
      </c>
      <c r="V27" s="6285" t="n">
        <v>22.82</v>
      </c>
      <c r="W27" s="6465" t="n">
        <v>12.381</v>
      </c>
      <c r="X27" s="6654" t="n">
        <v>173.825</v>
      </c>
      <c r="Y27" s="6843" t="n">
        <v>15.315</v>
      </c>
      <c r="AA27" s="7239" t="n">
        <v>26.432</v>
      </c>
      <c r="AB27" s="7455" t="n">
        <v>32.624</v>
      </c>
      <c r="AG27" s="7680" t="n">
        <v>3.0</v>
      </c>
      <c r="AH27" s="7905" t="n">
        <v>10.874666666666668</v>
      </c>
      <c r="AI27" s="8130" t="n">
        <v>304.153</v>
      </c>
    </row>
    <row r="28">
      <c r="A28" s="1656" t="s">
        <v>472</v>
      </c>
      <c r="B28" s="1920" t="s">
        <v>709</v>
      </c>
      <c r="C28" s="2184" t="s">
        <v>748</v>
      </c>
      <c r="D28" s="2439" t="s">
        <v>827</v>
      </c>
      <c r="E28" s="2676" t="n">
        <v>22.0</v>
      </c>
      <c r="F28" s="2901" t="n">
        <v>23.0</v>
      </c>
      <c r="G28" s="3126" t="n">
        <v>0.0</v>
      </c>
      <c r="H28" s="3351" t="n">
        <v>14.0</v>
      </c>
      <c r="I28" s="3576" t="n">
        <v>0.0</v>
      </c>
      <c r="J28" s="3801" t="n">
        <v>9.0</v>
      </c>
      <c r="K28" s="4026" t="n">
        <v>0.0</v>
      </c>
      <c r="L28" s="4251" t="n">
        <v>11.0</v>
      </c>
      <c r="M28" s="4476" t="n">
        <v>5.0</v>
      </c>
      <c r="N28" s="4701" t="n">
        <v>6.0</v>
      </c>
      <c r="O28" s="4923" t="n">
        <v>6.0</v>
      </c>
      <c r="P28" s="5136" t="n">
        <v>0.6666666666666666</v>
      </c>
      <c r="Q28" s="5349" t="n">
        <v>0.0</v>
      </c>
      <c r="S28" s="5688" t="n">
        <v>1.0</v>
      </c>
      <c r="T28" s="5913" t="n">
        <v>0.044444444444444446</v>
      </c>
      <c r="U28" s="6123" t="n">
        <v>123.189</v>
      </c>
      <c r="V28" s="6288" t="n">
        <v>-0.384</v>
      </c>
      <c r="W28" s="6468" t="n">
        <v>170.017</v>
      </c>
      <c r="X28" s="6657" t="n">
        <v>116.111</v>
      </c>
      <c r="Y28" s="6846" t="n">
        <v>12.153</v>
      </c>
      <c r="Z28" s="7041" t="n">
        <v>31.144</v>
      </c>
      <c r="AA28" s="7242" t="n">
        <v>44.757</v>
      </c>
      <c r="AB28" s="7458" t="n">
        <v>33.182</v>
      </c>
      <c r="AG28" s="7683" t="n">
        <v>2.0</v>
      </c>
      <c r="AH28" s="7908" t="n">
        <v>16.591</v>
      </c>
      <c r="AI28" s="8133" t="n">
        <v>530.169</v>
      </c>
    </row>
    <row r="29">
      <c r="A29" s="1659" t="s">
        <v>472</v>
      </c>
      <c r="B29" s="1923" t="s">
        <v>709</v>
      </c>
      <c r="C29" s="2187" t="s">
        <v>749</v>
      </c>
      <c r="D29" s="2442" t="s">
        <v>827</v>
      </c>
      <c r="E29" s="2679" t="n">
        <v>73.0</v>
      </c>
      <c r="F29" s="2904" t="n">
        <v>68.0</v>
      </c>
      <c r="G29" s="3129" t="n">
        <v>0.0</v>
      </c>
      <c r="H29" s="3354" t="n">
        <v>43.0</v>
      </c>
      <c r="I29" s="3579" t="n">
        <v>1.0</v>
      </c>
      <c r="J29" s="3804" t="n">
        <v>24.0</v>
      </c>
      <c r="K29" s="4029" t="n">
        <v>0.0</v>
      </c>
      <c r="L29" s="4254" t="n">
        <v>4.0</v>
      </c>
      <c r="M29" s="4479" t="n">
        <v>4.0</v>
      </c>
      <c r="N29" s="4704" t="n">
        <v>0.0</v>
      </c>
      <c r="O29" s="4926" t="n">
        <v>2.0</v>
      </c>
      <c r="P29" s="5139" t="n">
        <v>0.08333333333333333</v>
      </c>
      <c r="Q29" s="5352" t="n">
        <v>1.0</v>
      </c>
      <c r="R29" s="5553" t="n">
        <v>1.0</v>
      </c>
      <c r="S29" s="5691" t="n">
        <v>3.0</v>
      </c>
      <c r="T29" s="5916" t="n">
        <v>0.0425531914893617</v>
      </c>
      <c r="V29" s="6291" t="n">
        <v>25.5</v>
      </c>
      <c r="W29" s="6471" t="n">
        <v>99.915</v>
      </c>
      <c r="X29" s="6660" t="n">
        <v>82.303</v>
      </c>
      <c r="Y29" s="6849" t="n">
        <v>326.675</v>
      </c>
      <c r="Z29" s="7044" t="n">
        <v>166.856</v>
      </c>
      <c r="AA29" s="7245" t="n">
        <v>178.534</v>
      </c>
      <c r="AB29" s="7461" t="n">
        <v>156.377</v>
      </c>
      <c r="AG29" s="7686" t="n">
        <v>9.0</v>
      </c>
      <c r="AH29" s="7911" t="n">
        <v>17.375222222222224</v>
      </c>
      <c r="AI29" s="8136" t="n">
        <v>1036.16</v>
      </c>
    </row>
    <row r="30">
      <c r="A30" s="1662" t="s">
        <v>472</v>
      </c>
      <c r="B30" s="1926" t="s">
        <v>710</v>
      </c>
      <c r="C30" s="2190" t="s">
        <v>750</v>
      </c>
      <c r="D30" s="2445" t="s">
        <v>828</v>
      </c>
      <c r="E30" s="2682" t="n">
        <v>64.0</v>
      </c>
      <c r="F30" s="2907" t="n">
        <v>56.0</v>
      </c>
      <c r="G30" s="3132" t="n">
        <v>0.0</v>
      </c>
      <c r="H30" s="3357" t="n">
        <v>39.0</v>
      </c>
      <c r="I30" s="3582" t="n">
        <v>1.0</v>
      </c>
      <c r="J30" s="3807" t="n">
        <v>16.0</v>
      </c>
      <c r="K30" s="4032" t="n">
        <v>1.0</v>
      </c>
      <c r="L30" s="4257" t="n">
        <v>6.0</v>
      </c>
      <c r="M30" s="4482" t="n">
        <v>5.0</v>
      </c>
      <c r="N30" s="4707" t="n">
        <v>1.0</v>
      </c>
      <c r="O30" s="4929" t="n">
        <v>4.0</v>
      </c>
      <c r="P30" s="5142" t="n">
        <v>0.25</v>
      </c>
      <c r="Q30" s="5355" t="n">
        <v>0.0</v>
      </c>
      <c r="S30" s="5694" t="n">
        <v>14.0</v>
      </c>
      <c r="T30" s="5919" t="n">
        <v>0.23333333333333334</v>
      </c>
      <c r="U30" s="6126" t="n">
        <v>207.002</v>
      </c>
      <c r="V30" s="6294" t="n">
        <v>123.292</v>
      </c>
      <c r="W30" s="6474" t="n">
        <v>323.528</v>
      </c>
      <c r="X30" s="6663" t="n">
        <v>357.454</v>
      </c>
      <c r="Y30" s="6852" t="n">
        <v>286.431</v>
      </c>
      <c r="Z30" s="7047" t="n">
        <v>354.393</v>
      </c>
      <c r="AA30" s="7248" t="n">
        <v>257.379</v>
      </c>
      <c r="AB30" s="7464" t="n">
        <v>352.81</v>
      </c>
      <c r="AG30" s="7689" t="n">
        <v>21.0</v>
      </c>
      <c r="AH30" s="7914" t="n">
        <v>16.80047619047619</v>
      </c>
      <c r="AI30" s="8139" t="n">
        <v>2262.289</v>
      </c>
    </row>
    <row r="31">
      <c r="A31" s="1665" t="s">
        <v>472</v>
      </c>
      <c r="B31" s="1929" t="s">
        <v>710</v>
      </c>
      <c r="C31" s="2193" t="s">
        <v>751</v>
      </c>
      <c r="D31" s="2448" t="s">
        <v>828</v>
      </c>
      <c r="E31" s="2685" t="n">
        <v>27.0</v>
      </c>
      <c r="F31" s="2910" t="n">
        <v>32.0</v>
      </c>
      <c r="G31" s="3135" t="n">
        <v>0.0</v>
      </c>
      <c r="H31" s="3360" t="n">
        <v>24.0</v>
      </c>
      <c r="I31" s="3585" t="n">
        <v>0.0</v>
      </c>
      <c r="J31" s="3810" t="n">
        <v>8.0</v>
      </c>
      <c r="K31" s="4035" t="n">
        <v>0.0</v>
      </c>
      <c r="L31" s="4260" t="n">
        <v>5.0</v>
      </c>
      <c r="M31" s="4485" t="n">
        <v>5.0</v>
      </c>
      <c r="N31" s="4710" t="n">
        <v>0.0</v>
      </c>
      <c r="O31" s="4932" t="n">
        <v>3.0</v>
      </c>
      <c r="P31" s="5145" t="n">
        <v>0.375</v>
      </c>
      <c r="Q31" s="5358" t="n">
        <v>0.0</v>
      </c>
      <c r="S31" s="5697" t="n">
        <v>4.0</v>
      </c>
      <c r="T31" s="5922" t="n">
        <v>0.13559322033898305</v>
      </c>
      <c r="Y31" s="6855" t="n">
        <v>62.186</v>
      </c>
      <c r="Z31" s="7050" t="n">
        <v>50.942</v>
      </c>
      <c r="AA31" s="7251" t="n">
        <v>217.078</v>
      </c>
      <c r="AB31" s="7467" t="n">
        <v>94.306</v>
      </c>
      <c r="AG31" s="7692" t="n">
        <v>7.0</v>
      </c>
      <c r="AH31" s="7917" t="n">
        <v>13.472285714285714</v>
      </c>
      <c r="AI31" s="8142" t="n">
        <v>424.512</v>
      </c>
    </row>
    <row r="32">
      <c r="A32" s="1668" t="s">
        <v>472</v>
      </c>
      <c r="B32" s="1932" t="s">
        <v>710</v>
      </c>
      <c r="C32" s="2196" t="s">
        <v>752</v>
      </c>
      <c r="D32" s="2451" t="s">
        <v>829</v>
      </c>
      <c r="E32" s="2688" t="n">
        <v>63.0</v>
      </c>
      <c r="F32" s="2913" t="n">
        <v>59.0</v>
      </c>
      <c r="G32" s="3138" t="n">
        <v>0.0</v>
      </c>
      <c r="H32" s="3363" t="n">
        <v>45.0</v>
      </c>
      <c r="I32" s="3588" t="n">
        <v>4.0</v>
      </c>
      <c r="J32" s="3813" t="n">
        <v>10.0</v>
      </c>
      <c r="K32" s="4038" t="n">
        <v>0.0</v>
      </c>
      <c r="L32" s="4263" t="n">
        <v>7.0</v>
      </c>
      <c r="M32" s="4488" t="n">
        <v>5.0</v>
      </c>
      <c r="N32" s="4713" t="n">
        <v>2.0</v>
      </c>
      <c r="O32" s="4935" t="n">
        <v>3.0</v>
      </c>
      <c r="P32" s="5148" t="n">
        <v>0.3</v>
      </c>
      <c r="Q32" s="5361" t="n">
        <v>1.0</v>
      </c>
      <c r="R32" s="5556" t="n">
        <v>1.0</v>
      </c>
      <c r="S32" s="5700" t="n">
        <v>7.0</v>
      </c>
      <c r="T32" s="5925" t="n">
        <v>0.11475409836065574</v>
      </c>
      <c r="U32" s="6129" t="n">
        <v>403.49</v>
      </c>
      <c r="V32" s="6297" t="n">
        <v>328.456</v>
      </c>
      <c r="W32" s="6477" t="n">
        <v>310.205</v>
      </c>
      <c r="X32" s="6666" t="n">
        <v>419.221</v>
      </c>
      <c r="Y32" s="6858" t="n">
        <v>322.753</v>
      </c>
      <c r="Z32" s="7053" t="n">
        <v>291.339</v>
      </c>
      <c r="AA32" s="7254" t="n">
        <v>11.951</v>
      </c>
      <c r="AB32" s="7470" t="n">
        <v>101.228</v>
      </c>
      <c r="AG32" s="7695" t="n">
        <v>7.0</v>
      </c>
      <c r="AH32" s="7920" t="n">
        <v>14.461142857142857</v>
      </c>
      <c r="AI32" s="8145" t="n">
        <v>2188.643</v>
      </c>
    </row>
    <row r="33">
      <c r="A33" s="1671" t="s">
        <v>472</v>
      </c>
      <c r="B33" s="1935" t="s">
        <v>710</v>
      </c>
      <c r="C33" s="2199" t="s">
        <v>753</v>
      </c>
      <c r="D33" s="2454" t="s">
        <v>829</v>
      </c>
      <c r="E33" s="2691" t="n">
        <v>29.0</v>
      </c>
      <c r="F33" s="2916" t="n">
        <v>24.0</v>
      </c>
      <c r="G33" s="3141" t="n">
        <v>0.0</v>
      </c>
      <c r="H33" s="3366" t="n">
        <v>17.0</v>
      </c>
      <c r="I33" s="3591" t="n">
        <v>1.0</v>
      </c>
      <c r="J33" s="3816" t="n">
        <v>6.0</v>
      </c>
      <c r="K33" s="4041" t="n">
        <v>0.0</v>
      </c>
      <c r="L33" s="4266" t="n">
        <v>0.0</v>
      </c>
      <c r="M33" s="4491" t="n">
        <v>0.0</v>
      </c>
      <c r="N33" s="4716" t="n">
        <v>0.0</v>
      </c>
      <c r="S33" s="5703" t="n">
        <v>2.0</v>
      </c>
      <c r="T33" s="5928" t="n">
        <v>0.07547169811320754</v>
      </c>
      <c r="U33" s="6132" t="n">
        <v>173.43</v>
      </c>
      <c r="V33" s="6300" t="n">
        <v>108.412</v>
      </c>
      <c r="W33" s="6480" t="n">
        <v>112.956</v>
      </c>
      <c r="X33" s="6669" t="n">
        <v>90.129</v>
      </c>
      <c r="Y33" s="6861" t="n">
        <v>12.89</v>
      </c>
      <c r="Z33" s="7056" t="n">
        <v>38.532</v>
      </c>
      <c r="AA33" s="7257" t="n">
        <v>137.051</v>
      </c>
      <c r="AB33" s="7473" t="n">
        <v>35.67</v>
      </c>
      <c r="AG33" s="7698" t="n">
        <v>2.0</v>
      </c>
      <c r="AH33" s="7923" t="n">
        <v>17.835</v>
      </c>
      <c r="AI33" s="8148" t="n">
        <v>709.07</v>
      </c>
    </row>
    <row r="34">
      <c r="A34" s="1674" t="s">
        <v>472</v>
      </c>
      <c r="B34" s="1938" t="s">
        <v>710</v>
      </c>
      <c r="C34" s="2202" t="s">
        <v>754</v>
      </c>
      <c r="D34" s="2457" t="s">
        <v>830</v>
      </c>
    </row>
    <row r="35">
      <c r="A35" s="1677" t="s">
        <v>472</v>
      </c>
      <c r="B35" s="1941" t="s">
        <v>710</v>
      </c>
      <c r="C35" s="2205" t="s">
        <v>755</v>
      </c>
      <c r="D35" s="2460" t="s">
        <v>831</v>
      </c>
      <c r="E35" s="2694" t="n">
        <v>84.0</v>
      </c>
      <c r="F35" s="2919" t="n">
        <v>89.0</v>
      </c>
      <c r="G35" s="3144" t="n">
        <v>0.0</v>
      </c>
      <c r="H35" s="3369" t="n">
        <v>72.0</v>
      </c>
      <c r="I35" s="3594" t="n">
        <v>2.0</v>
      </c>
      <c r="J35" s="3819" t="n">
        <v>15.0</v>
      </c>
      <c r="K35" s="4044" t="n">
        <v>2.0</v>
      </c>
      <c r="L35" s="4269" t="n">
        <v>19.0</v>
      </c>
      <c r="M35" s="4494" t="n">
        <v>19.0</v>
      </c>
      <c r="N35" s="4719" t="n">
        <v>0.0</v>
      </c>
      <c r="O35" s="4938" t="n">
        <v>9.0</v>
      </c>
      <c r="P35" s="5151" t="n">
        <v>0.6</v>
      </c>
      <c r="Q35" s="5364" t="n">
        <v>2.0</v>
      </c>
      <c r="R35" s="5559" t="n">
        <v>1.0</v>
      </c>
      <c r="S35" s="5706" t="n">
        <v>25.0</v>
      </c>
      <c r="T35" s="5931" t="n">
        <v>0.28901734104046245</v>
      </c>
      <c r="U35" s="6135" t="n">
        <v>269.015</v>
      </c>
      <c r="V35" s="6303" t="n">
        <v>697.485</v>
      </c>
      <c r="W35" s="6483" t="n">
        <v>788.006</v>
      </c>
      <c r="X35" s="6672" t="n">
        <v>850.418</v>
      </c>
      <c r="Y35" s="6864" t="n">
        <v>813.388</v>
      </c>
      <c r="Z35" s="7059" t="n">
        <v>501.056</v>
      </c>
      <c r="AA35" s="7260" t="n">
        <v>754.486</v>
      </c>
      <c r="AB35" s="7476" t="n">
        <v>1130.212</v>
      </c>
      <c r="AG35" s="7701" t="n">
        <v>44.0</v>
      </c>
      <c r="AH35" s="7926" t="n">
        <v>25.686636363636364</v>
      </c>
      <c r="AI35" s="8151" t="n">
        <v>5804.066</v>
      </c>
    </row>
    <row r="36">
      <c r="A36" s="1680" t="s">
        <v>472</v>
      </c>
      <c r="B36" s="1944" t="s">
        <v>711</v>
      </c>
      <c r="C36" s="2208" t="s">
        <v>756</v>
      </c>
      <c r="D36" s="2463" t="s">
        <v>827</v>
      </c>
      <c r="E36" s="2697" t="n">
        <v>7.0</v>
      </c>
      <c r="F36" s="2922" t="n">
        <v>7.0</v>
      </c>
      <c r="G36" s="3147" t="n">
        <v>0.0</v>
      </c>
      <c r="H36" s="3372" t="n">
        <v>4.0</v>
      </c>
      <c r="I36" s="3597" t="n">
        <v>0.0</v>
      </c>
      <c r="J36" s="3822" t="n">
        <v>3.0</v>
      </c>
      <c r="K36" s="4047" t="n">
        <v>0.0</v>
      </c>
      <c r="L36" s="4272" t="n">
        <v>0.0</v>
      </c>
      <c r="M36" s="4497" t="n">
        <v>0.0</v>
      </c>
      <c r="N36" s="4722" t="n">
        <v>0.0</v>
      </c>
      <c r="S36" s="5709" t="n">
        <v>4.0</v>
      </c>
      <c r="T36" s="5934" t="n">
        <v>0.5714285714285714</v>
      </c>
      <c r="AA36" s="7263" t="n">
        <v>107.188</v>
      </c>
      <c r="AB36" s="7479" t="n">
        <v>240.23</v>
      </c>
      <c r="AG36" s="7704" t="n">
        <v>14.0</v>
      </c>
      <c r="AH36" s="7929" t="n">
        <v>17.159285714285712</v>
      </c>
      <c r="AI36" s="8154" t="n">
        <v>347.418</v>
      </c>
    </row>
    <row r="37">
      <c r="A37" s="1683" t="s">
        <v>472</v>
      </c>
      <c r="B37" s="1947" t="s">
        <v>711</v>
      </c>
      <c r="C37" s="2211" t="s">
        <v>757</v>
      </c>
      <c r="D37" s="2466" t="s">
        <v>827</v>
      </c>
      <c r="E37" s="2700" t="n">
        <v>76.0</v>
      </c>
      <c r="F37" s="2925" t="n">
        <v>81.0</v>
      </c>
      <c r="G37" s="3150" t="n">
        <v>0.0</v>
      </c>
      <c r="H37" s="3375" t="n">
        <v>73.0</v>
      </c>
      <c r="I37" s="3600" t="n">
        <v>1.0</v>
      </c>
      <c r="J37" s="3825" t="n">
        <v>7.0</v>
      </c>
      <c r="K37" s="4050" t="n">
        <v>12.0</v>
      </c>
      <c r="L37" s="4275" t="n">
        <v>8.0</v>
      </c>
      <c r="M37" s="4500" t="n">
        <v>8.0</v>
      </c>
      <c r="N37" s="4725" t="n">
        <v>0.0</v>
      </c>
      <c r="O37" s="4941" t="n">
        <v>4.0</v>
      </c>
      <c r="P37" s="5154" t="n">
        <v>0.5714285714285714</v>
      </c>
      <c r="Q37" s="5367" t="n">
        <v>0.0</v>
      </c>
      <c r="S37" s="5712" t="n">
        <v>23.0</v>
      </c>
      <c r="T37" s="5937" t="n">
        <v>0.2929936305732484</v>
      </c>
      <c r="U37" s="6138" t="n">
        <v>215.793</v>
      </c>
      <c r="V37" s="6306" t="n">
        <v>448.596</v>
      </c>
      <c r="W37" s="6486" t="n">
        <v>1633.075</v>
      </c>
      <c r="X37" s="6675" t="n">
        <v>758.203</v>
      </c>
      <c r="Y37" s="6867" t="n">
        <v>1319.096</v>
      </c>
      <c r="Z37" s="7062" t="n">
        <v>2480.189</v>
      </c>
      <c r="AA37" s="7266" t="n">
        <v>1941.327</v>
      </c>
      <c r="AB37" s="7482" t="n">
        <v>2109.898</v>
      </c>
      <c r="AG37" s="7707" t="n">
        <v>98.0</v>
      </c>
      <c r="AH37" s="7932" t="n">
        <v>21.52957142857143</v>
      </c>
      <c r="AI37" s="8157" t="n">
        <v>10906.177</v>
      </c>
    </row>
    <row r="38">
      <c r="A38" s="1686" t="s">
        <v>475</v>
      </c>
      <c r="B38" s="1950" t="s">
        <v>712</v>
      </c>
      <c r="C38" s="2214" t="s">
        <v>758</v>
      </c>
      <c r="D38" s="2469" t="s">
        <v>832</v>
      </c>
      <c r="E38" s="2703" t="n">
        <v>206.0</v>
      </c>
      <c r="F38" s="2928" t="n">
        <v>190.0</v>
      </c>
      <c r="G38" s="3153" t="n">
        <v>0.0</v>
      </c>
      <c r="H38" s="3378" t="n">
        <v>134.0</v>
      </c>
      <c r="I38" s="3603" t="n">
        <v>17.0</v>
      </c>
      <c r="J38" s="3828" t="n">
        <v>39.0</v>
      </c>
      <c r="K38" s="4053" t="n">
        <v>35.0</v>
      </c>
      <c r="L38" s="4278" t="n">
        <v>21.0</v>
      </c>
      <c r="M38" s="4503" t="n">
        <v>21.0</v>
      </c>
      <c r="N38" s="4728" t="n">
        <v>0.0</v>
      </c>
      <c r="O38" s="4944" t="n">
        <v>14.0</v>
      </c>
      <c r="P38" s="5157" t="n">
        <v>0.358974358974359</v>
      </c>
      <c r="Q38" s="5370" t="n">
        <v>2.0</v>
      </c>
      <c r="R38" s="5562" t="n">
        <v>1.0</v>
      </c>
      <c r="S38" s="5715" t="n">
        <v>41.0</v>
      </c>
      <c r="T38" s="5940" t="n">
        <v>0.20707070707070707</v>
      </c>
      <c r="U38" s="6141" t="n">
        <v>437.14</v>
      </c>
      <c r="V38" s="6309" t="n">
        <v>833.102</v>
      </c>
      <c r="W38" s="6489" t="n">
        <v>1200.165</v>
      </c>
      <c r="X38" s="6678" t="n">
        <v>839.532</v>
      </c>
      <c r="Y38" s="6870" t="n">
        <v>698.0</v>
      </c>
      <c r="Z38" s="7065" t="n">
        <v>1220.779</v>
      </c>
      <c r="AA38" s="7269" t="n">
        <v>667.686</v>
      </c>
      <c r="AB38" s="7485" t="n">
        <v>987.213</v>
      </c>
      <c r="AG38" s="7710" t="n">
        <v>72.0</v>
      </c>
      <c r="AH38" s="7935" t="n">
        <v>13.711291666666666</v>
      </c>
      <c r="AI38" s="8160" t="n">
        <v>6883.617</v>
      </c>
    </row>
    <row r="39">
      <c r="A39" s="1689" t="s">
        <v>475</v>
      </c>
      <c r="B39" s="1953" t="s">
        <v>712</v>
      </c>
      <c r="C39" s="2217" t="s">
        <v>759</v>
      </c>
      <c r="D39" s="2472" t="s">
        <v>833</v>
      </c>
      <c r="E39" s="2706" t="n">
        <v>124.0</v>
      </c>
      <c r="F39" s="2931" t="n">
        <v>122.0</v>
      </c>
      <c r="G39" s="3156" t="n">
        <v>0.0</v>
      </c>
      <c r="H39" s="3381" t="n">
        <v>74.0</v>
      </c>
      <c r="I39" s="3606" t="n">
        <v>13.0</v>
      </c>
      <c r="J39" s="3831" t="n">
        <v>35.0</v>
      </c>
      <c r="K39" s="4056" t="n">
        <v>1.0</v>
      </c>
      <c r="L39" s="4281" t="n">
        <v>16.0</v>
      </c>
      <c r="M39" s="4506" t="n">
        <v>14.0</v>
      </c>
      <c r="N39" s="4731" t="n">
        <v>2.0</v>
      </c>
      <c r="O39" s="4947" t="n">
        <v>8.0</v>
      </c>
      <c r="P39" s="5160" t="n">
        <v>0.22857142857142856</v>
      </c>
      <c r="Q39" s="5373" t="n">
        <v>0.0</v>
      </c>
      <c r="S39" s="5718" t="n">
        <v>36.0</v>
      </c>
      <c r="T39" s="5943" t="n">
        <v>0.2926829268292683</v>
      </c>
      <c r="U39" s="6144" t="n">
        <v>-43.679</v>
      </c>
      <c r="V39" s="6312" t="n">
        <v>399.375</v>
      </c>
      <c r="W39" s="6492" t="n">
        <v>420.59</v>
      </c>
      <c r="X39" s="6681" t="n">
        <v>744.765</v>
      </c>
      <c r="Y39" s="6873" t="n">
        <v>825.087</v>
      </c>
      <c r="Z39" s="7068" t="n">
        <v>611.544</v>
      </c>
      <c r="AA39" s="7272" t="n">
        <v>598.625</v>
      </c>
      <c r="AB39" s="7488" t="n">
        <v>602.086</v>
      </c>
      <c r="AG39" s="7713" t="n">
        <v>46.0</v>
      </c>
      <c r="AH39" s="7938" t="n">
        <v>13.088826086956521</v>
      </c>
      <c r="AI39" s="8163" t="n">
        <v>4158.393</v>
      </c>
    </row>
    <row r="40">
      <c r="A40" s="1692" t="s">
        <v>475</v>
      </c>
      <c r="B40" s="1956" t="s">
        <v>712</v>
      </c>
      <c r="C40" s="2220" t="s">
        <v>760</v>
      </c>
      <c r="D40" s="2475" t="s">
        <v>834</v>
      </c>
      <c r="E40" s="2709" t="n">
        <v>79.0</v>
      </c>
      <c r="F40" s="2934" t="n">
        <v>55.0</v>
      </c>
      <c r="G40" s="3159" t="n">
        <v>0.0</v>
      </c>
      <c r="H40" s="3384" t="n">
        <v>38.0</v>
      </c>
      <c r="I40" s="3609" t="n">
        <v>3.0</v>
      </c>
      <c r="J40" s="3834" t="n">
        <v>14.0</v>
      </c>
      <c r="K40" s="4059" t="n">
        <v>7.0</v>
      </c>
      <c r="L40" s="4284" t="n">
        <v>5.0</v>
      </c>
      <c r="M40" s="4509" t="n">
        <v>5.0</v>
      </c>
      <c r="N40" s="4734" t="n">
        <v>0.0</v>
      </c>
      <c r="O40" s="4950" t="n">
        <v>3.0</v>
      </c>
      <c r="P40" s="5163" t="n">
        <v>0.21428571428571427</v>
      </c>
      <c r="Q40" s="5376" t="n">
        <v>0.0</v>
      </c>
      <c r="S40" s="5721" t="n">
        <v>3.0</v>
      </c>
      <c r="T40" s="5946" t="n">
        <v>0.04477611940298507</v>
      </c>
      <c r="U40" s="6147" t="n">
        <v>267.569</v>
      </c>
      <c r="V40" s="6315" t="n">
        <v>332.899</v>
      </c>
      <c r="W40" s="6495" t="n">
        <v>364.144</v>
      </c>
      <c r="X40" s="6684" t="n">
        <v>559.045</v>
      </c>
      <c r="Y40" s="6876" t="n">
        <v>377.527</v>
      </c>
      <c r="Z40" s="7071" t="n">
        <v>10.725</v>
      </c>
      <c r="AA40" s="7275" t="n">
        <v>246.343</v>
      </c>
      <c r="AB40" s="7491" t="n">
        <v>26.597</v>
      </c>
      <c r="AG40" s="7716" t="n">
        <v>3.0</v>
      </c>
      <c r="AH40" s="7941" t="n">
        <v>8.865666666666668</v>
      </c>
      <c r="AI40" s="8166" t="n">
        <v>2184.849</v>
      </c>
    </row>
    <row r="41">
      <c r="A41" s="1695" t="s">
        <v>475</v>
      </c>
      <c r="B41" s="1959" t="s">
        <v>712</v>
      </c>
      <c r="C41" s="2223" t="s">
        <v>761</v>
      </c>
    </row>
    <row r="42">
      <c r="A42" s="1698" t="s">
        <v>475</v>
      </c>
      <c r="B42" s="1962" t="s">
        <v>713</v>
      </c>
      <c r="C42" s="2226" t="s">
        <v>762</v>
      </c>
      <c r="D42" s="2478" t="s">
        <v>835</v>
      </c>
      <c r="E42" s="2712" t="n">
        <v>341.0</v>
      </c>
      <c r="F42" s="2937" t="n">
        <v>341.0</v>
      </c>
      <c r="G42" s="3162" t="n">
        <v>0.0</v>
      </c>
      <c r="H42" s="3387" t="n">
        <v>253.0</v>
      </c>
      <c r="I42" s="3612" t="n">
        <v>17.0</v>
      </c>
      <c r="J42" s="3837" t="n">
        <v>71.0</v>
      </c>
      <c r="K42" s="4062" t="n">
        <v>1.0</v>
      </c>
      <c r="L42" s="4287" t="n">
        <v>59.0</v>
      </c>
      <c r="M42" s="4512" t="n">
        <v>55.0</v>
      </c>
      <c r="N42" s="4737" t="n">
        <v>4.0</v>
      </c>
      <c r="O42" s="4953" t="n">
        <v>20.0</v>
      </c>
      <c r="P42" s="5166" t="n">
        <v>0.28169014084507044</v>
      </c>
      <c r="Q42" s="5379" t="n">
        <v>5.0</v>
      </c>
      <c r="R42" s="5565" t="n">
        <v>1.0</v>
      </c>
      <c r="S42" s="5724" t="n">
        <v>71.0</v>
      </c>
      <c r="T42" s="5949" t="n">
        <v>0.20821114369501467</v>
      </c>
      <c r="U42" s="6150" t="n">
        <v>329.432</v>
      </c>
      <c r="V42" s="6318" t="n">
        <v>602.652</v>
      </c>
      <c r="W42" s="6498" t="n">
        <v>1034.121</v>
      </c>
      <c r="X42" s="6687" t="n">
        <v>1592.931</v>
      </c>
      <c r="Y42" s="6879" t="n">
        <v>932.402</v>
      </c>
      <c r="Z42" s="7074" t="n">
        <v>974.83</v>
      </c>
      <c r="AA42" s="7278" t="n">
        <v>1079.211</v>
      </c>
      <c r="AB42" s="7494" t="n">
        <v>1395.048</v>
      </c>
      <c r="AG42" s="7719" t="n">
        <v>96.0</v>
      </c>
      <c r="AH42" s="7944" t="n">
        <v>14.53175</v>
      </c>
      <c r="AI42" s="8169" t="n">
        <v>7940.627</v>
      </c>
    </row>
    <row r="43">
      <c r="A43" s="1701" t="s">
        <v>475</v>
      </c>
      <c r="B43" s="1965" t="s">
        <v>713</v>
      </c>
      <c r="C43" s="2229" t="s">
        <v>763</v>
      </c>
      <c r="D43" s="2481" t="s">
        <v>836</v>
      </c>
      <c r="E43" s="2715" t="n">
        <v>123.0</v>
      </c>
      <c r="F43" s="2940" t="n">
        <v>117.0</v>
      </c>
      <c r="G43" s="3165" t="n">
        <v>0.0</v>
      </c>
      <c r="H43" s="3390" t="n">
        <v>86.0</v>
      </c>
      <c r="I43" s="3615" t="n">
        <v>12.0</v>
      </c>
      <c r="J43" s="3840" t="n">
        <v>19.0</v>
      </c>
      <c r="K43" s="4065" t="n">
        <v>0.0</v>
      </c>
      <c r="L43" s="4290" t="n">
        <v>4.0</v>
      </c>
      <c r="M43" s="4515" t="n">
        <v>4.0</v>
      </c>
      <c r="N43" s="4740" t="n">
        <v>0.0</v>
      </c>
      <c r="O43" s="4956" t="n">
        <v>1.0</v>
      </c>
      <c r="P43" s="5169" t="n">
        <v>0.05263157894736842</v>
      </c>
      <c r="Q43" s="5382" t="n">
        <v>2.0</v>
      </c>
      <c r="R43" s="5568" t="n">
        <v>1.0</v>
      </c>
      <c r="S43" s="5727" t="n">
        <v>17.0</v>
      </c>
      <c r="T43" s="5952" t="n">
        <v>0.14166666666666666</v>
      </c>
      <c r="U43" s="6153" t="n">
        <v>300.177</v>
      </c>
      <c r="V43" s="6321" t="n">
        <v>621.885</v>
      </c>
      <c r="W43" s="6501" t="n">
        <v>621.052</v>
      </c>
      <c r="X43" s="6690" t="n">
        <v>401.699</v>
      </c>
      <c r="Y43" s="6882" t="n">
        <v>351.222</v>
      </c>
      <c r="Z43" s="7077" t="n">
        <v>1083.453</v>
      </c>
      <c r="AA43" s="7281" t="n">
        <v>572.977</v>
      </c>
      <c r="AB43" s="7497" t="n">
        <v>288.523</v>
      </c>
      <c r="AG43" s="7722" t="n">
        <v>20.0</v>
      </c>
      <c r="AH43" s="7947" t="n">
        <v>14.426150000000002</v>
      </c>
      <c r="AI43" s="8172" t="n">
        <v>4240.988</v>
      </c>
    </row>
    <row r="44">
      <c r="A44" s="1704" t="s">
        <v>470</v>
      </c>
      <c r="B44" s="1968" t="s">
        <v>714</v>
      </c>
      <c r="C44" s="2232" t="s">
        <v>764</v>
      </c>
      <c r="D44" s="2484" t="s">
        <v>837</v>
      </c>
      <c r="E44" s="2718" t="n">
        <v>37.0</v>
      </c>
      <c r="F44" s="2943" t="n">
        <v>30.0</v>
      </c>
      <c r="G44" s="3168" t="n">
        <v>0.0</v>
      </c>
      <c r="H44" s="3393" t="n">
        <v>22.0</v>
      </c>
      <c r="I44" s="3618" t="n">
        <v>1.0</v>
      </c>
      <c r="J44" s="3843" t="n">
        <v>7.0</v>
      </c>
      <c r="K44" s="4068" t="n">
        <v>0.0</v>
      </c>
      <c r="L44" s="4293" t="n">
        <v>1.0</v>
      </c>
      <c r="M44" s="4518" t="n">
        <v>1.0</v>
      </c>
      <c r="N44" s="4743" t="n">
        <v>0.0</v>
      </c>
      <c r="O44" s="4959" t="n">
        <v>1.0</v>
      </c>
      <c r="P44" s="5172" t="n">
        <v>0.14285714285714285</v>
      </c>
      <c r="Q44" s="5385" t="n">
        <v>0.0</v>
      </c>
      <c r="S44" s="5730" t="n">
        <v>8.0</v>
      </c>
      <c r="T44" s="5955" t="n">
        <v>0.23880597014925373</v>
      </c>
      <c r="U44" s="6156" t="n">
        <v>151.537</v>
      </c>
      <c r="V44" s="6324" t="n">
        <v>58.668</v>
      </c>
      <c r="W44" s="6504" t="n">
        <v>546.4</v>
      </c>
      <c r="X44" s="6693" t="n">
        <v>573.61</v>
      </c>
      <c r="Y44" s="6885" t="n">
        <v>684.128</v>
      </c>
      <c r="Z44" s="7080" t="n">
        <v>518.48</v>
      </c>
      <c r="AA44" s="7284" t="n">
        <v>432.892</v>
      </c>
      <c r="AB44" s="7500" t="n">
        <v>307.945</v>
      </c>
      <c r="AG44" s="7725" t="n">
        <v>7.0</v>
      </c>
      <c r="AH44" s="7950" t="n">
        <v>43.99214285714286</v>
      </c>
      <c r="AI44" s="8175" t="n">
        <v>3273.66</v>
      </c>
    </row>
    <row r="45">
      <c r="A45" s="1707" t="s">
        <v>470</v>
      </c>
      <c r="B45" s="1971" t="s">
        <v>714</v>
      </c>
      <c r="C45" s="2235" t="s">
        <v>765</v>
      </c>
      <c r="D45" s="2487" t="s">
        <v>838</v>
      </c>
    </row>
    <row r="46">
      <c r="A46" s="1710" t="s">
        <v>470</v>
      </c>
      <c r="B46" s="1974" t="s">
        <v>714</v>
      </c>
      <c r="C46" s="2238" t="s">
        <v>766</v>
      </c>
      <c r="D46" s="2490" t="s">
        <v>839</v>
      </c>
      <c r="E46" s="2721" t="n">
        <v>59.0</v>
      </c>
      <c r="F46" s="2946" t="n">
        <v>65.0</v>
      </c>
      <c r="G46" s="3171" t="n">
        <v>0.0</v>
      </c>
      <c r="H46" s="3396" t="n">
        <v>45.0</v>
      </c>
      <c r="I46" s="3621" t="n">
        <v>2.0</v>
      </c>
      <c r="J46" s="3846" t="n">
        <v>18.0</v>
      </c>
      <c r="K46" s="4071" t="n">
        <v>0.0</v>
      </c>
      <c r="L46" s="4296" t="n">
        <v>14.0</v>
      </c>
      <c r="M46" s="4521" t="n">
        <v>12.0</v>
      </c>
      <c r="N46" s="4746" t="n">
        <v>2.0</v>
      </c>
      <c r="O46" s="4962" t="n">
        <v>6.0</v>
      </c>
      <c r="P46" s="5175" t="n">
        <v>0.3333333333333333</v>
      </c>
      <c r="Q46" s="5388" t="n">
        <v>0.0</v>
      </c>
      <c r="S46" s="5733" t="n">
        <v>16.0</v>
      </c>
      <c r="T46" s="5958" t="n">
        <v>0.25806451612903225</v>
      </c>
      <c r="U46" s="6159" t="n">
        <v>226.958</v>
      </c>
      <c r="V46" s="6327" t="n">
        <v>376.09</v>
      </c>
      <c r="W46" s="6507" t="n">
        <v>612.216</v>
      </c>
      <c r="X46" s="6696" t="n">
        <v>653.362</v>
      </c>
      <c r="Y46" s="6888" t="n">
        <v>1117.916</v>
      </c>
      <c r="Z46" s="7083" t="n">
        <v>484.07</v>
      </c>
      <c r="AA46" s="7287" t="n">
        <v>465.279</v>
      </c>
      <c r="AB46" s="7503" t="n">
        <v>480.229</v>
      </c>
      <c r="AG46" s="7728" t="n">
        <v>27.0</v>
      </c>
      <c r="AH46" s="7953" t="n">
        <v>17.786259259259257</v>
      </c>
      <c r="AI46" s="8178" t="n">
        <v>4416.12</v>
      </c>
    </row>
    <row r="47">
      <c r="A47" s="1713" t="s">
        <v>470</v>
      </c>
      <c r="B47" s="1977" t="s">
        <v>714</v>
      </c>
      <c r="C47" s="2241" t="s">
        <v>767</v>
      </c>
      <c r="D47" s="2493" t="s">
        <v>839</v>
      </c>
      <c r="E47" s="2724" t="n">
        <v>22.0</v>
      </c>
      <c r="F47" s="2949" t="n">
        <v>20.0</v>
      </c>
      <c r="G47" s="3174" t="n">
        <v>0.0</v>
      </c>
      <c r="H47" s="3399" t="n">
        <v>13.0</v>
      </c>
      <c r="I47" s="3624" t="n">
        <v>1.0</v>
      </c>
      <c r="J47" s="3849" t="n">
        <v>6.0</v>
      </c>
      <c r="K47" s="4074" t="n">
        <v>1.0</v>
      </c>
      <c r="L47" s="4299" t="n">
        <v>5.0</v>
      </c>
      <c r="M47" s="4524" t="n">
        <v>5.0</v>
      </c>
      <c r="N47" s="4749" t="n">
        <v>0.0</v>
      </c>
      <c r="O47" s="4965" t="n">
        <v>2.0</v>
      </c>
      <c r="P47" s="5178" t="n">
        <v>0.3333333333333333</v>
      </c>
      <c r="Q47" s="5391" t="n">
        <v>1.0</v>
      </c>
      <c r="R47" s="5571" t="n">
        <v>1.0</v>
      </c>
      <c r="S47" s="5736" t="n">
        <v>10.0</v>
      </c>
      <c r="T47" s="5961" t="n">
        <v>0.47619047619047616</v>
      </c>
      <c r="U47" s="6162" t="n">
        <v>29.137</v>
      </c>
      <c r="V47" s="6330" t="n">
        <v>218.226</v>
      </c>
      <c r="W47" s="6510" t="n">
        <v>139.968</v>
      </c>
      <c r="X47" s="6699" t="n">
        <v>211.679</v>
      </c>
      <c r="Y47" s="6891" t="n">
        <v>188.97</v>
      </c>
      <c r="Z47" s="7086" t="n">
        <v>236.78</v>
      </c>
      <c r="AA47" s="7290" t="n">
        <v>34.251</v>
      </c>
      <c r="AB47" s="7506" t="n">
        <v>287.96</v>
      </c>
      <c r="AG47" s="7731" t="n">
        <v>16.0</v>
      </c>
      <c r="AH47" s="7956" t="n">
        <v>17.9975</v>
      </c>
      <c r="AI47" s="8181" t="n">
        <v>1346.971</v>
      </c>
    </row>
    <row r="48">
      <c r="A48" s="1716" t="s">
        <v>470</v>
      </c>
      <c r="B48" s="1980" t="s">
        <v>714</v>
      </c>
      <c r="C48" s="2244" t="s">
        <v>768</v>
      </c>
    </row>
    <row r="49">
      <c r="A49" s="1719" t="s">
        <v>470</v>
      </c>
      <c r="B49" s="1983" t="s">
        <v>714</v>
      </c>
      <c r="C49" s="2247" t="s">
        <v>769</v>
      </c>
      <c r="D49" s="2496" t="s">
        <v>840</v>
      </c>
      <c r="E49" s="2727" t="n">
        <v>75.0</v>
      </c>
      <c r="F49" s="2952" t="n">
        <v>55.0</v>
      </c>
      <c r="G49" s="3177" t="n">
        <v>0.0</v>
      </c>
      <c r="H49" s="3402" t="n">
        <v>36.0</v>
      </c>
      <c r="I49" s="3627" t="n">
        <v>7.0</v>
      </c>
      <c r="J49" s="3852" t="n">
        <v>12.0</v>
      </c>
      <c r="K49" s="4077" t="n">
        <v>19.0</v>
      </c>
      <c r="L49" s="4302" t="n">
        <v>1.0</v>
      </c>
      <c r="M49" s="4527" t="n">
        <v>1.0</v>
      </c>
      <c r="N49" s="4752" t="n">
        <v>0.0</v>
      </c>
      <c r="O49" s="4968" t="n">
        <v>1.0</v>
      </c>
      <c r="P49" s="5181" t="n">
        <v>0.08333333333333333</v>
      </c>
      <c r="Q49" s="5394" t="n">
        <v>0.0</v>
      </c>
      <c r="S49" s="5739" t="n">
        <v>12.0</v>
      </c>
      <c r="T49" s="5964" t="n">
        <v>0.18461538461538463</v>
      </c>
      <c r="U49" s="6165" t="n">
        <v>241.565</v>
      </c>
      <c r="V49" s="6333" t="n">
        <v>750.249</v>
      </c>
      <c r="W49" s="6513" t="n">
        <v>733.994</v>
      </c>
      <c r="X49" s="6702" t="n">
        <v>898.679</v>
      </c>
      <c r="Y49" s="6894" t="n">
        <v>921.169</v>
      </c>
      <c r="Z49" s="7089" t="n">
        <v>649.115</v>
      </c>
      <c r="AA49" s="7293" t="n">
        <v>873.547</v>
      </c>
      <c r="AB49" s="7509" t="n">
        <v>379.372</v>
      </c>
      <c r="AG49" s="7734" t="n">
        <v>20.0</v>
      </c>
      <c r="AH49" s="7959" t="n">
        <v>18.968600000000002</v>
      </c>
      <c r="AI49" s="8184" t="n">
        <v>5447.69</v>
      </c>
    </row>
    <row r="50">
      <c r="A50" s="1722" t="s">
        <v>470</v>
      </c>
      <c r="B50" s="1986" t="s">
        <v>715</v>
      </c>
      <c r="C50" s="2250" t="s">
        <v>770</v>
      </c>
      <c r="D50" s="2499" t="s">
        <v>841</v>
      </c>
      <c r="E50" s="2730" t="n">
        <v>0.0</v>
      </c>
      <c r="F50" s="2955" t="n">
        <v>8.0</v>
      </c>
      <c r="G50" s="3180" t="n">
        <v>0.0</v>
      </c>
      <c r="H50" s="3405" t="n">
        <v>6.0</v>
      </c>
      <c r="I50" s="3630" t="n">
        <v>0.0</v>
      </c>
      <c r="J50" s="3855" t="n">
        <v>2.0</v>
      </c>
      <c r="K50" s="4080" t="n">
        <v>0.0</v>
      </c>
      <c r="L50" s="4305" t="n">
        <v>8.0</v>
      </c>
      <c r="M50" s="4530" t="n">
        <v>6.0</v>
      </c>
      <c r="N50" s="4755" t="n">
        <v>2.0</v>
      </c>
      <c r="O50" s="4971" t="n">
        <v>2.0</v>
      </c>
      <c r="P50" s="5184" t="n">
        <v>1.0</v>
      </c>
      <c r="Q50" s="5397" t="n">
        <v>0.0</v>
      </c>
      <c r="S50" s="5742" t="n">
        <v>2.0</v>
      </c>
      <c r="T50" s="5967" t="n">
        <v>0.5</v>
      </c>
      <c r="AB50" s="7512" t="n">
        <v>24.33</v>
      </c>
      <c r="AG50" s="7737" t="n">
        <v>2.0</v>
      </c>
      <c r="AH50" s="7962" t="n">
        <v>12.165</v>
      </c>
      <c r="AI50" s="8187" t="n">
        <v>24.33</v>
      </c>
    </row>
    <row r="51">
      <c r="A51" s="1725" t="s">
        <v>470</v>
      </c>
      <c r="B51" s="1989" t="s">
        <v>716</v>
      </c>
      <c r="C51" s="2253" t="s">
        <v>771</v>
      </c>
      <c r="D51" s="2502" t="s">
        <v>842</v>
      </c>
      <c r="E51" s="2733" t="n">
        <v>73.0</v>
      </c>
      <c r="F51" s="2958" t="n">
        <v>70.0</v>
      </c>
      <c r="G51" s="3183" t="n">
        <v>0.0</v>
      </c>
      <c r="H51" s="3408" t="n">
        <v>46.0</v>
      </c>
      <c r="I51" s="3633" t="n">
        <v>5.0</v>
      </c>
      <c r="J51" s="3858" t="n">
        <v>19.0</v>
      </c>
      <c r="K51" s="4083" t="n">
        <v>0.0</v>
      </c>
      <c r="L51" s="4308" t="n">
        <v>2.0</v>
      </c>
      <c r="M51" s="4533" t="n">
        <v>2.0</v>
      </c>
      <c r="N51" s="4758" t="n">
        <v>0.0</v>
      </c>
      <c r="O51" s="4974" t="n">
        <v>2.0</v>
      </c>
      <c r="P51" s="5187" t="n">
        <v>0.10526315789473684</v>
      </c>
      <c r="Q51" s="5400" t="n">
        <v>0.0</v>
      </c>
      <c r="S51" s="5745" t="n">
        <v>19.0</v>
      </c>
      <c r="T51" s="5970" t="n">
        <v>0.26573426573426573</v>
      </c>
      <c r="U51" s="6168" t="n">
        <v>379.729</v>
      </c>
      <c r="V51" s="6336" t="n">
        <v>313.631</v>
      </c>
      <c r="W51" s="6516" t="n">
        <v>467.865</v>
      </c>
      <c r="X51" s="6705" t="n">
        <v>284.079</v>
      </c>
      <c r="Y51" s="6897" t="n">
        <v>441.232</v>
      </c>
      <c r="Z51" s="7092" t="n">
        <v>396.592</v>
      </c>
      <c r="AA51" s="7296" t="n">
        <v>524.053</v>
      </c>
      <c r="AB51" s="7515" t="n">
        <v>472.375</v>
      </c>
      <c r="AG51" s="7740" t="n">
        <v>25.0</v>
      </c>
      <c r="AH51" s="7965" t="n">
        <v>18.895</v>
      </c>
      <c r="AI51" s="8190" t="n">
        <v>3279.556</v>
      </c>
    </row>
    <row r="52">
      <c r="A52" s="1728" t="s">
        <v>470</v>
      </c>
      <c r="B52" s="1992" t="s">
        <v>716</v>
      </c>
      <c r="C52" s="2256" t="s">
        <v>772</v>
      </c>
      <c r="D52" s="2505" t="s">
        <v>843</v>
      </c>
      <c r="E52" s="2736" t="n">
        <v>50.0</v>
      </c>
      <c r="F52" s="2961" t="n">
        <v>54.0</v>
      </c>
      <c r="G52" s="3186" t="n">
        <v>0.0</v>
      </c>
      <c r="H52" s="3411" t="n">
        <v>36.0</v>
      </c>
      <c r="I52" s="3636" t="n">
        <v>1.0</v>
      </c>
      <c r="J52" s="3861" t="n">
        <v>17.0</v>
      </c>
      <c r="K52" s="4086" t="n">
        <v>3.0</v>
      </c>
      <c r="L52" s="4311" t="n">
        <v>8.0</v>
      </c>
      <c r="M52" s="4536" t="n">
        <v>8.0</v>
      </c>
      <c r="N52" s="4761" t="n">
        <v>0.0</v>
      </c>
      <c r="O52" s="4977" t="n">
        <v>4.0</v>
      </c>
      <c r="P52" s="5190" t="n">
        <v>0.23529411764705882</v>
      </c>
      <c r="Q52" s="5403" t="n">
        <v>1.0</v>
      </c>
      <c r="R52" s="5574" t="n">
        <v>1.0</v>
      </c>
      <c r="S52" s="5748" t="n">
        <v>23.0</v>
      </c>
      <c r="T52" s="5973" t="n">
        <v>0.4423076923076923</v>
      </c>
      <c r="Z52" s="7095" t="n">
        <v>683.228</v>
      </c>
      <c r="AA52" s="7299" t="n">
        <v>819.026</v>
      </c>
      <c r="AB52" s="7518" t="n">
        <v>1082.672</v>
      </c>
      <c r="AG52" s="7743" t="n">
        <v>58.0</v>
      </c>
      <c r="AH52" s="7968" t="n">
        <v>18.666758620689656</v>
      </c>
      <c r="AI52" s="8193" t="n">
        <v>2584.926</v>
      </c>
    </row>
    <row r="53">
      <c r="A53" s="1731" t="s">
        <v>470</v>
      </c>
      <c r="B53" s="1995" t="s">
        <v>716</v>
      </c>
      <c r="C53" s="2259" t="s">
        <v>773</v>
      </c>
      <c r="D53" s="2508" t="s">
        <v>844</v>
      </c>
      <c r="E53" s="2739" t="n">
        <v>34.0</v>
      </c>
      <c r="F53" s="2964" t="n">
        <v>27.0</v>
      </c>
      <c r="G53" s="3189" t="n">
        <v>0.0</v>
      </c>
      <c r="H53" s="3414" t="n">
        <v>13.0</v>
      </c>
      <c r="I53" s="3639" t="n">
        <v>1.0</v>
      </c>
      <c r="J53" s="3864" t="n">
        <v>13.0</v>
      </c>
      <c r="K53" s="4089" t="n">
        <v>2.0</v>
      </c>
      <c r="L53" s="4314" t="n">
        <v>1.0</v>
      </c>
      <c r="M53" s="4539" t="n">
        <v>1.0</v>
      </c>
      <c r="N53" s="4764" t="n">
        <v>0.0</v>
      </c>
      <c r="O53" s="4980" t="n">
        <v>1.0</v>
      </c>
      <c r="P53" s="5193" t="n">
        <v>0.07692307692307693</v>
      </c>
      <c r="Q53" s="5406" t="n">
        <v>0.0</v>
      </c>
      <c r="S53" s="5751" t="n">
        <v>3.0</v>
      </c>
      <c r="T53" s="5976" t="n">
        <v>0.09836065573770492</v>
      </c>
      <c r="U53" s="6171" t="n">
        <v>36.908</v>
      </c>
      <c r="V53" s="6339" t="n">
        <v>124.35</v>
      </c>
      <c r="W53" s="6519" t="n">
        <v>842.688</v>
      </c>
      <c r="X53" s="6708" t="n">
        <v>261.643</v>
      </c>
      <c r="Y53" s="6900" t="n">
        <v>224.252</v>
      </c>
      <c r="Z53" s="7098" t="n">
        <v>230.094</v>
      </c>
      <c r="AA53" s="7302" t="n">
        <v>197.181</v>
      </c>
      <c r="AB53" s="7521" t="n">
        <v>211.513</v>
      </c>
      <c r="AG53" s="7746" t="n">
        <v>12.0</v>
      </c>
      <c r="AH53" s="7971" t="n">
        <v>17.626083333333334</v>
      </c>
      <c r="AI53" s="8196" t="n">
        <v>2128.629</v>
      </c>
    </row>
    <row r="54">
      <c r="A54" s="1734" t="s">
        <v>470</v>
      </c>
      <c r="B54" s="1998" t="s">
        <v>717</v>
      </c>
      <c r="C54" s="2262" t="s">
        <v>774</v>
      </c>
      <c r="D54" s="2511" t="s">
        <v>845</v>
      </c>
      <c r="E54" s="2742" t="n">
        <v>37.0</v>
      </c>
      <c r="F54" s="2967" t="n">
        <v>38.0</v>
      </c>
      <c r="G54" s="3192" t="n">
        <v>0.0</v>
      </c>
      <c r="H54" s="3417" t="n">
        <v>22.0</v>
      </c>
      <c r="I54" s="3642" t="n">
        <v>2.0</v>
      </c>
      <c r="J54" s="3867" t="n">
        <v>14.0</v>
      </c>
      <c r="K54" s="4092" t="n">
        <v>1.0</v>
      </c>
      <c r="L54" s="4317" t="n">
        <v>5.0</v>
      </c>
      <c r="M54" s="4542" t="n">
        <v>5.0</v>
      </c>
      <c r="N54" s="4767" t="n">
        <v>0.0</v>
      </c>
      <c r="O54" s="4983" t="n">
        <v>1.0</v>
      </c>
      <c r="P54" s="5196" t="n">
        <v>0.07142857142857142</v>
      </c>
      <c r="Q54" s="5409" t="n">
        <v>1.0</v>
      </c>
      <c r="R54" s="5577" t="n">
        <v>1.0</v>
      </c>
      <c r="S54" s="5754" t="n">
        <v>8.0</v>
      </c>
      <c r="T54" s="5979" t="n">
        <v>0.21333333333333335</v>
      </c>
      <c r="U54" s="6174" t="n">
        <v>154.798</v>
      </c>
      <c r="V54" s="6342" t="n">
        <v>179.191</v>
      </c>
      <c r="W54" s="6522" t="n">
        <v>274.538</v>
      </c>
      <c r="X54" s="6711" t="n">
        <v>178.628</v>
      </c>
      <c r="Y54" s="6903" t="n">
        <v>51.401</v>
      </c>
      <c r="Z54" s="7101" t="n">
        <v>208.885</v>
      </c>
      <c r="AA54" s="7305" t="n">
        <v>319.699</v>
      </c>
      <c r="AB54" s="7524" t="n">
        <v>10.579</v>
      </c>
      <c r="AG54" s="7749" t="n">
        <v>9.0</v>
      </c>
      <c r="AH54" s="7974" t="n">
        <v>1.1754444444444445</v>
      </c>
      <c r="AI54" s="8199" t="n">
        <v>1377.719</v>
      </c>
    </row>
    <row r="55">
      <c r="A55" s="1737" t="s">
        <v>470</v>
      </c>
      <c r="B55" s="2001" t="s">
        <v>717</v>
      </c>
      <c r="C55" s="2265" t="s">
        <v>775</v>
      </c>
      <c r="D55" s="2514" t="s">
        <v>846</v>
      </c>
      <c r="E55" s="2745" t="n">
        <v>195.0</v>
      </c>
      <c r="F55" s="2970" t="n">
        <v>223.0</v>
      </c>
      <c r="G55" s="3195" t="n">
        <v>0.0</v>
      </c>
      <c r="H55" s="3420" t="n">
        <v>193.0</v>
      </c>
      <c r="I55" s="3645" t="n">
        <v>10.0</v>
      </c>
      <c r="J55" s="3870" t="n">
        <v>20.0</v>
      </c>
      <c r="K55" s="4095" t="n">
        <v>1.0</v>
      </c>
      <c r="L55" s="4320" t="n">
        <v>31.0</v>
      </c>
      <c r="M55" s="4545" t="n">
        <v>31.0</v>
      </c>
      <c r="N55" s="4770" t="n">
        <v>0.0</v>
      </c>
      <c r="O55" s="4986" t="n">
        <v>8.0</v>
      </c>
      <c r="P55" s="5199" t="n">
        <v>0.4</v>
      </c>
      <c r="Q55" s="5412" t="n">
        <v>0.0</v>
      </c>
      <c r="S55" s="5757" t="n">
        <v>85.0</v>
      </c>
      <c r="T55" s="5982" t="n">
        <v>0.40669856459330145</v>
      </c>
      <c r="U55" s="6177" t="n">
        <v>3292.776</v>
      </c>
      <c r="V55" s="6345" t="n">
        <v>6609.683</v>
      </c>
      <c r="W55" s="6525" t="n">
        <v>6829.556</v>
      </c>
      <c r="X55" s="6714" t="n">
        <v>5643.772</v>
      </c>
      <c r="Y55" s="6906" t="n">
        <v>6019.008</v>
      </c>
      <c r="Z55" s="7104" t="n">
        <v>10661.889</v>
      </c>
      <c r="AA55" s="7308" t="n">
        <v>5299.987</v>
      </c>
      <c r="AB55" s="7527" t="n">
        <v>5960.11</v>
      </c>
      <c r="AG55" s="7752" t="n">
        <v>260.0</v>
      </c>
      <c r="AH55" s="7977" t="n">
        <v>22.923499999999997</v>
      </c>
      <c r="AI55" s="8202" t="n">
        <v>50316.781</v>
      </c>
    </row>
    <row r="56">
      <c r="A56" s="1740" t="s">
        <v>470</v>
      </c>
      <c r="B56" s="2004" t="s">
        <v>717</v>
      </c>
      <c r="C56" s="2268" t="s">
        <v>776</v>
      </c>
      <c r="D56" s="2517" t="s">
        <v>847</v>
      </c>
      <c r="E56" s="2748" t="n">
        <v>75.0</v>
      </c>
      <c r="F56" s="2973" t="n">
        <v>75.0</v>
      </c>
      <c r="G56" s="3198" t="n">
        <v>0.0</v>
      </c>
      <c r="H56" s="3423" t="n">
        <v>59.0</v>
      </c>
      <c r="I56" s="3648" t="n">
        <v>6.0</v>
      </c>
      <c r="J56" s="3873" t="n">
        <v>10.0</v>
      </c>
      <c r="K56" s="4098" t="n">
        <v>0.0</v>
      </c>
      <c r="L56" s="4323" t="n">
        <v>2.0</v>
      </c>
      <c r="M56" s="4548" t="n">
        <v>2.0</v>
      </c>
      <c r="N56" s="4773" t="n">
        <v>0.0</v>
      </c>
      <c r="O56" s="4989" t="n">
        <v>1.0</v>
      </c>
      <c r="P56" s="5202" t="n">
        <v>0.1</v>
      </c>
      <c r="Q56" s="5415" t="n">
        <v>0.0</v>
      </c>
      <c r="S56" s="5760" t="n">
        <v>46.0</v>
      </c>
      <c r="T56" s="5985" t="n">
        <v>0.6133333333333333</v>
      </c>
      <c r="U56" s="6180" t="n">
        <v>2662.625</v>
      </c>
      <c r="V56" s="6348" t="n">
        <v>3746.09</v>
      </c>
      <c r="W56" s="6528" t="n">
        <v>4580.857</v>
      </c>
      <c r="X56" s="6717" t="n">
        <v>4420.73</v>
      </c>
      <c r="Y56" s="6909" t="n">
        <v>4465.821</v>
      </c>
      <c r="Z56" s="7107" t="n">
        <v>5760.128</v>
      </c>
      <c r="AA56" s="7311" t="n">
        <v>4361.774</v>
      </c>
      <c r="AB56" s="7530" t="n">
        <v>4464.349</v>
      </c>
      <c r="AG56" s="7755" t="n">
        <v>136.0</v>
      </c>
      <c r="AH56" s="7980" t="n">
        <v>32.8260955882353</v>
      </c>
      <c r="AI56" s="8205" t="n">
        <v>34462.374</v>
      </c>
    </row>
    <row r="57">
      <c r="A57" s="1743" t="s">
        <v>470</v>
      </c>
      <c r="B57" s="2007" t="s">
        <v>718</v>
      </c>
      <c r="C57" s="2271" t="s">
        <v>777</v>
      </c>
      <c r="D57" s="2520" t="s">
        <v>848</v>
      </c>
      <c r="E57" s="2751" t="n">
        <v>63.0</v>
      </c>
      <c r="F57" s="2976" t="n">
        <v>62.0</v>
      </c>
      <c r="G57" s="3201" t="n">
        <v>0.0</v>
      </c>
      <c r="H57" s="3426" t="n">
        <v>45.0</v>
      </c>
      <c r="I57" s="3651" t="n">
        <v>3.0</v>
      </c>
      <c r="J57" s="3876" t="n">
        <v>14.0</v>
      </c>
      <c r="K57" s="4101" t="n">
        <v>20.0</v>
      </c>
      <c r="L57" s="4326" t="n">
        <v>5.0</v>
      </c>
      <c r="M57" s="4551" t="n">
        <v>5.0</v>
      </c>
      <c r="N57" s="4776" t="n">
        <v>0.0</v>
      </c>
      <c r="O57" s="4992" t="n">
        <v>5.0</v>
      </c>
      <c r="P57" s="5205" t="n">
        <v>0.35714285714285715</v>
      </c>
      <c r="Q57" s="5418" t="n">
        <v>0.0</v>
      </c>
      <c r="S57" s="5763" t="n">
        <v>17.0</v>
      </c>
      <c r="T57" s="5988" t="n">
        <v>0.272</v>
      </c>
      <c r="U57" s="6183" t="n">
        <v>258.129</v>
      </c>
      <c r="V57" s="6351" t="n">
        <v>332.621</v>
      </c>
      <c r="W57" s="6531" t="n">
        <v>372.821</v>
      </c>
      <c r="X57" s="6720" t="n">
        <v>715.871</v>
      </c>
      <c r="Y57" s="6912" t="n">
        <v>5712.03</v>
      </c>
      <c r="Z57" s="7110" t="n">
        <v>491.824</v>
      </c>
      <c r="AA57" s="7314" t="n">
        <v>383.241</v>
      </c>
      <c r="AB57" s="7533" t="n">
        <v>715.766</v>
      </c>
      <c r="AG57" s="7758" t="n">
        <v>36.0</v>
      </c>
      <c r="AH57" s="7983" t="n">
        <v>19.882388888888887</v>
      </c>
      <c r="AI57" s="8208" t="n">
        <v>8982.303</v>
      </c>
    </row>
    <row r="58">
      <c r="A58" s="1746" t="s">
        <v>470</v>
      </c>
      <c r="B58" s="2010" t="s">
        <v>718</v>
      </c>
      <c r="C58" s="2274" t="s">
        <v>778</v>
      </c>
      <c r="D58" s="2523" t="s">
        <v>849</v>
      </c>
      <c r="E58" s="2754" t="n">
        <v>49.0</v>
      </c>
      <c r="F58" s="2979" t="n">
        <v>41.0</v>
      </c>
      <c r="G58" s="3204" t="n">
        <v>0.0</v>
      </c>
      <c r="H58" s="3429" t="n">
        <v>20.0</v>
      </c>
      <c r="I58" s="3654" t="n">
        <v>2.0</v>
      </c>
      <c r="J58" s="3879" t="n">
        <v>19.0</v>
      </c>
      <c r="K58" s="4104" t="n">
        <v>1.0</v>
      </c>
      <c r="L58" s="4329" t="n">
        <v>1.0</v>
      </c>
      <c r="M58" s="4554" t="n">
        <v>1.0</v>
      </c>
      <c r="N58" s="4779" t="n">
        <v>0.0</v>
      </c>
      <c r="O58" s="4995" t="n">
        <v>0.0</v>
      </c>
      <c r="P58" s="5208" t="n">
        <v>0.0</v>
      </c>
      <c r="Q58" s="5421" t="n">
        <v>1.0</v>
      </c>
      <c r="R58" s="5580" t="n">
        <v>1.0</v>
      </c>
      <c r="S58" s="5766" t="n">
        <v>5.0</v>
      </c>
      <c r="T58" s="5991" t="n">
        <v>0.1111111111111111</v>
      </c>
      <c r="U58" s="6186" t="n">
        <v>278.597</v>
      </c>
      <c r="V58" s="6354" t="n">
        <v>344.899</v>
      </c>
      <c r="W58" s="6534" t="n">
        <v>841.386</v>
      </c>
      <c r="X58" s="6723" t="n">
        <v>1291.944</v>
      </c>
      <c r="Y58" s="6915" t="n">
        <v>480.477</v>
      </c>
      <c r="Z58" s="7113" t="n">
        <v>356.888</v>
      </c>
      <c r="AA58" s="7317" t="n">
        <v>436.574</v>
      </c>
      <c r="AB58" s="7536" t="n">
        <v>54.468</v>
      </c>
      <c r="AG58" s="7761" t="n">
        <v>6.0</v>
      </c>
      <c r="AH58" s="7986" t="n">
        <v>9.078000000000001</v>
      </c>
      <c r="AI58" s="8211" t="n">
        <v>4085.233</v>
      </c>
    </row>
    <row r="59">
      <c r="A59" s="1749" t="s">
        <v>470</v>
      </c>
      <c r="B59" s="2013" t="s">
        <v>718</v>
      </c>
      <c r="C59" s="2277" t="s">
        <v>779</v>
      </c>
      <c r="D59" s="2526" t="s">
        <v>850</v>
      </c>
      <c r="E59" s="2757" t="n">
        <v>24.0</v>
      </c>
      <c r="F59" s="2982" t="n">
        <v>21.0</v>
      </c>
      <c r="G59" s="3207" t="n">
        <v>0.0</v>
      </c>
      <c r="H59" s="3432" t="n">
        <v>13.0</v>
      </c>
      <c r="I59" s="3657" t="n">
        <v>2.0</v>
      </c>
      <c r="J59" s="3882" t="n">
        <v>6.0</v>
      </c>
      <c r="K59" s="4107" t="n">
        <v>0.0</v>
      </c>
      <c r="L59" s="4332" t="n">
        <v>3.0</v>
      </c>
      <c r="M59" s="4557" t="n">
        <v>3.0</v>
      </c>
      <c r="N59" s="4782" t="n">
        <v>0.0</v>
      </c>
      <c r="O59" s="4998" t="n">
        <v>3.0</v>
      </c>
      <c r="P59" s="5211" t="n">
        <v>0.5</v>
      </c>
      <c r="Q59" s="5424" t="n">
        <v>0.0</v>
      </c>
      <c r="S59" s="5769" t="n">
        <v>10.0</v>
      </c>
      <c r="T59" s="5994" t="n">
        <v>0.4444444444444444</v>
      </c>
      <c r="U59" s="6189" t="n">
        <v>313.975</v>
      </c>
      <c r="V59" s="6357" t="n">
        <v>224.542</v>
      </c>
      <c r="W59" s="6537" t="n">
        <v>519.156</v>
      </c>
      <c r="X59" s="6726" t="n">
        <v>355.814</v>
      </c>
      <c r="Y59" s="6918" t="n">
        <v>413.077</v>
      </c>
      <c r="Z59" s="7116" t="n">
        <v>588.574</v>
      </c>
      <c r="AA59" s="7320" t="n">
        <v>140.058</v>
      </c>
      <c r="AB59" s="7539" t="n">
        <v>316.845</v>
      </c>
      <c r="AG59" s="7764" t="n">
        <v>16.0</v>
      </c>
      <c r="AH59" s="7989" t="n">
        <v>19.8028125</v>
      </c>
      <c r="AI59" s="8214" t="n">
        <v>2872.041</v>
      </c>
    </row>
    <row r="60">
      <c r="A60" s="1752" t="s">
        <v>470</v>
      </c>
      <c r="B60" s="2016" t="s">
        <v>719</v>
      </c>
      <c r="C60" s="2280" t="s">
        <v>780</v>
      </c>
      <c r="D60" s="2529" t="s">
        <v>851</v>
      </c>
      <c r="E60" s="2760" t="n">
        <v>10.0</v>
      </c>
      <c r="F60" s="2985" t="n">
        <v>20.0</v>
      </c>
      <c r="G60" s="3210" t="n">
        <v>0.0</v>
      </c>
      <c r="H60" s="3435" t="n">
        <v>14.0</v>
      </c>
      <c r="I60" s="3660" t="n">
        <v>0.0</v>
      </c>
      <c r="J60" s="3885" t="n">
        <v>6.0</v>
      </c>
      <c r="K60" s="4110" t="n">
        <v>0.0</v>
      </c>
      <c r="L60" s="4335" t="n">
        <v>10.0</v>
      </c>
      <c r="M60" s="4560" t="n">
        <v>7.0</v>
      </c>
      <c r="N60" s="4785" t="n">
        <v>3.0</v>
      </c>
      <c r="O60" s="5001" t="n">
        <v>4.0</v>
      </c>
      <c r="P60" s="5214" t="n">
        <v>0.6666666666666666</v>
      </c>
      <c r="Q60" s="5427" t="n">
        <v>0.0</v>
      </c>
      <c r="S60" s="5772" t="n">
        <v>8.0</v>
      </c>
      <c r="T60" s="5997" t="n">
        <v>0.5333333333333333</v>
      </c>
      <c r="AA60" s="7323" t="n">
        <v>39.66</v>
      </c>
      <c r="AB60" s="7542" t="n">
        <v>578.644</v>
      </c>
      <c r="AG60" s="7767" t="n">
        <v>18.0</v>
      </c>
      <c r="AH60" s="7992" t="n">
        <v>32.14688888888889</v>
      </c>
      <c r="AI60" s="8217" t="n">
        <v>618.304</v>
      </c>
    </row>
    <row r="61">
      <c r="A61" s="1755" t="s">
        <v>470</v>
      </c>
      <c r="B61" s="2019" t="s">
        <v>719</v>
      </c>
      <c r="C61" s="2283" t="s">
        <v>781</v>
      </c>
      <c r="D61" s="2532" t="s">
        <v>852</v>
      </c>
      <c r="E61" s="2763" t="n">
        <v>3.0</v>
      </c>
      <c r="F61" s="2988" t="n">
        <v>10.0</v>
      </c>
      <c r="G61" s="3213" t="n">
        <v>0.0</v>
      </c>
      <c r="H61" s="3438" t="n">
        <v>3.0</v>
      </c>
      <c r="I61" s="3663" t="n">
        <v>0.0</v>
      </c>
      <c r="J61" s="3888" t="n">
        <v>7.0</v>
      </c>
      <c r="K61" s="4113" t="n">
        <v>0.0</v>
      </c>
      <c r="L61" s="4338" t="n">
        <v>7.0</v>
      </c>
      <c r="M61" s="4563" t="n">
        <v>2.0</v>
      </c>
      <c r="N61" s="4788" t="n">
        <v>5.0</v>
      </c>
      <c r="O61" s="5004" t="n">
        <v>3.0</v>
      </c>
      <c r="P61" s="5217" t="n">
        <v>0.42857142857142855</v>
      </c>
      <c r="Q61" s="5430" t="n">
        <v>0.0</v>
      </c>
      <c r="S61" s="5775" t="n">
        <v>4.0</v>
      </c>
      <c r="T61" s="6000" t="n">
        <v>0.6153846153846154</v>
      </c>
      <c r="AB61" s="7545" t="n">
        <v>58.774</v>
      </c>
      <c r="AG61" s="7770" t="n">
        <v>4.0</v>
      </c>
      <c r="AH61" s="7995" t="n">
        <v>14.6935</v>
      </c>
      <c r="AI61" s="8220" t="n">
        <v>58.774</v>
      </c>
    </row>
    <row r="62">
      <c r="A62" s="1758" t="s">
        <v>470</v>
      </c>
      <c r="B62" s="2022" t="s">
        <v>719</v>
      </c>
      <c r="C62" s="2286" t="s">
        <v>782</v>
      </c>
      <c r="D62" s="2535" t="s">
        <v>853</v>
      </c>
      <c r="E62" s="2766" t="n">
        <v>6.0</v>
      </c>
      <c r="F62" s="2991" t="n">
        <v>15.0</v>
      </c>
      <c r="G62" s="3216" t="n">
        <v>0.0</v>
      </c>
      <c r="H62" s="3441" t="n">
        <v>10.0</v>
      </c>
      <c r="I62" s="3666" t="n">
        <v>0.0</v>
      </c>
      <c r="J62" s="3891" t="n">
        <v>5.0</v>
      </c>
      <c r="K62" s="4116" t="n">
        <v>0.0</v>
      </c>
      <c r="L62" s="4341" t="n">
        <v>9.0</v>
      </c>
      <c r="M62" s="4566" t="n">
        <v>7.0</v>
      </c>
      <c r="N62" s="4791" t="n">
        <v>2.0</v>
      </c>
      <c r="O62" s="5007" t="n">
        <v>4.0</v>
      </c>
      <c r="P62" s="5220" t="n">
        <v>0.8</v>
      </c>
      <c r="Q62" s="5433" t="n">
        <v>0.0</v>
      </c>
      <c r="S62" s="5778" t="n">
        <v>7.0</v>
      </c>
      <c r="T62" s="6003" t="n">
        <v>0.6666666666666666</v>
      </c>
      <c r="AA62" s="7326" t="n">
        <v>29.943</v>
      </c>
      <c r="AB62" s="7548" t="n">
        <v>193.34</v>
      </c>
      <c r="AG62" s="7773" t="n">
        <v>11.0</v>
      </c>
      <c r="AH62" s="7998" t="n">
        <v>17.576363636363638</v>
      </c>
      <c r="AI62" s="8223" t="n">
        <v>223.283</v>
      </c>
    </row>
    <row r="63">
      <c r="A63" s="1761" t="s">
        <v>477</v>
      </c>
      <c r="B63" s="2025" t="s">
        <v>720</v>
      </c>
      <c r="C63" s="2289" t="s">
        <v>783</v>
      </c>
      <c r="D63" s="2538" t="s">
        <v>854</v>
      </c>
      <c r="E63" s="2769" t="n">
        <v>118.0</v>
      </c>
      <c r="F63" s="2994" t="n">
        <v>108.0</v>
      </c>
      <c r="G63" s="3219" t="n">
        <v>0.0</v>
      </c>
      <c r="H63" s="3444" t="n">
        <v>88.0</v>
      </c>
      <c r="I63" s="3669" t="n">
        <v>3.0</v>
      </c>
      <c r="J63" s="3894" t="n">
        <v>17.0</v>
      </c>
      <c r="K63" s="4119" t="n">
        <v>5.0</v>
      </c>
      <c r="L63" s="4344" t="n">
        <v>6.0</v>
      </c>
      <c r="M63" s="4569" t="n">
        <v>6.0</v>
      </c>
      <c r="N63" s="4794" t="n">
        <v>0.0</v>
      </c>
      <c r="O63" s="5010" t="n">
        <v>3.0</v>
      </c>
      <c r="P63" s="5223" t="n">
        <v>0.17647058823529413</v>
      </c>
      <c r="Q63" s="5436" t="n">
        <v>0.0</v>
      </c>
      <c r="S63" s="5781" t="n">
        <v>10.0</v>
      </c>
      <c r="T63" s="6006" t="n">
        <v>0.08849557522123894</v>
      </c>
      <c r="U63" s="6192" t="n">
        <v>74.915</v>
      </c>
      <c r="V63" s="6360" t="n">
        <v>273.142</v>
      </c>
      <c r="W63" s="6540" t="n">
        <v>877.749</v>
      </c>
      <c r="X63" s="6729" t="n">
        <v>427.43</v>
      </c>
      <c r="Y63" s="6921" t="n">
        <v>843.873</v>
      </c>
      <c r="Z63" s="7119" t="n">
        <v>388.634</v>
      </c>
      <c r="AA63" s="7329" t="n">
        <v>389.292</v>
      </c>
      <c r="AB63" s="7551" t="n">
        <v>283.957</v>
      </c>
      <c r="AG63" s="7776" t="n">
        <v>15.0</v>
      </c>
      <c r="AH63" s="8001" t="n">
        <v>18.930466666666668</v>
      </c>
      <c r="AI63" s="8226" t="n">
        <v>3558.992</v>
      </c>
    </row>
    <row r="64">
      <c r="A64" s="1764" t="s">
        <v>477</v>
      </c>
      <c r="B64" s="2028" t="s">
        <v>720</v>
      </c>
      <c r="C64" s="2292" t="s">
        <v>784</v>
      </c>
      <c r="D64" s="2541" t="s">
        <v>855</v>
      </c>
      <c r="E64" s="2772" t="n">
        <v>81.0</v>
      </c>
      <c r="F64" s="2997" t="n">
        <v>82.0</v>
      </c>
      <c r="G64" s="3222" t="n">
        <v>0.0</v>
      </c>
      <c r="H64" s="3447" t="n">
        <v>54.0</v>
      </c>
      <c r="I64" s="3672" t="n">
        <v>6.0</v>
      </c>
      <c r="J64" s="3897" t="n">
        <v>22.0</v>
      </c>
      <c r="K64" s="4122" t="n">
        <v>0.0</v>
      </c>
      <c r="L64" s="4347" t="n">
        <v>9.0</v>
      </c>
      <c r="M64" s="4572" t="n">
        <v>9.0</v>
      </c>
      <c r="N64" s="4797" t="n">
        <v>0.0</v>
      </c>
      <c r="O64" s="5013" t="n">
        <v>6.0</v>
      </c>
      <c r="P64" s="5226" t="n">
        <v>0.2727272727272727</v>
      </c>
      <c r="Q64" s="5439" t="n">
        <v>0.0</v>
      </c>
      <c r="S64" s="5784" t="n">
        <v>11.0</v>
      </c>
      <c r="T64" s="6009" t="n">
        <v>0.13496932515337423</v>
      </c>
      <c r="U64" s="6195" t="n">
        <v>511.336</v>
      </c>
      <c r="V64" s="6363" t="n">
        <v>707.25</v>
      </c>
      <c r="W64" s="6543" t="n">
        <v>656.616</v>
      </c>
      <c r="X64" s="6732" t="n">
        <v>793.458</v>
      </c>
      <c r="Y64" s="6924" t="n">
        <v>593.737</v>
      </c>
      <c r="Z64" s="7122" t="n">
        <v>977.699</v>
      </c>
      <c r="AA64" s="7332" t="n">
        <v>589.814</v>
      </c>
      <c r="AB64" s="7554" t="n">
        <v>269.102</v>
      </c>
      <c r="AG64" s="7779" t="n">
        <v>18.0</v>
      </c>
      <c r="AH64" s="8004" t="n">
        <v>14.95011111111111</v>
      </c>
      <c r="AI64" s="8229" t="n">
        <v>5099.012</v>
      </c>
    </row>
    <row r="65">
      <c r="A65" s="1767" t="s">
        <v>477</v>
      </c>
      <c r="B65" s="2031" t="s">
        <v>721</v>
      </c>
      <c r="C65" s="2295" t="s">
        <v>785</v>
      </c>
      <c r="D65" s="2544" t="s">
        <v>856</v>
      </c>
      <c r="E65" s="2775" t="n">
        <v>81.0</v>
      </c>
      <c r="F65" s="3000" t="n">
        <v>73.0</v>
      </c>
      <c r="G65" s="3225" t="n">
        <v>0.0</v>
      </c>
      <c r="H65" s="3450" t="n">
        <v>48.0</v>
      </c>
      <c r="I65" s="3675" t="n">
        <v>12.0</v>
      </c>
      <c r="J65" s="3900" t="n">
        <v>13.0</v>
      </c>
      <c r="K65" s="4125" t="n">
        <v>0.0</v>
      </c>
      <c r="L65" s="4350" t="n">
        <v>7.0</v>
      </c>
      <c r="M65" s="4575" t="n">
        <v>7.0</v>
      </c>
      <c r="N65" s="4800" t="n">
        <v>0.0</v>
      </c>
      <c r="O65" s="5016" t="n">
        <v>3.0</v>
      </c>
      <c r="P65" s="5229" t="n">
        <v>0.23076923076923078</v>
      </c>
      <c r="Q65" s="5442" t="n">
        <v>2.0</v>
      </c>
      <c r="R65" s="5583" t="n">
        <v>1.0</v>
      </c>
      <c r="S65" s="5787" t="n">
        <v>15.0</v>
      </c>
      <c r="T65" s="6012" t="n">
        <v>0.19480519480519481</v>
      </c>
      <c r="U65" s="6198" t="n">
        <v>419.436</v>
      </c>
      <c r="V65" s="6366" t="n">
        <v>782.523</v>
      </c>
      <c r="W65" s="6546" t="n">
        <v>721.752</v>
      </c>
      <c r="X65" s="6735" t="n">
        <v>967.653</v>
      </c>
      <c r="Y65" s="6927" t="n">
        <v>735.63</v>
      </c>
      <c r="Z65" s="7125" t="n">
        <v>554.023</v>
      </c>
      <c r="AA65" s="7335" t="n">
        <v>325.48</v>
      </c>
      <c r="AB65" s="7557" t="n">
        <v>428.411</v>
      </c>
      <c r="AG65" s="7782" t="n">
        <v>24.0</v>
      </c>
      <c r="AH65" s="8007" t="n">
        <v>17.850458333333332</v>
      </c>
      <c r="AI65" s="8232" t="n">
        <v>4934.908</v>
      </c>
    </row>
    <row r="66">
      <c r="A66" s="1770" t="s">
        <v>477</v>
      </c>
      <c r="B66" s="2034" t="s">
        <v>721</v>
      </c>
      <c r="C66" s="2298" t="s">
        <v>786</v>
      </c>
      <c r="D66" s="2547" t="s">
        <v>857</v>
      </c>
      <c r="E66" s="2778" t="n">
        <v>70.0</v>
      </c>
      <c r="F66" s="3003" t="n">
        <v>72.0</v>
      </c>
      <c r="G66" s="3228" t="n">
        <v>0.0</v>
      </c>
      <c r="H66" s="3453" t="n">
        <v>52.0</v>
      </c>
      <c r="I66" s="3678" t="n">
        <v>6.0</v>
      </c>
      <c r="J66" s="3903" t="n">
        <v>14.0</v>
      </c>
      <c r="K66" s="4128" t="n">
        <v>2.0</v>
      </c>
      <c r="L66" s="4353" t="n">
        <v>8.0</v>
      </c>
      <c r="M66" s="4578" t="n">
        <v>8.0</v>
      </c>
      <c r="N66" s="4803" t="n">
        <v>0.0</v>
      </c>
      <c r="O66" s="5019" t="n">
        <v>3.0</v>
      </c>
      <c r="P66" s="5232" t="n">
        <v>0.21428571428571427</v>
      </c>
      <c r="Q66" s="5445" t="n">
        <v>2.0</v>
      </c>
      <c r="R66" s="5586" t="n">
        <v>1.0</v>
      </c>
      <c r="S66" s="5790" t="n">
        <v>12.0</v>
      </c>
      <c r="T66" s="6015" t="n">
        <v>0.16901408450704225</v>
      </c>
      <c r="U66" s="6201" t="n">
        <v>124.272</v>
      </c>
      <c r="V66" s="6369" t="n">
        <v>416.657</v>
      </c>
      <c r="W66" s="6549" t="n">
        <v>499.682</v>
      </c>
      <c r="X66" s="6738" t="n">
        <v>710.494</v>
      </c>
      <c r="Y66" s="6930" t="n">
        <v>565.905</v>
      </c>
      <c r="Z66" s="7128" t="n">
        <v>663.045</v>
      </c>
      <c r="AA66" s="7338" t="n">
        <v>527.888</v>
      </c>
      <c r="AB66" s="7560" t="n">
        <v>931.165</v>
      </c>
      <c r="AG66" s="7785" t="n">
        <v>15.0</v>
      </c>
      <c r="AH66" s="8010" t="n">
        <v>62.077666666666666</v>
      </c>
      <c r="AI66" s="8235" t="n">
        <v>4439.108</v>
      </c>
    </row>
    <row r="67">
      <c r="A67" s="1773" t="s">
        <v>477</v>
      </c>
      <c r="B67" s="2037" t="s">
        <v>721</v>
      </c>
      <c r="C67" s="2301" t="s">
        <v>787</v>
      </c>
      <c r="D67" s="2550" t="s">
        <v>858</v>
      </c>
      <c r="E67" s="2781" t="n">
        <v>87.0</v>
      </c>
      <c r="F67" s="3006" t="n">
        <v>88.0</v>
      </c>
      <c r="G67" s="3231" t="n">
        <v>0.0</v>
      </c>
      <c r="H67" s="3456" t="n">
        <v>65.0</v>
      </c>
      <c r="I67" s="3681" t="n">
        <v>6.0</v>
      </c>
      <c r="J67" s="3906" t="n">
        <v>17.0</v>
      </c>
      <c r="K67" s="4131" t="n">
        <v>0.0</v>
      </c>
      <c r="L67" s="4356" t="n">
        <v>10.0</v>
      </c>
      <c r="M67" s="4581" t="n">
        <v>8.0</v>
      </c>
      <c r="N67" s="4806" t="n">
        <v>2.0</v>
      </c>
      <c r="O67" s="5022" t="n">
        <v>2.0</v>
      </c>
      <c r="P67" s="5235" t="n">
        <v>0.11764705882352941</v>
      </c>
      <c r="Q67" s="5448" t="n">
        <v>2.0</v>
      </c>
      <c r="R67" s="5589" t="n">
        <v>1.0</v>
      </c>
      <c r="S67" s="5793" t="n">
        <v>12.0</v>
      </c>
      <c r="T67" s="6018" t="n">
        <v>0.13714285714285715</v>
      </c>
      <c r="U67" s="6204" t="n">
        <v>-117.711</v>
      </c>
      <c r="V67" s="6372" t="n">
        <v>576.364</v>
      </c>
      <c r="W67" s="6552" t="n">
        <v>568.69</v>
      </c>
      <c r="X67" s="6741" t="n">
        <v>224.518</v>
      </c>
      <c r="Y67" s="6933" t="n">
        <v>623.166</v>
      </c>
      <c r="Z67" s="7131" t="n">
        <v>871.257</v>
      </c>
      <c r="AA67" s="7341" t="n">
        <v>887.457</v>
      </c>
      <c r="AB67" s="7563" t="n">
        <v>283.274</v>
      </c>
      <c r="AG67" s="7788" t="n">
        <v>18.0</v>
      </c>
      <c r="AH67" s="8013" t="n">
        <v>15.737444444444444</v>
      </c>
      <c r="AI67" s="8238" t="n">
        <v>3917.015</v>
      </c>
    </row>
    <row r="68">
      <c r="A68" s="1776" t="s">
        <v>477</v>
      </c>
      <c r="B68" s="2040" t="s">
        <v>721</v>
      </c>
      <c r="C68" s="2304" t="s">
        <v>788</v>
      </c>
    </row>
    <row r="69">
      <c r="A69" s="1779" t="s">
        <v>477</v>
      </c>
      <c r="B69" s="2043" t="s">
        <v>721</v>
      </c>
      <c r="C69" s="2307" t="s">
        <v>789</v>
      </c>
    </row>
    <row r="70">
      <c r="A70" s="1782" t="s">
        <v>477</v>
      </c>
      <c r="B70" s="2046" t="s">
        <v>722</v>
      </c>
      <c r="C70" s="2310" t="s">
        <v>790</v>
      </c>
      <c r="D70" s="2553" t="s">
        <v>859</v>
      </c>
      <c r="E70" s="2784" t="n">
        <v>124.0</v>
      </c>
      <c r="F70" s="3009" t="n">
        <v>115.0</v>
      </c>
      <c r="G70" s="3234" t="n">
        <v>0.0</v>
      </c>
      <c r="H70" s="3459" t="n">
        <v>83.0</v>
      </c>
      <c r="I70" s="3684" t="n">
        <v>5.0</v>
      </c>
      <c r="J70" s="3909" t="n">
        <v>27.0</v>
      </c>
      <c r="K70" s="4134" t="n">
        <v>4.0</v>
      </c>
      <c r="L70" s="4359" t="n">
        <v>17.0</v>
      </c>
      <c r="M70" s="4584" t="n">
        <v>17.0</v>
      </c>
      <c r="N70" s="4809" t="n">
        <v>0.0</v>
      </c>
      <c r="O70" s="5025" t="n">
        <v>7.0</v>
      </c>
      <c r="P70" s="5238" t="n">
        <v>0.25925925925925924</v>
      </c>
      <c r="Q70" s="5451" t="n">
        <v>3.0</v>
      </c>
      <c r="R70" s="5592" t="n">
        <v>1.0</v>
      </c>
      <c r="S70" s="5796" t="n">
        <v>29.0</v>
      </c>
      <c r="T70" s="6021" t="n">
        <v>0.24267782426778242</v>
      </c>
      <c r="W70" s="6555" t="n">
        <v>206.933</v>
      </c>
      <c r="X70" s="6744" t="n">
        <v>1083.281</v>
      </c>
      <c r="Y70" s="6936" t="n">
        <v>1647.462</v>
      </c>
      <c r="Z70" s="7134" t="n">
        <v>1064.321</v>
      </c>
      <c r="AA70" s="7344" t="n">
        <v>615.701</v>
      </c>
      <c r="AB70" s="7566" t="n">
        <v>1175.952</v>
      </c>
      <c r="AG70" s="7791" t="n">
        <v>53.0</v>
      </c>
      <c r="AH70" s="8016" t="n">
        <v>22.18777358490566</v>
      </c>
      <c r="AI70" s="8241" t="n">
        <v>5793.65</v>
      </c>
    </row>
    <row r="71">
      <c r="A71" s="1785" t="s">
        <v>477</v>
      </c>
      <c r="B71" s="2049" t="s">
        <v>722</v>
      </c>
      <c r="C71" s="2313" t="s">
        <v>791</v>
      </c>
      <c r="D71" s="2556" t="s">
        <v>860</v>
      </c>
      <c r="E71" s="2787" t="n">
        <v>83.0</v>
      </c>
      <c r="F71" s="3012" t="n">
        <v>83.0</v>
      </c>
      <c r="G71" s="3237" t="n">
        <v>0.0</v>
      </c>
      <c r="H71" s="3462" t="n">
        <v>57.0</v>
      </c>
      <c r="I71" s="3687" t="n">
        <v>9.0</v>
      </c>
      <c r="J71" s="3912" t="n">
        <v>17.0</v>
      </c>
      <c r="K71" s="4137" t="n">
        <v>14.0</v>
      </c>
      <c r="L71" s="4362" t="n">
        <v>15.0</v>
      </c>
      <c r="M71" s="4587" t="n">
        <v>15.0</v>
      </c>
      <c r="N71" s="4812" t="n">
        <v>0.0</v>
      </c>
      <c r="O71" s="5028" t="n">
        <v>4.0</v>
      </c>
      <c r="P71" s="5241" t="n">
        <v>0.23529411764705882</v>
      </c>
      <c r="Q71" s="5454" t="n">
        <v>3.0</v>
      </c>
      <c r="R71" s="5595" t="n">
        <v>1.0</v>
      </c>
      <c r="S71" s="5799" t="n">
        <v>18.0</v>
      </c>
      <c r="T71" s="6024" t="n">
        <v>0.21686746987951808</v>
      </c>
      <c r="U71" s="6207" t="n">
        <v>392.342</v>
      </c>
      <c r="V71" s="6375" t="n">
        <v>660.549</v>
      </c>
      <c r="W71" s="6558" t="n">
        <v>1003.804</v>
      </c>
      <c r="X71" s="6747" t="n">
        <v>851.447</v>
      </c>
      <c r="Y71" s="6939" t="n">
        <v>538.116</v>
      </c>
      <c r="Z71" s="7137" t="n">
        <v>856.449</v>
      </c>
      <c r="AA71" s="7347" t="n">
        <v>769.367</v>
      </c>
      <c r="AB71" s="7569" t="n">
        <v>840.232</v>
      </c>
      <c r="AG71" s="7794" t="n">
        <v>48.0</v>
      </c>
      <c r="AH71" s="8019" t="n">
        <v>17.504833333333334</v>
      </c>
      <c r="AI71" s="8244" t="n">
        <v>5912.306</v>
      </c>
    </row>
    <row r="72">
      <c r="A72" s="1788" t="s">
        <v>477</v>
      </c>
      <c r="B72" s="2052" t="s">
        <v>722</v>
      </c>
      <c r="C72" s="2316" t="s">
        <v>792</v>
      </c>
      <c r="D72" s="2559" t="s">
        <v>861</v>
      </c>
      <c r="E72" s="2790" t="n">
        <v>163.0</v>
      </c>
      <c r="F72" s="3015" t="n">
        <v>143.0</v>
      </c>
      <c r="G72" s="3240" t="n">
        <v>0.0</v>
      </c>
      <c r="H72" s="3465" t="n">
        <v>89.0</v>
      </c>
      <c r="I72" s="3690" t="n">
        <v>15.0</v>
      </c>
      <c r="J72" s="3915" t="n">
        <v>39.0</v>
      </c>
      <c r="K72" s="4140" t="n">
        <v>0.0</v>
      </c>
      <c r="L72" s="4365" t="n">
        <v>16.0</v>
      </c>
      <c r="M72" s="4590" t="n">
        <v>15.0</v>
      </c>
      <c r="N72" s="4815" t="n">
        <v>1.0</v>
      </c>
      <c r="O72" s="5031" t="n">
        <v>7.0</v>
      </c>
      <c r="P72" s="5244" t="n">
        <v>0.1794871794871795</v>
      </c>
      <c r="Q72" s="5457" t="n">
        <v>3.0</v>
      </c>
      <c r="R72" s="5598" t="n">
        <v>1.0</v>
      </c>
      <c r="S72" s="5802" t="n">
        <v>29.0</v>
      </c>
      <c r="T72" s="6027" t="n">
        <v>0.1895424836601307</v>
      </c>
      <c r="U72" s="6210" t="n">
        <v>666.332</v>
      </c>
      <c r="V72" s="6378" t="n">
        <v>1031.744</v>
      </c>
      <c r="W72" s="6561" t="n">
        <v>831.178</v>
      </c>
      <c r="X72" s="6750" t="n">
        <v>866.504</v>
      </c>
      <c r="Y72" s="6942" t="n">
        <v>1377.722</v>
      </c>
      <c r="Z72" s="7140" t="n">
        <v>1000.554</v>
      </c>
      <c r="AA72" s="7350" t="n">
        <v>546.814</v>
      </c>
      <c r="AB72" s="7572" t="n">
        <v>646.109</v>
      </c>
      <c r="AG72" s="7797" t="n">
        <v>40.0</v>
      </c>
      <c r="AH72" s="8022" t="n">
        <v>16.152725</v>
      </c>
      <c r="AI72" s="8247" t="n">
        <v>6966.957</v>
      </c>
    </row>
    <row r="73">
      <c r="A73" s="1791" t="s">
        <v>471</v>
      </c>
      <c r="B73" s="2055" t="s">
        <v>723</v>
      </c>
      <c r="C73" s="2319" t="s">
        <v>793</v>
      </c>
      <c r="D73" s="2562" t="s">
        <v>862</v>
      </c>
      <c r="E73" s="2793" t="n">
        <v>52.0</v>
      </c>
      <c r="F73" s="3018" t="n">
        <v>41.0</v>
      </c>
      <c r="G73" s="3243" t="n">
        <v>0.0</v>
      </c>
      <c r="H73" s="3468" t="n">
        <v>26.0</v>
      </c>
      <c r="I73" s="3693" t="n">
        <v>1.0</v>
      </c>
      <c r="J73" s="3918" t="n">
        <v>14.0</v>
      </c>
      <c r="K73" s="4143" t="n">
        <v>11.0</v>
      </c>
      <c r="L73" s="4368" t="n">
        <v>5.0</v>
      </c>
      <c r="M73" s="4593" t="n">
        <v>5.0</v>
      </c>
      <c r="N73" s="4818" t="n">
        <v>0.0</v>
      </c>
      <c r="O73" s="5034" t="n">
        <v>4.0</v>
      </c>
      <c r="P73" s="5247" t="n">
        <v>0.2857142857142857</v>
      </c>
      <c r="Q73" s="5460" t="n">
        <v>0.0</v>
      </c>
      <c r="S73" s="5805" t="n">
        <v>7.0</v>
      </c>
      <c r="T73" s="6030" t="n">
        <v>0.15053763440860216</v>
      </c>
      <c r="U73" s="6213" t="n">
        <v>397.548</v>
      </c>
      <c r="V73" s="6381" t="n">
        <v>1037.54</v>
      </c>
      <c r="W73" s="6564" t="n">
        <v>934.379</v>
      </c>
      <c r="X73" s="6753" t="n">
        <v>699.744</v>
      </c>
      <c r="Y73" s="6945" t="n">
        <v>768.79</v>
      </c>
      <c r="Z73" s="7143" t="n">
        <v>540.095</v>
      </c>
      <c r="AA73" s="7353" t="n">
        <v>763.165</v>
      </c>
      <c r="AB73" s="7575" t="n">
        <v>301.198</v>
      </c>
      <c r="AG73" s="7800" t="n">
        <v>17.0</v>
      </c>
      <c r="AH73" s="8025" t="n">
        <v>17.717529411764705</v>
      </c>
      <c r="AI73" s="8250" t="n">
        <v>5442.459</v>
      </c>
    </row>
    <row r="74">
      <c r="A74" s="1794" t="s">
        <v>471</v>
      </c>
      <c r="B74" s="2058" t="s">
        <v>723</v>
      </c>
      <c r="C74" s="2322" t="s">
        <v>794</v>
      </c>
      <c r="D74" s="2565" t="s">
        <v>863</v>
      </c>
      <c r="E74" s="2796" t="n">
        <v>162.0</v>
      </c>
      <c r="F74" s="3021" t="n">
        <v>183.0</v>
      </c>
      <c r="G74" s="3246" t="n">
        <v>0.0</v>
      </c>
      <c r="H74" s="3471" t="n">
        <v>142.0</v>
      </c>
      <c r="I74" s="3696" t="n">
        <v>5.0</v>
      </c>
      <c r="J74" s="3921" t="n">
        <v>36.0</v>
      </c>
      <c r="K74" s="4146" t="n">
        <v>17.0</v>
      </c>
      <c r="L74" s="4371" t="n">
        <v>45.0</v>
      </c>
      <c r="M74" s="4596" t="n">
        <v>36.0</v>
      </c>
      <c r="N74" s="4821" t="n">
        <v>9.0</v>
      </c>
      <c r="O74" s="5037" t="n">
        <v>16.0</v>
      </c>
      <c r="P74" s="5250" t="n">
        <v>0.4444444444444444</v>
      </c>
      <c r="Q74" s="5463" t="n">
        <v>2.0</v>
      </c>
      <c r="R74" s="5601" t="n">
        <v>1.0</v>
      </c>
      <c r="S74" s="5808" t="n">
        <v>63.0</v>
      </c>
      <c r="T74" s="6033" t="n">
        <v>0.3652173913043478</v>
      </c>
      <c r="U74" s="6216" t="n">
        <v>767.951</v>
      </c>
      <c r="V74" s="6384" t="n">
        <v>1067.277</v>
      </c>
      <c r="W74" s="6567" t="n">
        <v>1114.227</v>
      </c>
      <c r="X74" s="6756" t="n">
        <v>557.137</v>
      </c>
      <c r="Y74" s="6948" t="n">
        <v>1265.165</v>
      </c>
      <c r="Z74" s="7146" t="n">
        <v>1167.67</v>
      </c>
      <c r="AA74" s="7356" t="n">
        <v>1107.269</v>
      </c>
      <c r="AB74" s="7578" t="n">
        <v>1317.657</v>
      </c>
      <c r="AG74" s="7803" t="n">
        <v>97.0</v>
      </c>
      <c r="AH74" s="8028" t="n">
        <v>13.584092783505154</v>
      </c>
      <c r="AI74" s="8253" t="n">
        <v>8364.353</v>
      </c>
    </row>
    <row r="75">
      <c r="A75" s="1797" t="s">
        <v>471</v>
      </c>
      <c r="B75" s="2061" t="s">
        <v>723</v>
      </c>
      <c r="C75" s="2325" t="s">
        <v>795</v>
      </c>
      <c r="D75" s="2568" t="s">
        <v>862</v>
      </c>
      <c r="E75" s="2799" t="n">
        <v>99.0</v>
      </c>
      <c r="F75" s="3024" t="n">
        <v>112.0</v>
      </c>
      <c r="G75" s="3249" t="n">
        <v>0.0</v>
      </c>
      <c r="H75" s="3474" t="n">
        <v>86.0</v>
      </c>
      <c r="I75" s="3699" t="n">
        <v>8.0</v>
      </c>
      <c r="J75" s="3924" t="n">
        <v>18.0</v>
      </c>
      <c r="K75" s="4149" t="n">
        <v>3.0</v>
      </c>
      <c r="L75" s="4374" t="n">
        <v>26.0</v>
      </c>
      <c r="M75" s="4599" t="n">
        <v>25.0</v>
      </c>
      <c r="N75" s="4824" t="n">
        <v>1.0</v>
      </c>
      <c r="O75" s="5040" t="n">
        <v>8.0</v>
      </c>
      <c r="P75" s="5253" t="n">
        <v>0.4444444444444444</v>
      </c>
      <c r="Q75" s="5466" t="n">
        <v>1.0</v>
      </c>
      <c r="R75" s="5604" t="n">
        <v>1.0</v>
      </c>
      <c r="S75" s="5811" t="n">
        <v>34.0</v>
      </c>
      <c r="T75" s="6036" t="n">
        <v>0.3222748815165877</v>
      </c>
      <c r="AB75" s="7581" t="n">
        <v>433.797</v>
      </c>
      <c r="AG75" s="7806" t="n">
        <v>34.0</v>
      </c>
      <c r="AH75" s="8031" t="n">
        <v>12.758735294117647</v>
      </c>
      <c r="AI75" s="8256" t="n">
        <v>433.797</v>
      </c>
    </row>
    <row r="76">
      <c r="A76" s="1800" t="s">
        <v>471</v>
      </c>
      <c r="B76" s="2064" t="s">
        <v>723</v>
      </c>
      <c r="C76" s="2328" t="s">
        <v>796</v>
      </c>
      <c r="D76" s="2571" t="s">
        <v>864</v>
      </c>
      <c r="E76" s="2802" t="n">
        <v>208.0</v>
      </c>
      <c r="F76" s="3027" t="n">
        <v>226.0</v>
      </c>
      <c r="G76" s="3252" t="n">
        <v>0.0</v>
      </c>
      <c r="H76" s="3477" t="n">
        <v>186.0</v>
      </c>
      <c r="I76" s="3702" t="n">
        <v>10.0</v>
      </c>
      <c r="J76" s="3927" t="n">
        <v>30.0</v>
      </c>
      <c r="K76" s="4152" t="n">
        <v>32.0</v>
      </c>
      <c r="L76" s="4377" t="n">
        <v>42.0</v>
      </c>
      <c r="M76" s="4602" t="n">
        <v>42.0</v>
      </c>
      <c r="N76" s="4827" t="n">
        <v>0.0</v>
      </c>
      <c r="O76" s="5043" t="n">
        <v>13.0</v>
      </c>
      <c r="P76" s="5256" t="n">
        <v>0.43333333333333335</v>
      </c>
      <c r="Q76" s="5469" t="n">
        <v>4.0</v>
      </c>
      <c r="R76" s="5607" t="n">
        <v>1.0</v>
      </c>
      <c r="S76" s="5814" t="n">
        <v>64.0</v>
      </c>
      <c r="T76" s="6039" t="n">
        <v>0.29493087557603687</v>
      </c>
      <c r="U76" s="6219" t="n">
        <v>942.958</v>
      </c>
      <c r="V76" s="6387" t="n">
        <v>771.216</v>
      </c>
      <c r="W76" s="6570" t="n">
        <v>1043.445</v>
      </c>
      <c r="X76" s="6759" t="n">
        <v>1435.942</v>
      </c>
      <c r="Y76" s="6951" t="n">
        <v>1539.522</v>
      </c>
      <c r="Z76" s="7149" t="n">
        <v>1417.83</v>
      </c>
      <c r="AA76" s="7359" t="n">
        <v>812.687</v>
      </c>
      <c r="AB76" s="7584" t="n">
        <v>1422.389</v>
      </c>
      <c r="AG76" s="7809" t="n">
        <v>96.0</v>
      </c>
      <c r="AH76" s="8034" t="n">
        <v>14.816552083333333</v>
      </c>
      <c r="AI76" s="8259" t="n">
        <v>9385.989</v>
      </c>
    </row>
    <row r="77">
      <c r="A77" s="1803" t="s">
        <v>471</v>
      </c>
      <c r="B77" s="2067" t="s">
        <v>723</v>
      </c>
      <c r="C77" s="2331" t="s">
        <v>797</v>
      </c>
      <c r="D77" s="2574" t="s">
        <v>864</v>
      </c>
      <c r="E77" s="2805" t="n">
        <v>111.0</v>
      </c>
      <c r="F77" s="3030" t="n">
        <v>143.0</v>
      </c>
      <c r="G77" s="3255" t="n">
        <v>0.0</v>
      </c>
      <c r="H77" s="3480" t="n">
        <v>114.0</v>
      </c>
      <c r="I77" s="3705" t="n">
        <v>5.0</v>
      </c>
      <c r="J77" s="3930" t="n">
        <v>24.0</v>
      </c>
      <c r="K77" s="4155" t="n">
        <v>1.0</v>
      </c>
      <c r="L77" s="4380" t="n">
        <v>40.0</v>
      </c>
      <c r="M77" s="4605" t="n">
        <v>39.0</v>
      </c>
      <c r="N77" s="4830" t="n">
        <v>1.0</v>
      </c>
      <c r="O77" s="5046" t="n">
        <v>13.0</v>
      </c>
      <c r="P77" s="5259" t="n">
        <v>0.5416666666666666</v>
      </c>
      <c r="Q77" s="5472" t="n">
        <v>2.0</v>
      </c>
      <c r="R77" s="5610" t="n">
        <v>1.0</v>
      </c>
      <c r="S77" s="5817" t="n">
        <v>42.0</v>
      </c>
      <c r="T77" s="6042" t="n">
        <v>0.33070866141732286</v>
      </c>
      <c r="V77" s="6390" t="n">
        <v>15.496</v>
      </c>
      <c r="W77" s="6573" t="n">
        <v>236.125</v>
      </c>
      <c r="X77" s="6762" t="n">
        <v>475.292</v>
      </c>
      <c r="Y77" s="6954" t="n">
        <v>509.253</v>
      </c>
      <c r="Z77" s="7152" t="n">
        <v>677.327</v>
      </c>
      <c r="AA77" s="7362" t="n">
        <v>444.347</v>
      </c>
      <c r="AB77" s="7587" t="n">
        <v>736.674</v>
      </c>
      <c r="AG77" s="7812" t="n">
        <v>57.0</v>
      </c>
      <c r="AH77" s="8037" t="n">
        <v>12.924105263157895</v>
      </c>
      <c r="AI77" s="8262" t="n">
        <v>3094.514</v>
      </c>
    </row>
    <row r="78">
      <c r="A78" s="1806" t="s">
        <v>471</v>
      </c>
      <c r="B78" s="2070" t="s">
        <v>723</v>
      </c>
      <c r="C78" s="2334" t="s">
        <v>798</v>
      </c>
      <c r="D78" s="2577" t="s">
        <v>865</v>
      </c>
    </row>
    <row r="79">
      <c r="A79" s="1809" t="s">
        <v>471</v>
      </c>
      <c r="B79" s="2073" t="s">
        <v>723</v>
      </c>
      <c r="C79" s="2337" t="s">
        <v>799</v>
      </c>
      <c r="D79" s="2580" t="s">
        <v>865</v>
      </c>
      <c r="E79" s="2808" t="n">
        <v>62.0</v>
      </c>
      <c r="F79" s="3033" t="n">
        <v>59.0</v>
      </c>
      <c r="G79" s="3258" t="n">
        <v>0.0</v>
      </c>
      <c r="H79" s="3483" t="n">
        <v>47.0</v>
      </c>
      <c r="I79" s="3708" t="n">
        <v>0.0</v>
      </c>
      <c r="J79" s="3933" t="n">
        <v>12.0</v>
      </c>
      <c r="K79" s="4158" t="n">
        <v>0.0</v>
      </c>
      <c r="L79" s="4383" t="n">
        <v>10.0</v>
      </c>
      <c r="M79" s="4608" t="n">
        <v>10.0</v>
      </c>
      <c r="N79" s="4833" t="n">
        <v>0.0</v>
      </c>
      <c r="O79" s="5049" t="n">
        <v>4.0</v>
      </c>
      <c r="P79" s="5262" t="n">
        <v>0.3333333333333333</v>
      </c>
      <c r="Q79" s="5475" t="n">
        <v>0.0</v>
      </c>
      <c r="S79" s="5820" t="n">
        <v>19.0</v>
      </c>
      <c r="T79" s="6045" t="n">
        <v>0.3140495867768595</v>
      </c>
      <c r="V79" s="6393" t="n">
        <v>45.25</v>
      </c>
      <c r="W79" s="6576" t="n">
        <v>77.774</v>
      </c>
      <c r="X79" s="6765" t="n">
        <v>140.386</v>
      </c>
      <c r="Y79" s="6957" t="n">
        <v>254.919</v>
      </c>
      <c r="Z79" s="7155" t="n">
        <v>118.615</v>
      </c>
      <c r="AA79" s="7365" t="n">
        <v>197.408</v>
      </c>
      <c r="AB79" s="7590" t="n">
        <v>263.563</v>
      </c>
      <c r="AG79" s="7815" t="n">
        <v>22.0</v>
      </c>
      <c r="AH79" s="8040" t="n">
        <v>11.980136363636364</v>
      </c>
      <c r="AI79" s="8265" t="n">
        <v>1097.915</v>
      </c>
    </row>
    <row r="80">
      <c r="A80" s="1812" t="s">
        <v>471</v>
      </c>
      <c r="B80" s="2076" t="s">
        <v>723</v>
      </c>
      <c r="C80" s="2340" t="s">
        <v>800</v>
      </c>
      <c r="D80" s="2583" t="s">
        <v>864</v>
      </c>
      <c r="V80" s="6396" t="n">
        <v>295.738</v>
      </c>
      <c r="W80" s="6579" t="n">
        <v>307.441</v>
      </c>
      <c r="AI80" s="8268" t="n">
        <v>603.179</v>
      </c>
    </row>
    <row r="81">
      <c r="A81" s="1815" t="s">
        <v>479</v>
      </c>
      <c r="B81" s="2079" t="s">
        <v>724</v>
      </c>
      <c r="C81" s="2343" t="s">
        <v>801</v>
      </c>
      <c r="D81" s="2586" t="s">
        <v>866</v>
      </c>
      <c r="E81" s="2811" t="n">
        <v>24.0</v>
      </c>
      <c r="F81" s="3036" t="n">
        <v>39.0</v>
      </c>
      <c r="G81" s="3261" t="n">
        <v>0.0</v>
      </c>
      <c r="H81" s="3486" t="n">
        <v>30.0</v>
      </c>
      <c r="I81" s="3711" t="n">
        <v>0.0</v>
      </c>
      <c r="J81" s="3936" t="n">
        <v>9.0</v>
      </c>
      <c r="K81" s="4161" t="n">
        <v>0.0</v>
      </c>
      <c r="L81" s="4386" t="n">
        <v>15.0</v>
      </c>
      <c r="M81" s="4611" t="n">
        <v>11.0</v>
      </c>
      <c r="N81" s="4836" t="n">
        <v>4.0</v>
      </c>
      <c r="O81" s="5052" t="n">
        <v>5.0</v>
      </c>
      <c r="P81" s="5265" t="n">
        <v>0.5555555555555556</v>
      </c>
      <c r="Q81" s="5478" t="n">
        <v>0.0</v>
      </c>
      <c r="S81" s="5823" t="n">
        <v>6.0</v>
      </c>
      <c r="T81" s="6048" t="n">
        <v>0.19047619047619047</v>
      </c>
      <c r="AA81" s="7368" t="n">
        <v>10.807</v>
      </c>
      <c r="AB81" s="7593" t="n">
        <v>101.211</v>
      </c>
      <c r="AG81" s="7818" t="n">
        <v>7.0</v>
      </c>
      <c r="AH81" s="8043" t="n">
        <v>14.458714285714285</v>
      </c>
      <c r="AI81" s="8271" t="n">
        <v>112.018</v>
      </c>
    </row>
    <row r="82">
      <c r="A82" s="1818" t="s">
        <v>479</v>
      </c>
      <c r="B82" s="2082" t="s">
        <v>724</v>
      </c>
      <c r="C82" s="2346" t="s">
        <v>802</v>
      </c>
      <c r="D82" s="2589" t="s">
        <v>867</v>
      </c>
      <c r="E82" s="2814" t="n">
        <v>90.0</v>
      </c>
      <c r="F82" s="3039" t="n">
        <v>106.0</v>
      </c>
      <c r="G82" s="3264" t="n">
        <v>0.0</v>
      </c>
      <c r="H82" s="3489" t="n">
        <v>86.0</v>
      </c>
      <c r="I82" s="3714" t="n">
        <v>6.0</v>
      </c>
      <c r="J82" s="3939" t="n">
        <v>14.0</v>
      </c>
      <c r="K82" s="4164" t="n">
        <v>0.0</v>
      </c>
      <c r="L82" s="4389" t="n">
        <v>22.0</v>
      </c>
      <c r="M82" s="4614" t="n">
        <v>20.0</v>
      </c>
      <c r="N82" s="4839" t="n">
        <v>2.0</v>
      </c>
      <c r="O82" s="5055" t="n">
        <v>7.0</v>
      </c>
      <c r="P82" s="5268" t="n">
        <v>0.5</v>
      </c>
      <c r="Q82" s="5481" t="n">
        <v>3.0</v>
      </c>
      <c r="R82" s="5613" t="n">
        <v>1.0</v>
      </c>
      <c r="S82" s="5826" t="n">
        <v>31.0</v>
      </c>
      <c r="T82" s="6051" t="n">
        <v>0.3163265306122449</v>
      </c>
      <c r="Y82" s="6960" t="n">
        <v>527.278</v>
      </c>
      <c r="Z82" s="7158" t="n">
        <v>439.602</v>
      </c>
      <c r="AA82" s="7371" t="n">
        <v>608.527</v>
      </c>
      <c r="AB82" s="7596" t="n">
        <v>854.399</v>
      </c>
      <c r="AG82" s="7821" t="n">
        <v>55.0</v>
      </c>
      <c r="AH82" s="8046" t="n">
        <v>15.534527272727273</v>
      </c>
      <c r="AI82" s="8274" t="n">
        <v>2429.806</v>
      </c>
    </row>
    <row r="83">
      <c r="A83" s="1821" t="s">
        <v>479</v>
      </c>
      <c r="B83" s="2085" t="s">
        <v>724</v>
      </c>
      <c r="C83" s="2349" t="s">
        <v>803</v>
      </c>
      <c r="D83" s="2592" t="s">
        <v>868</v>
      </c>
      <c r="E83" s="2817" t="n">
        <v>217.0</v>
      </c>
      <c r="F83" s="3042" t="n">
        <v>212.0</v>
      </c>
      <c r="G83" s="3267" t="n">
        <v>0.0</v>
      </c>
      <c r="H83" s="3492" t="n">
        <v>180.0</v>
      </c>
      <c r="I83" s="3717" t="n">
        <v>11.0</v>
      </c>
      <c r="J83" s="3942" t="n">
        <v>21.0</v>
      </c>
      <c r="K83" s="4167" t="n">
        <v>1.0</v>
      </c>
      <c r="L83" s="4392" t="n">
        <v>33.0</v>
      </c>
      <c r="M83" s="4617" t="n">
        <v>32.0</v>
      </c>
      <c r="N83" s="4842" t="n">
        <v>1.0</v>
      </c>
      <c r="O83" s="5058" t="n">
        <v>9.0</v>
      </c>
      <c r="P83" s="5271" t="n">
        <v>0.42857142857142855</v>
      </c>
      <c r="Q83" s="5484" t="n">
        <v>5.0</v>
      </c>
      <c r="R83" s="5616" t="n">
        <v>1.0</v>
      </c>
      <c r="S83" s="5829" t="n">
        <v>35.0</v>
      </c>
      <c r="T83" s="6054" t="n">
        <v>0.16317016317016317</v>
      </c>
      <c r="U83" s="6222" t="n">
        <v>431.811</v>
      </c>
      <c r="V83" s="6399" t="n">
        <v>838.862</v>
      </c>
      <c r="W83" s="6582" t="n">
        <v>1100.729</v>
      </c>
      <c r="X83" s="6768" t="n">
        <v>866.484</v>
      </c>
      <c r="Y83" s="6963" t="n">
        <v>599.275</v>
      </c>
      <c r="Z83" s="7161" t="n">
        <v>804.891</v>
      </c>
      <c r="AA83" s="7374" t="n">
        <v>773.252</v>
      </c>
      <c r="AB83" s="7599" t="n">
        <v>449.807</v>
      </c>
      <c r="AG83" s="7824" t="n">
        <v>38.0</v>
      </c>
      <c r="AH83" s="8049" t="n">
        <v>11.837026315789474</v>
      </c>
      <c r="AI83" s="8277" t="n">
        <v>5865.111</v>
      </c>
    </row>
    <row r="84">
      <c r="A84" s="1824" t="s">
        <v>479</v>
      </c>
      <c r="B84" s="2088" t="s">
        <v>725</v>
      </c>
      <c r="C84" s="2352" t="s">
        <v>804</v>
      </c>
      <c r="D84" s="2595" t="s">
        <v>869</v>
      </c>
      <c r="E84" s="2820" t="n">
        <v>147.0</v>
      </c>
      <c r="F84" s="3045" t="n">
        <v>138.0</v>
      </c>
      <c r="G84" s="3270" t="n">
        <v>0.0</v>
      </c>
      <c r="H84" s="3495" t="n">
        <v>100.0</v>
      </c>
      <c r="I84" s="3720" t="n">
        <v>15.0</v>
      </c>
      <c r="J84" s="3945" t="n">
        <v>23.0</v>
      </c>
      <c r="K84" s="4170" t="n">
        <v>0.0</v>
      </c>
      <c r="L84" s="4395" t="n">
        <v>24.0</v>
      </c>
      <c r="M84" s="4620" t="n">
        <v>23.0</v>
      </c>
      <c r="N84" s="4845" t="n">
        <v>1.0</v>
      </c>
      <c r="O84" s="5061" t="n">
        <v>9.0</v>
      </c>
      <c r="P84" s="5274" t="n">
        <v>0.391304347826087</v>
      </c>
      <c r="Q84" s="5487" t="n">
        <v>1.0</v>
      </c>
      <c r="R84" s="5619" t="n">
        <v>1.0</v>
      </c>
      <c r="S84" s="5832" t="n">
        <v>30.0</v>
      </c>
      <c r="T84" s="6057" t="n">
        <v>0.21052631578947367</v>
      </c>
      <c r="U84" s="6225" t="n">
        <v>291.411</v>
      </c>
      <c r="V84" s="6402" t="n">
        <v>671.392</v>
      </c>
      <c r="W84" s="6585" t="n">
        <v>670.004</v>
      </c>
      <c r="X84" s="6771" t="n">
        <v>1294.295</v>
      </c>
      <c r="Y84" s="6966" t="n">
        <v>197.035</v>
      </c>
      <c r="Z84" s="7164" t="n">
        <v>515.442</v>
      </c>
      <c r="AA84" s="7377" t="n">
        <v>581.39</v>
      </c>
      <c r="AB84" s="7602" t="n">
        <v>517.28</v>
      </c>
      <c r="AG84" s="7827" t="n">
        <v>42.0</v>
      </c>
      <c r="AH84" s="8052" t="n">
        <v>12.316190476190476</v>
      </c>
      <c r="AI84" s="8280" t="n">
        <v>4738.249</v>
      </c>
    </row>
    <row r="85">
      <c r="A85" s="1827" t="s">
        <v>479</v>
      </c>
      <c r="B85" s="2091" t="s">
        <v>725</v>
      </c>
      <c r="C85" s="2355" t="s">
        <v>805</v>
      </c>
      <c r="D85" s="2598" t="s">
        <v>870</v>
      </c>
      <c r="E85" s="2823" t="n">
        <v>133.0</v>
      </c>
      <c r="F85" s="3048" t="n">
        <v>130.0</v>
      </c>
      <c r="G85" s="3273" t="n">
        <v>0.0</v>
      </c>
      <c r="H85" s="3498" t="n">
        <v>108.0</v>
      </c>
      <c r="I85" s="3723" t="n">
        <v>3.0</v>
      </c>
      <c r="J85" s="3948" t="n">
        <v>19.0</v>
      </c>
      <c r="K85" s="4173" t="n">
        <v>2.0</v>
      </c>
      <c r="L85" s="4398" t="n">
        <v>25.0</v>
      </c>
      <c r="M85" s="4623" t="n">
        <v>24.0</v>
      </c>
      <c r="N85" s="4848" t="n">
        <v>1.0</v>
      </c>
      <c r="O85" s="5064" t="n">
        <v>8.0</v>
      </c>
      <c r="P85" s="5277" t="n">
        <v>0.42105263157894735</v>
      </c>
      <c r="Q85" s="5490" t="n">
        <v>2.0</v>
      </c>
      <c r="R85" s="5622" t="n">
        <v>1.0</v>
      </c>
      <c r="S85" s="5835" t="n">
        <v>13.0</v>
      </c>
      <c r="T85" s="6060" t="n">
        <v>0.09885931558935361</v>
      </c>
      <c r="U85" s="6228" t="n">
        <v>82.739</v>
      </c>
      <c r="V85" s="6405" t="n">
        <v>148.007</v>
      </c>
      <c r="W85" s="6588" t="n">
        <v>214.187</v>
      </c>
      <c r="X85" s="6774" t="n">
        <v>276.263</v>
      </c>
      <c r="Y85" s="6969" t="n">
        <v>272.307</v>
      </c>
      <c r="Z85" s="7167" t="n">
        <v>97.181</v>
      </c>
      <c r="AA85" s="7380" t="n">
        <v>151.529</v>
      </c>
      <c r="AB85" s="7605" t="n">
        <v>250.915</v>
      </c>
      <c r="AG85" s="7830" t="n">
        <v>20.0</v>
      </c>
      <c r="AH85" s="8055" t="n">
        <v>12.54575</v>
      </c>
      <c r="AI85" s="8283" t="n">
        <v>1493.128</v>
      </c>
    </row>
    <row r="86">
      <c r="A86" s="1830" t="s">
        <v>479</v>
      </c>
      <c r="B86" s="2094" t="s">
        <v>725</v>
      </c>
      <c r="C86" s="2358" t="s">
        <v>806</v>
      </c>
      <c r="D86" s="2601" t="s">
        <v>871</v>
      </c>
      <c r="E86" s="2826" t="n">
        <v>103.0</v>
      </c>
      <c r="F86" s="3051" t="n">
        <v>96.0</v>
      </c>
      <c r="G86" s="3276" t="n">
        <v>0.0</v>
      </c>
      <c r="H86" s="3501" t="n">
        <v>69.0</v>
      </c>
      <c r="I86" s="3726" t="n">
        <v>6.0</v>
      </c>
      <c r="J86" s="3951" t="n">
        <v>21.0</v>
      </c>
      <c r="K86" s="4176" t="n">
        <v>2.0</v>
      </c>
      <c r="L86" s="4401" t="n">
        <v>17.0</v>
      </c>
      <c r="M86" s="4626" t="n">
        <v>16.0</v>
      </c>
      <c r="N86" s="4851" t="n">
        <v>1.0</v>
      </c>
      <c r="O86" s="5067" t="n">
        <v>8.0</v>
      </c>
      <c r="P86" s="5280" t="n">
        <v>0.38095238095238093</v>
      </c>
      <c r="Q86" s="5493" t="n">
        <v>1.0</v>
      </c>
      <c r="R86" s="5625" t="n">
        <v>1.0</v>
      </c>
      <c r="S86" s="5838" t="n">
        <v>16.0</v>
      </c>
      <c r="T86" s="6063" t="n">
        <v>0.16080402010050251</v>
      </c>
      <c r="U86" s="6231" t="n">
        <v>106.427</v>
      </c>
      <c r="V86" s="6408" t="n">
        <v>187.763</v>
      </c>
      <c r="W86" s="6591" t="n">
        <v>378.423</v>
      </c>
      <c r="X86" s="6777" t="n">
        <v>466.114</v>
      </c>
      <c r="Y86" s="6972" t="n">
        <v>182.491</v>
      </c>
      <c r="Z86" s="7170" t="n">
        <v>431.231</v>
      </c>
      <c r="AA86" s="7383" t="n">
        <v>145.414</v>
      </c>
      <c r="AB86" s="7608" t="n">
        <v>292.737</v>
      </c>
      <c r="AG86" s="7833" t="n">
        <v>24.0</v>
      </c>
      <c r="AH86" s="8058" t="n">
        <v>12.197375000000001</v>
      </c>
      <c r="AI86" s="8286" t="n">
        <v>2190.6</v>
      </c>
    </row>
    <row r="87">
      <c r="A87" s="1833" t="s">
        <v>476</v>
      </c>
      <c r="B87" s="2097" t="s">
        <v>726</v>
      </c>
      <c r="C87" s="2361" t="s">
        <v>807</v>
      </c>
      <c r="D87" s="2604" t="s">
        <v>872</v>
      </c>
      <c r="E87" s="2829" t="n">
        <v>115.0</v>
      </c>
      <c r="F87" s="3054" t="n">
        <v>112.0</v>
      </c>
      <c r="G87" s="3279" t="n">
        <v>0.0</v>
      </c>
      <c r="H87" s="3504" t="n">
        <v>88.0</v>
      </c>
      <c r="I87" s="3729" t="n">
        <v>9.0</v>
      </c>
      <c r="J87" s="3954" t="n">
        <v>15.0</v>
      </c>
      <c r="K87" s="4179" t="n">
        <v>1.0</v>
      </c>
      <c r="L87" s="4404" t="n">
        <v>12.0</v>
      </c>
      <c r="M87" s="4629" t="n">
        <v>11.0</v>
      </c>
      <c r="N87" s="4854" t="n">
        <v>1.0</v>
      </c>
      <c r="O87" s="5070" t="n">
        <v>4.0</v>
      </c>
      <c r="P87" s="5283" t="n">
        <v>0.26666666666666666</v>
      </c>
      <c r="Q87" s="5496" t="n">
        <v>2.0</v>
      </c>
      <c r="R87" s="5628" t="n">
        <v>1.0</v>
      </c>
      <c r="S87" s="5841" t="n">
        <v>23.0</v>
      </c>
      <c r="T87" s="6066" t="n">
        <v>0.2026431718061674</v>
      </c>
      <c r="U87" s="6234" t="n">
        <v>229.288</v>
      </c>
      <c r="V87" s="6411" t="n">
        <v>357.869</v>
      </c>
      <c r="W87" s="6594" t="n">
        <v>585.774</v>
      </c>
      <c r="X87" s="6780" t="n">
        <v>477.378</v>
      </c>
      <c r="Y87" s="6975" t="n">
        <v>540.103</v>
      </c>
      <c r="Z87" s="7173" t="n">
        <v>581.849</v>
      </c>
      <c r="AA87" s="7386" t="n">
        <v>380.05</v>
      </c>
      <c r="AB87" s="7611" t="n">
        <v>526.71</v>
      </c>
      <c r="AG87" s="7836" t="n">
        <v>29.0</v>
      </c>
      <c r="AH87" s="8061" t="n">
        <v>18.16241379310345</v>
      </c>
      <c r="AI87" s="8289" t="n">
        <v>3679.021</v>
      </c>
    </row>
    <row r="88">
      <c r="A88" s="1836" t="s">
        <v>476</v>
      </c>
      <c r="B88" s="2100" t="s">
        <v>726</v>
      </c>
      <c r="C88" s="2364" t="s">
        <v>808</v>
      </c>
    </row>
    <row r="89">
      <c r="A89" s="1839" t="s">
        <v>476</v>
      </c>
      <c r="B89" s="2103" t="s">
        <v>726</v>
      </c>
      <c r="C89" s="2367" t="s">
        <v>809</v>
      </c>
      <c r="D89" s="2607" t="s">
        <v>873</v>
      </c>
      <c r="E89" s="2832" t="n">
        <v>52.0</v>
      </c>
      <c r="F89" s="3057" t="n">
        <v>37.0</v>
      </c>
      <c r="G89" s="3282" t="n">
        <v>0.0</v>
      </c>
      <c r="H89" s="3507" t="n">
        <v>28.0</v>
      </c>
      <c r="I89" s="3732" t="n">
        <v>1.0</v>
      </c>
      <c r="J89" s="3957" t="n">
        <v>8.0</v>
      </c>
      <c r="K89" s="4182" t="n">
        <v>3.0</v>
      </c>
      <c r="L89" s="4407" t="n">
        <v>0.0</v>
      </c>
      <c r="M89" s="4632" t="n">
        <v>0.0</v>
      </c>
      <c r="N89" s="4857" t="n">
        <v>0.0</v>
      </c>
      <c r="S89" s="5844" t="n">
        <v>8.0</v>
      </c>
      <c r="T89" s="6069" t="n">
        <v>0.1797752808988764</v>
      </c>
      <c r="W89" s="6597" t="n">
        <v>196.801</v>
      </c>
      <c r="X89" s="6783" t="n">
        <v>226.825</v>
      </c>
      <c r="Y89" s="6978" t="n">
        <v>86.364</v>
      </c>
      <c r="Z89" s="7176" t="n">
        <v>12.265</v>
      </c>
      <c r="AA89" s="7389" t="n">
        <v>155.661</v>
      </c>
      <c r="AB89" s="7614" t="n">
        <v>214.432</v>
      </c>
      <c r="AG89" s="7839" t="n">
        <v>11.0</v>
      </c>
      <c r="AH89" s="8064" t="n">
        <v>19.49381818181818</v>
      </c>
      <c r="AI89" s="8292" t="n">
        <v>892.348</v>
      </c>
    </row>
    <row r="90">
      <c r="A90" s="1842" t="s">
        <v>476</v>
      </c>
      <c r="B90" s="2106" t="s">
        <v>726</v>
      </c>
      <c r="C90" s="2370" t="s">
        <v>810</v>
      </c>
      <c r="D90" s="2610" t="s">
        <v>874</v>
      </c>
      <c r="E90" s="2835" t="n">
        <v>126.0</v>
      </c>
      <c r="F90" s="3060" t="n">
        <v>124.0</v>
      </c>
      <c r="G90" s="3285" t="n">
        <v>0.0</v>
      </c>
      <c r="H90" s="3510" t="n">
        <v>86.0</v>
      </c>
      <c r="I90" s="3735" t="n">
        <v>10.0</v>
      </c>
      <c r="J90" s="3960" t="n">
        <v>28.0</v>
      </c>
      <c r="K90" s="4185" t="n">
        <v>0.0</v>
      </c>
      <c r="L90" s="4410" t="n">
        <v>14.0</v>
      </c>
      <c r="M90" s="4635" t="n">
        <v>13.0</v>
      </c>
      <c r="N90" s="4860" t="n">
        <v>1.0</v>
      </c>
      <c r="O90" s="5073" t="n">
        <v>8.0</v>
      </c>
      <c r="P90" s="5286" t="n">
        <v>0.2857142857142857</v>
      </c>
      <c r="Q90" s="5499" t="n">
        <v>0.0</v>
      </c>
      <c r="S90" s="5847" t="n">
        <v>23.0</v>
      </c>
      <c r="T90" s="6072" t="n">
        <v>0.184</v>
      </c>
      <c r="U90" s="6237" t="n">
        <v>191.159</v>
      </c>
      <c r="V90" s="6414" t="n">
        <v>454.141</v>
      </c>
      <c r="W90" s="6600" t="n">
        <v>980.758</v>
      </c>
      <c r="X90" s="6786" t="n">
        <v>376.476</v>
      </c>
      <c r="Y90" s="6981" t="n">
        <v>371.71</v>
      </c>
      <c r="Z90" s="7179" t="n">
        <v>264.359</v>
      </c>
      <c r="AA90" s="7392" t="n">
        <v>313.366</v>
      </c>
      <c r="AB90" s="7617" t="n">
        <v>476.38</v>
      </c>
      <c r="AG90" s="7842" t="n">
        <v>33.0</v>
      </c>
      <c r="AH90" s="8067" t="n">
        <v>14.435757575757576</v>
      </c>
      <c r="AI90" s="8295" t="n">
        <v>3428.349</v>
      </c>
    </row>
    <row r="91">
      <c r="A91" s="1845" t="s">
        <v>476</v>
      </c>
      <c r="B91" s="2109" t="s">
        <v>726</v>
      </c>
      <c r="C91" s="2373" t="s">
        <v>811</v>
      </c>
      <c r="D91" s="2613" t="s">
        <v>875</v>
      </c>
      <c r="E91" s="2838" t="n">
        <v>38.0</v>
      </c>
      <c r="F91" s="3063" t="n">
        <v>41.0</v>
      </c>
      <c r="G91" s="3288" t="n">
        <v>0.0</v>
      </c>
      <c r="H91" s="3513" t="n">
        <v>30.0</v>
      </c>
      <c r="I91" s="3738" t="n">
        <v>1.0</v>
      </c>
      <c r="J91" s="3963" t="n">
        <v>10.0</v>
      </c>
      <c r="K91" s="4188" t="n">
        <v>0.0</v>
      </c>
      <c r="L91" s="4413" t="n">
        <v>12.0</v>
      </c>
      <c r="M91" s="4638" t="n">
        <v>11.0</v>
      </c>
      <c r="N91" s="4863" t="n">
        <v>1.0</v>
      </c>
      <c r="O91" s="5076" t="n">
        <v>2.0</v>
      </c>
      <c r="P91" s="5289" t="n">
        <v>0.2</v>
      </c>
      <c r="Q91" s="5502" t="n">
        <v>1.0</v>
      </c>
      <c r="R91" s="5631" t="n">
        <v>1.0</v>
      </c>
      <c r="S91" s="5850" t="n">
        <v>8.0</v>
      </c>
      <c r="T91" s="6075" t="n">
        <v>0.20253164556962025</v>
      </c>
      <c r="X91" s="6789" t="n">
        <v>136.961</v>
      </c>
      <c r="Y91" s="6984" t="n">
        <v>241.917</v>
      </c>
      <c r="Z91" s="7182" t="n">
        <v>131.803</v>
      </c>
      <c r="AA91" s="7395" t="n">
        <v>107.266</v>
      </c>
      <c r="AB91" s="7620" t="n">
        <v>115.219</v>
      </c>
      <c r="AG91" s="7845" t="n">
        <v>8.0</v>
      </c>
      <c r="AH91" s="8070" t="n">
        <v>14.402375</v>
      </c>
      <c r="AI91" s="8298" t="n">
        <v>733.166</v>
      </c>
    </row>
    <row r="92">
      <c r="A92" s="1848" t="s">
        <v>476</v>
      </c>
      <c r="B92" s="2112" t="s">
        <v>727</v>
      </c>
      <c r="C92" s="2376" t="s">
        <v>812</v>
      </c>
      <c r="D92" s="2616" t="s">
        <v>876</v>
      </c>
      <c r="E92" s="2841" t="n">
        <v>22.0</v>
      </c>
      <c r="F92" s="3066" t="n">
        <v>20.0</v>
      </c>
      <c r="G92" s="3291" t="n">
        <v>0.0</v>
      </c>
      <c r="H92" s="3516" t="n">
        <v>13.0</v>
      </c>
      <c r="I92" s="3741" t="n">
        <v>0.0</v>
      </c>
      <c r="J92" s="3966" t="n">
        <v>7.0</v>
      </c>
      <c r="K92" s="4191" t="n">
        <v>1.0</v>
      </c>
      <c r="L92" s="4416" t="n">
        <v>4.0</v>
      </c>
      <c r="M92" s="4641" t="n">
        <v>4.0</v>
      </c>
      <c r="N92" s="4866" t="n">
        <v>0.0</v>
      </c>
      <c r="O92" s="5079" t="n">
        <v>2.0</v>
      </c>
      <c r="P92" s="5292" t="n">
        <v>0.2857142857142857</v>
      </c>
      <c r="Q92" s="5505" t="n">
        <v>0.0</v>
      </c>
      <c r="S92" s="5853" t="n">
        <v>1.0</v>
      </c>
      <c r="T92" s="6078" t="n">
        <v>0.047619047619047616</v>
      </c>
      <c r="U92" s="6240" t="n">
        <v>82.97</v>
      </c>
      <c r="V92" s="6417" t="n">
        <v>560.36</v>
      </c>
      <c r="W92" s="6603" t="n">
        <v>32.833</v>
      </c>
      <c r="X92" s="6792" t="n">
        <v>153.041</v>
      </c>
      <c r="Y92" s="6987" t="n">
        <v>110.233</v>
      </c>
      <c r="Z92" s="7185" t="n">
        <v>17.419</v>
      </c>
      <c r="AA92" s="7398" t="n">
        <v>0.0</v>
      </c>
      <c r="AB92" s="7623" t="n">
        <v>42.001</v>
      </c>
      <c r="AG92" s="7848" t="n">
        <v>3.0</v>
      </c>
      <c r="AH92" s="8073" t="n">
        <v>14.000333333333332</v>
      </c>
      <c r="AI92" s="8301" t="n">
        <v>998.857</v>
      </c>
    </row>
    <row r="93">
      <c r="A93" s="1851" t="s">
        <v>476</v>
      </c>
      <c r="B93" s="2115" t="s">
        <v>727</v>
      </c>
      <c r="C93" s="2379" t="s">
        <v>813</v>
      </c>
      <c r="D93" s="2619" t="s">
        <v>877</v>
      </c>
      <c r="E93" s="2844" t="n">
        <v>78.0</v>
      </c>
      <c r="F93" s="3069" t="n">
        <v>113.0</v>
      </c>
      <c r="G93" s="3294" t="n">
        <v>0.0</v>
      </c>
      <c r="H93" s="3519" t="n">
        <v>81.0</v>
      </c>
      <c r="I93" s="3744" t="n">
        <v>6.0</v>
      </c>
      <c r="J93" s="3969" t="n">
        <v>26.0</v>
      </c>
      <c r="K93" s="4194" t="n">
        <v>18.0</v>
      </c>
      <c r="L93" s="4419" t="n">
        <v>52.0</v>
      </c>
      <c r="M93" s="4644" t="n">
        <v>44.0</v>
      </c>
      <c r="N93" s="4869" t="n">
        <v>8.0</v>
      </c>
      <c r="O93" s="5082" t="n">
        <v>11.0</v>
      </c>
      <c r="P93" s="5295" t="n">
        <v>0.4230769230769231</v>
      </c>
      <c r="Q93" s="5508" t="n">
        <v>3.0</v>
      </c>
      <c r="R93" s="5634" t="n">
        <v>1.0</v>
      </c>
      <c r="S93" s="5856" t="n">
        <v>41.0</v>
      </c>
      <c r="T93" s="6081" t="n">
        <v>0.4293193717277487</v>
      </c>
      <c r="U93" s="6243" t="n">
        <v>3.748</v>
      </c>
      <c r="V93" s="6420" t="n">
        <v>298.199</v>
      </c>
      <c r="W93" s="6606" t="n">
        <v>319.463</v>
      </c>
      <c r="X93" s="6795" t="n">
        <v>359.458</v>
      </c>
      <c r="Y93" s="6990" t="n">
        <v>76.04</v>
      </c>
      <c r="Z93" s="7188" t="n">
        <v>333.88</v>
      </c>
      <c r="AA93" s="7401" t="n">
        <v>884.556</v>
      </c>
      <c r="AB93" s="7626" t="n">
        <v>1327.742</v>
      </c>
      <c r="AG93" s="7851" t="n">
        <v>81.0</v>
      </c>
      <c r="AH93" s="8076" t="n">
        <v>16.391876543209875</v>
      </c>
      <c r="AI93" s="8304" t="n">
        <v>3603.086</v>
      </c>
    </row>
    <row r="94">
      <c r="A94" s="1854" t="s">
        <v>476</v>
      </c>
      <c r="B94" s="2118" t="s">
        <v>727</v>
      </c>
      <c r="C94" s="2382" t="s">
        <v>814</v>
      </c>
    </row>
    <row r="95">
      <c r="A95" s="1857" t="s">
        <v>476</v>
      </c>
      <c r="B95" s="2121" t="s">
        <v>727</v>
      </c>
      <c r="C95" s="2385" t="s">
        <v>815</v>
      </c>
      <c r="D95" s="2622" t="s">
        <v>876</v>
      </c>
      <c r="E95" s="2847" t="n">
        <v>10.0</v>
      </c>
      <c r="F95" s="3072" t="n">
        <v>11.0</v>
      </c>
      <c r="G95" s="3297" t="n">
        <v>0.0</v>
      </c>
      <c r="H95" s="3522" t="n">
        <v>5.0</v>
      </c>
      <c r="I95" s="3747" t="n">
        <v>0.0</v>
      </c>
      <c r="J95" s="3972" t="n">
        <v>6.0</v>
      </c>
      <c r="K95" s="4197" t="n">
        <v>0.0</v>
      </c>
      <c r="L95" s="4422" t="n">
        <v>2.0</v>
      </c>
      <c r="M95" s="4647" t="n">
        <v>1.0</v>
      </c>
      <c r="N95" s="4872" t="n">
        <v>1.0</v>
      </c>
      <c r="O95" s="5085" t="n">
        <v>1.0</v>
      </c>
      <c r="P95" s="5298" t="n">
        <v>0.16666666666666666</v>
      </c>
      <c r="Q95" s="5511" t="n">
        <v>0.0</v>
      </c>
      <c r="S95" s="5859" t="n">
        <v>1.0</v>
      </c>
      <c r="T95" s="6084" t="n">
        <v>0.09523809523809523</v>
      </c>
      <c r="U95" s="6246" t="n">
        <v>5.39</v>
      </c>
      <c r="V95" s="6423" t="n">
        <v>54.4</v>
      </c>
      <c r="W95" s="6609" t="n">
        <v>-42.102</v>
      </c>
      <c r="X95" s="6798" t="n">
        <v>0.0</v>
      </c>
      <c r="Y95" s="6993" t="n">
        <v>0.0</v>
      </c>
      <c r="Z95" s="7191" t="n">
        <v>41.096</v>
      </c>
      <c r="AA95" s="7404" t="n">
        <v>0.0</v>
      </c>
      <c r="AB95" s="7629" t="n">
        <v>15.256</v>
      </c>
      <c r="AG95" s="7854" t="n">
        <v>1.0</v>
      </c>
      <c r="AH95" s="8079" t="n">
        <v>15.256</v>
      </c>
      <c r="AI95" s="8307" t="n">
        <v>74.04</v>
      </c>
    </row>
  </sheetData>
  <hyperlinks>
    <hyperlink ref="D2" location="Cover!A1" display="Back to cover page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Country</vt:lpstr>
      <vt:lpstr>North</vt:lpstr>
      <vt:lpstr>South</vt:lpstr>
      <vt:lpstr>Production_AD Structure</vt:lpstr>
      <vt:lpstr>Ending MP_Structure</vt:lpstr>
      <vt:lpstr>Recruitment_Structure</vt:lpstr>
      <vt:lpstr>Recruitment KPI_Structure</vt:lpstr>
      <vt:lpstr>Rookie Metric</vt:lpstr>
      <vt:lpstr>GA</vt:lpstr>
      <vt:lpstr>Rider</vt:lpstr>
      <vt:lpstr>5.0 AG retention</vt:lpstr>
      <vt:lpstr>Product Mix</vt:lpstr>
      <vt:lpstr>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2017-07-19T10:40:18Z</dcterms:created>
  <dc:creator>Apache POI</dc:creator>
  <lastModifiedBy>Tung Nguyen (DA)</lastModifiedBy>
  <dcterms:modified xsi:type="dcterms:W3CDTF">2017-09-13T04:44:02Z</dcterms:modified>
</coreProperties>
</file>